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JERFOI\AppData\Roaming\OpenText\OTEdit\EC_ecm2\c103181749\"/>
    </mc:Choice>
  </mc:AlternateContent>
  <xr:revisionPtr revIDLastSave="0" documentId="13_ncr:1_{F0028DC6-433F-4A8F-82A3-47A61DDE6E69}" xr6:coauthVersionLast="47" xr6:coauthVersionMax="47" xr10:uidLastSave="{00000000-0000-0000-0000-000000000000}"/>
  <bookViews>
    <workbookView xWindow="3390" yWindow="810" windowWidth="21540" windowHeight="19690" xr2:uid="{00000000-000D-0000-FFFF-FFFF00000000}"/>
  </bookViews>
  <sheets>
    <sheet name="Formulaire-Formular" sheetId="1" r:id="rId1"/>
    <sheet name="Aide" sheetId="6" r:id="rId2"/>
    <sheet name="Hilfe" sheetId="7" r:id="rId3"/>
    <sheet name="Textes FR-DE" sheetId="8" state="hidden" r:id="rId4"/>
  </sheets>
  <definedNames>
    <definedName name="Etat_DE">'Textes FR-DE'!$C$92:$C$93</definedName>
    <definedName name="Etat_FR">'Textes FR-DE'!$B$92:$B$93</definedName>
    <definedName name="langue">'Textes FR-DE'!#REF!</definedName>
    <definedName name="Liste">'Textes FR-DE'!#REF!</definedName>
    <definedName name="_xlnm.Print_Area" localSheetId="1">Aide!$A$1:$T$70</definedName>
    <definedName name="_xlnm.Print_Area" localSheetId="0">'Formulaire-Formular'!$A$1:$BJ$103</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6" i="8" l="1"/>
  <c r="A95" i="8"/>
  <c r="A94" i="8"/>
  <c r="A92" i="8"/>
  <c r="A93" i="8"/>
  <c r="A91" i="8"/>
  <c r="A90" i="8"/>
  <c r="A89" i="8"/>
  <c r="A88" i="8"/>
  <c r="A87" i="8"/>
  <c r="A86" i="8"/>
  <c r="A85" i="8"/>
  <c r="A84" i="8"/>
  <c r="A83" i="8" l="1"/>
  <c r="A82" i="8"/>
  <c r="A81" i="8"/>
  <c r="A80" i="8"/>
  <c r="A79" i="8"/>
  <c r="A78" i="8" l="1"/>
  <c r="A77" i="8"/>
  <c r="A76" i="8"/>
  <c r="A75" i="8"/>
  <c r="A74" i="8"/>
  <c r="A73" i="8"/>
  <c r="A72" i="8"/>
  <c r="A71" i="8"/>
  <c r="A70" i="8"/>
  <c r="A69" i="8"/>
  <c r="A68" i="8"/>
  <c r="A67" i="8"/>
  <c r="A66" i="8"/>
  <c r="A65" i="8"/>
  <c r="A64"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N38" i="1" l="1"/>
  <c r="AL36" i="1"/>
  <c r="B6" i="8"/>
  <c r="B4" i="8"/>
  <c r="D47" i="1"/>
  <c r="D48" i="1"/>
  <c r="D45" i="1"/>
  <c r="R25" i="1"/>
  <c r="B95" i="1"/>
  <c r="B62" i="1"/>
  <c r="B25" i="1"/>
  <c r="AK29" i="1"/>
  <c r="AK91" i="1"/>
  <c r="B100" i="1"/>
  <c r="B68" i="1"/>
  <c r="AK62" i="1"/>
  <c r="D31" i="1"/>
  <c r="P16" i="1"/>
  <c r="C73" i="1"/>
  <c r="F42" i="1"/>
  <c r="C85" i="1"/>
  <c r="B50" i="1"/>
  <c r="D32" i="1"/>
  <c r="B58" i="1"/>
  <c r="B27" i="1"/>
  <c r="J42" i="1"/>
  <c r="BE103" i="1"/>
  <c r="B54" i="1"/>
  <c r="B56" i="1"/>
  <c r="C81" i="1"/>
  <c r="AD42" i="1"/>
  <c r="V42" i="1"/>
  <c r="AH42" i="1"/>
  <c r="W27" i="1"/>
  <c r="R42" i="1"/>
  <c r="AT42" i="1"/>
  <c r="B60" i="1"/>
  <c r="K90" i="1"/>
  <c r="C87" i="1"/>
  <c r="B14" i="1"/>
  <c r="AQ36" i="1"/>
  <c r="B97" i="1"/>
  <c r="AP42" i="1"/>
  <c r="AK92" i="1"/>
  <c r="AN7" i="1"/>
  <c r="P17" i="1"/>
  <c r="C83" i="1"/>
  <c r="AX7" i="1"/>
  <c r="AK36" i="1"/>
  <c r="B90" i="1"/>
  <c r="B21" i="1"/>
  <c r="Y36" i="1"/>
  <c r="R60" i="1"/>
  <c r="U36" i="1"/>
  <c r="AB68" i="1"/>
  <c r="AO38" i="1"/>
  <c r="AL21" i="1"/>
  <c r="Z42" i="1"/>
  <c r="B64" i="1"/>
  <c r="W52" i="1"/>
  <c r="B71" i="1"/>
  <c r="B38" i="1"/>
  <c r="AL42" i="1"/>
  <c r="C79" i="1"/>
  <c r="B40" i="1"/>
  <c r="B34" i="1"/>
  <c r="B36" i="1"/>
  <c r="B20" i="1"/>
  <c r="B29" i="1"/>
  <c r="AK38" i="1"/>
  <c r="B99" i="1"/>
  <c r="B52" i="1"/>
  <c r="Z52" i="1"/>
  <c r="AK90" i="1"/>
  <c r="C75" i="1"/>
  <c r="B94" i="1"/>
  <c r="N42" i="1"/>
  <c r="AK64" i="1"/>
  <c r="AA7" i="1"/>
  <c r="B66" i="1"/>
  <c r="AL56" i="1"/>
  <c r="C77" i="1"/>
  <c r="B42" i="1"/>
  <c r="B23" i="1"/>
  <c r="AL38" i="1" l="1"/>
  <c r="AN63" i="1"/>
  <c r="Y2" i="1"/>
  <c r="B9" i="1"/>
  <c r="AM4" i="1"/>
  <c r="AM2" i="1"/>
  <c r="B16" i="1"/>
  <c r="B7" i="1"/>
  <c r="J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Jerome FOURNIER</author>
  </authors>
  <commentList>
    <comment ref="AY7" authorId="0" shapeId="0" xr:uid="{3D4A8F57-EC8F-4A8B-A697-0F6E8F04747D}">
      <text>
        <r>
          <rPr>
            <sz val="9"/>
            <color indexed="81"/>
            <rFont val="Tahoma"/>
            <family val="2"/>
          </rPr>
          <t>Le n° EGRID peut être trouvé sur :
https://map.geo.admin.ch/
1 - cocher "RegBL: statut du bâtiment
2 - saisir l'adresse du bâtiment (ou le n° de parcelle) avec le nom de la commune
3 - cliquer sur le point vert correspondant au bâtiment concerné
→  une fenêtre apparaît
4 - cliquer sur "Informations suppl."
→  une fenêtre avec le n° EGRID apparaît
5 - reporter le n° EGRID dans le champ correspondant
------------------------------------------------------------
Die EGRID-Nummer finden Sie unter:
https://map.geo.admin.ch/
1 – „RegBL: Gebäudestatus“ auswählen (ankreuzen)
2 – Adresse des Gebäudes (oder Parzellennummer) mit Gemeindename eingeben
3 – Auf den grünen Punkt klicken, der dem betreffenden Gebäude entspricht
→ Ein Fenster erscheint
4 – Auf „Zusätzliche Informationen“ klicken
→ Ein Fenster mit der EGRID-Nummer erscheint
5 – Die EGRID-Nummer in das entsprechende Feld eintragen</t>
        </r>
      </text>
    </comment>
  </commentList>
</comments>
</file>

<file path=xl/sharedStrings.xml><?xml version="1.0" encoding="utf-8"?>
<sst xmlns="http://schemas.openxmlformats.org/spreadsheetml/2006/main" count="252" uniqueCount="237">
  <si>
    <t>Service de l'énergie et des forces hydrauliques</t>
  </si>
  <si>
    <t>Signatures</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</si>
  <si>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</si>
  <si>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</si>
  <si>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</si>
  <si>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</si>
  <si>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</si>
  <si>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</si>
  <si>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</si>
  <si>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</si>
  <si>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</si>
  <si>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</si>
  <si>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</si>
  <si>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</si>
  <si>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</si>
  <si>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</si>
  <si>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</si>
  <si>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</si>
  <si>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</si>
  <si>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</si>
  <si>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</si>
  <si>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</si>
  <si>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</si>
  <si>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</si>
  <si>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</si>
  <si>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</si>
  <si>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</si>
  <si>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</si>
  <si>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</si>
  <si>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</si>
  <si>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</si>
  <si>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</si>
  <si>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</si>
  <si>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</si>
  <si>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</si>
  <si>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</si>
  <si>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</si>
  <si>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</si>
  <si>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</si>
  <si>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</si>
  <si>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</si>
  <si>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</si>
  <si>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</si>
  <si>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</si>
  <si>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</si>
  <si>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</si>
  <si>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</si>
  <si>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</si>
  <si>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</si>
  <si>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</si>
  <si>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Dienststelle für Energie und Wasserkraft</t>
  </si>
  <si>
    <t>Unterschriften</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</si>
  <si>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</si>
  <si>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</si>
  <si>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</si>
  <si>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</si>
  <si>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</si>
  <si>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</si>
  <si>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</si>
  <si>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</si>
  <si>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t>Art. 59 OcEne</t>
  </si>
  <si>
    <t>Promoteur de l'installation photovoltaïque participative</t>
  </si>
  <si>
    <t>Langue / Sprache</t>
  </si>
  <si>
    <t>Textes du formulaires</t>
  </si>
  <si>
    <t>DE</t>
  </si>
  <si>
    <t>FR</t>
  </si>
  <si>
    <t>Commune</t>
  </si>
  <si>
    <t>Gemeinde</t>
  </si>
  <si>
    <t>Langue</t>
  </si>
  <si>
    <t>N° parcelle</t>
  </si>
  <si>
    <t>EGRID</t>
  </si>
  <si>
    <t>Objet</t>
  </si>
  <si>
    <t>Selection langue</t>
  </si>
  <si>
    <t>Bauvorhaben</t>
  </si>
  <si>
    <t>Parz.-Nr</t>
  </si>
  <si>
    <t>Installation PV participative</t>
  </si>
  <si>
    <t>Partizipative PV-Anlage</t>
  </si>
  <si>
    <t>Statut juridique du demandeur</t>
  </si>
  <si>
    <t>Rechtsstatus des Antragstellers</t>
  </si>
  <si>
    <t>Personne physique</t>
  </si>
  <si>
    <t>Personne morale</t>
  </si>
  <si>
    <t>Natürliche Person</t>
  </si>
  <si>
    <t>Juristische Person</t>
  </si>
  <si>
    <t>Träger der partizipativen Photovoltaikanlage</t>
  </si>
  <si>
    <t>Statut juridique</t>
  </si>
  <si>
    <t>Sélection statut juridique</t>
  </si>
  <si>
    <t>Coordonnées</t>
  </si>
  <si>
    <t>Adresse</t>
  </si>
  <si>
    <t>NPA</t>
  </si>
  <si>
    <t>Lieu</t>
  </si>
  <si>
    <t>Nachname / Vorname</t>
  </si>
  <si>
    <t>Kontaktangaben</t>
  </si>
  <si>
    <t>PLZ</t>
  </si>
  <si>
    <t>Ort</t>
  </si>
  <si>
    <t>N°IDE</t>
  </si>
  <si>
    <t>UID-Nr</t>
  </si>
  <si>
    <t>CHE-000.000.000</t>
  </si>
  <si>
    <t>Unternehmensname</t>
  </si>
  <si>
    <t>ID</t>
  </si>
  <si>
    <t>Nom / Prénom</t>
  </si>
  <si>
    <t>E-mail</t>
  </si>
  <si>
    <t>Tel.</t>
  </si>
  <si>
    <t>Tél.</t>
  </si>
  <si>
    <t>* Ungültiges E-Mail-Format (z. B. xyz@abc.ch)</t>
  </si>
  <si>
    <t>* format d'e-mail invalide (xyz@abc.ch)</t>
  </si>
  <si>
    <t>* format de saisie xyz@abc.ch</t>
  </si>
  <si>
    <t>* Erfassungsformat: xyz@abc.ch</t>
  </si>
  <si>
    <t>* format de saisie 0271234567</t>
  </si>
  <si>
    <t>* Erfassungsformat: 0271234567</t>
  </si>
  <si>
    <t>Données techniques de l'installation PV</t>
  </si>
  <si>
    <t>Technische Daten der PV-Anlage</t>
  </si>
  <si>
    <t>Autorisation de construire n°</t>
  </si>
  <si>
    <t>Type de modules</t>
  </si>
  <si>
    <t>Nbre de modules</t>
  </si>
  <si>
    <t>Puissance totale</t>
  </si>
  <si>
    <t>Production annuelle simulée</t>
  </si>
  <si>
    <t>janv.</t>
  </si>
  <si>
    <t>févr.</t>
  </si>
  <si>
    <t>mars</t>
  </si>
  <si>
    <t>avr.</t>
  </si>
  <si>
    <t>mai</t>
  </si>
  <si>
    <t>juin</t>
  </si>
  <si>
    <t>juil.</t>
  </si>
  <si>
    <t>août</t>
  </si>
  <si>
    <t>sept.</t>
  </si>
  <si>
    <t>oct.</t>
  </si>
  <si>
    <t>nov.</t>
  </si>
  <si>
    <t>déc.</t>
  </si>
  <si>
    <t>Jan.</t>
  </si>
  <si>
    <t>Feb.</t>
  </si>
  <si>
    <t>März</t>
  </si>
  <si>
    <t>Apr.</t>
  </si>
  <si>
    <t>Mai</t>
  </si>
  <si>
    <t>Juni</t>
  </si>
  <si>
    <t>Juli</t>
  </si>
  <si>
    <t>Aug.</t>
  </si>
  <si>
    <t>Sept.</t>
  </si>
  <si>
    <t>Okt.</t>
  </si>
  <si>
    <t>Nov.</t>
  </si>
  <si>
    <t>Dez.</t>
  </si>
  <si>
    <t>Baubewilligungsnummer</t>
  </si>
  <si>
    <t>Anzahl Module</t>
  </si>
  <si>
    <t>[kWc]</t>
  </si>
  <si>
    <t>[kWp]</t>
  </si>
  <si>
    <t>[W]</t>
  </si>
  <si>
    <t>[Wp]</t>
  </si>
  <si>
    <t>Gesamtleistung</t>
  </si>
  <si>
    <t>Modellbezeichnung</t>
  </si>
  <si>
    <t>Simulierte Jahresproduktion</t>
  </si>
  <si>
    <t xml:space="preserve"> [kWh]</t>
  </si>
  <si>
    <t>Spezifischer Jahresertrag</t>
  </si>
  <si>
    <t>Productivité spécifique annuelle</t>
  </si>
  <si>
    <t>[kWh/kWp]</t>
  </si>
  <si>
    <t>[kWh/kWc]</t>
  </si>
  <si>
    <t>Production mensuelle</t>
  </si>
  <si>
    <t>Monatsertrag</t>
  </si>
  <si>
    <t>Le promoteur est le propriétaire du bien-fonds</t>
  </si>
  <si>
    <t>Der Träger ist Eigentümer des Grundstücks.</t>
  </si>
  <si>
    <t>oui</t>
  </si>
  <si>
    <t>ja</t>
  </si>
  <si>
    <t>non</t>
  </si>
  <si>
    <t>nein</t>
  </si>
  <si>
    <t>Si propriétaire du bien-fonds différent</t>
  </si>
  <si>
    <t>Propriétaire bien-fonds différent</t>
  </si>
  <si>
    <t>Falls abweichender Grundeigentümer</t>
  </si>
  <si>
    <t>Données administratives et financières de l'installation</t>
  </si>
  <si>
    <t>Administrative und finanzielle Angaben zur Anlage</t>
  </si>
  <si>
    <t>Date de l'autorisation de construire</t>
  </si>
  <si>
    <t>Datum der Baubewilligung</t>
  </si>
  <si>
    <t>N° de dossier e-construction de l'installation PV</t>
  </si>
  <si>
    <t>* format de saisie 2025-1234</t>
  </si>
  <si>
    <t>* Erfassungsformat: 2025-1234</t>
  </si>
  <si>
    <t>Copie de l'autorisation de construire</t>
  </si>
  <si>
    <t>Plan de situation de l'installation</t>
  </si>
  <si>
    <t>Fiche technique des panneaux</t>
  </si>
  <si>
    <t>Plans de calepinage de l'installation</t>
  </si>
  <si>
    <t>Simulation avec production d'électricité mensuelle et annuelle</t>
  </si>
  <si>
    <t>Kopie der Baubewilligung</t>
  </si>
  <si>
    <t>Situationsplan der PV-Anlage</t>
  </si>
  <si>
    <t>Datenblätter der PV-Module</t>
  </si>
  <si>
    <t>Simulation mit monatlicher und jährlicher Stromproduktion</t>
  </si>
  <si>
    <t>Unterzeichnete Einverständniserklärung des Grundeigentümers/der Grundeigentümerin</t>
  </si>
  <si>
    <t>Nom et adresse</t>
  </si>
  <si>
    <t>de l'entreprise</t>
  </si>
  <si>
    <t>tél / mail</t>
  </si>
  <si>
    <t>Lieu et date</t>
  </si>
  <si>
    <t>Name und Adresse</t>
  </si>
  <si>
    <t>des Unternehmens</t>
  </si>
  <si>
    <t>Tel. / E-Mail</t>
  </si>
  <si>
    <t>Ort und Datum</t>
  </si>
  <si>
    <t>à remplir par l'autorité compétente</t>
  </si>
  <si>
    <t>(ou son délégué)</t>
  </si>
  <si>
    <t>Formulaire établi par</t>
  </si>
  <si>
    <t>Le formulaire est certifié complet et correct</t>
  </si>
  <si>
    <t>von der zuständigen Behörde auszufüllen</t>
  </si>
  <si>
    <t>(oder deren Beauftragte)</t>
  </si>
  <si>
    <t>Formular erstellt von</t>
  </si>
  <si>
    <t>Vollständigkeit und Richtigkeit bescheinigt</t>
  </si>
  <si>
    <t>Responsable</t>
  </si>
  <si>
    <t>Canton</t>
  </si>
  <si>
    <t>Kanton</t>
  </si>
  <si>
    <t>Annexes à fournir dans le cadre de ce formulaire selon les informations saisies</t>
  </si>
  <si>
    <t>Beilagen gemäss den erfassten Angaben</t>
  </si>
  <si>
    <t>Belegungsplan der PV-Anlage</t>
  </si>
  <si>
    <t>eConstruction-Nr. der PV-Anlage</t>
  </si>
  <si>
    <t>Modulleistung</t>
  </si>
  <si>
    <t>Zuständige/r Person</t>
  </si>
  <si>
    <t>oder zu veröffentlichen, die an einer Beteiligung interessiert sind. Die Erlaubnis kann jederzeit schriftlich widerrufen werden.</t>
  </si>
  <si>
    <t>J’autorise le SEFH à transmettre ou publier mes données (n° d’installation, nom de l’entreprise, e-mail) aux personnes / entités intéressées</t>
  </si>
  <si>
    <t>Accord signé par le propriétaire du bien-fonds</t>
  </si>
  <si>
    <t>Justificatif d'enregistrement</t>
  </si>
  <si>
    <t>Registrierungsnachweis</t>
  </si>
  <si>
    <t>Raison sociale</t>
  </si>
  <si>
    <t>Hiermit erteile ich der DEWK die Erlaubnis, meine Daten (Anlagennummer, Firmenname, E-Mail) an Personen/Organisationen weiterzugeben</t>
  </si>
  <si>
    <t>Schéma électrique de l'installation</t>
  </si>
  <si>
    <t>Prinzipschema der Anlage</t>
  </si>
  <si>
    <t>Coûts de l'installation / Montant de la subvention Pronovo</t>
  </si>
  <si>
    <t>Kosten der Installation / Beitrag der Pronovo-Förderung</t>
  </si>
  <si>
    <t>à une participation. Cette autorisation peut être révoquée en tout temps par écrit.</t>
  </si>
  <si>
    <t>Par ma signature, je certifie que l’installation n’est pas en service à ce jour.</t>
  </si>
  <si>
    <t>Mit meiner Unterschrift bestätige ich, dass die Anlage zum Zeitpunkt der Unterzeichnung nicht in Betrieb ist.</t>
  </si>
  <si>
    <t>Etat actuel de l'installation</t>
  </si>
  <si>
    <t>en projet</t>
  </si>
  <si>
    <t>en construction</t>
  </si>
  <si>
    <t>Date de mise en service prévue (indicatif)</t>
  </si>
  <si>
    <t>Aktueller Stand der Anlage</t>
  </si>
  <si>
    <t>im Bau</t>
  </si>
  <si>
    <t>Voraussichtliches Inbetriebnahmedatum (indikativ)</t>
  </si>
  <si>
    <t>la LcEne et de l'OcEne.</t>
  </si>
  <si>
    <t xml:space="preserve">Mit meiner Unterschrift bestätige ich, dass das Gebäude keiner Pflicht zur Eigenstromerzeugung im Sinne des kEnG und des </t>
  </si>
  <si>
    <t>kEnV unterliegt.</t>
  </si>
  <si>
    <t>Version 11 novembre 2025 (valable jusqu'au 31.12.2025)</t>
  </si>
  <si>
    <t>Version vom 11. November 2025 (gültig bis 31.12.2025)</t>
  </si>
  <si>
    <t xml:space="preserve">Par ma signature, je certifie que le bâtiment n’est pas soumis à une obligation de production propre d'électricité au sens de </t>
  </si>
  <si>
    <t>in Planung</t>
  </si>
  <si>
    <t>Art. 59 kEnV</t>
  </si>
  <si>
    <t>Puissance unitaire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</si>
</sst>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0\ 00\ 00\ "/>
  </numFmts>
  <fonts count="42" x14ac:knownFonts="1">
    <font>
      <sz val="11"/>
      <color theme="1"/>
      <name val="Calibri"/>
      <family val="2"/>
      <scheme val="minor"/>
    </font>
    <font>
      <sz val="10"/>
      <color rgb="FF000000"/>
      <name val="Arial"/>
      <family val="2"/>
    </font>
    <font>
      <b/>
      <sz val="12"/>
      <name val="Arial"/>
      <family val="2"/>
    </font>
    <font>
      <b/>
      <sz val="20"/>
      <name val="Arial"/>
      <family val="2"/>
    </font>
    <font>
      <sz val="11"/>
      <name val="Arial"/>
      <family val="2"/>
    </font>
    <font>
      <sz val="10"/>
      <name val="Arial"/>
      <family val="2"/>
    </font>
    <font>
      <b/>
      <sz val="12"/>
      <color rgb="FF000000"/>
      <name val="Arial"/>
      <family val="2"/>
    </font>
    <font>
      <sz val="12"/>
      <color theme="5"/>
      <name val="Arial"/>
      <family val="2"/>
    </font>
    <font>
      <b/>
      <i/>
      <sz val="11"/>
      <color rgb="FF000000"/>
      <name val="Arial"/>
      <family val="2"/>
    </font>
    <font>
      <b/>
      <sz val="9"/>
      <color rgb="FF000000"/>
      <name val="Arial"/>
      <family val="2"/>
    </font>
    <font>
      <sz val="8"/>
      <color rgb="FF000000"/>
      <name val="Arial"/>
      <family val="2"/>
    </font>
    <font>
      <sz val="10"/>
      <color theme="0" tint="-0.499984740745262"/>
      <name val="Arial"/>
      <family val="2"/>
    </font>
    <font>
      <i/>
      <sz val="10"/>
      <color theme="5"/>
      <name val="Arial"/>
      <family val="2"/>
    </font>
    <font>
      <i/>
      <sz val="9"/>
      <color theme="5"/>
      <name val="Arial"/>
      <family val="2"/>
    </font>
    <font>
      <sz val="8"/>
      <color rgb="FF000000"/>
      <name val="Segoe UI"/>
      <family val="2"/>
    </font>
    <font>
      <sz val="9"/>
      <color indexed="81"/>
      <name val="Tahoma"/>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i/>
      <sz val="12"/>
      <color theme="1"/>
      <name val="Calibri"/>
      <family val="2"/>
      <scheme val="minor"/>
    </font>
    <font>
      <sz val="10"/>
      <color theme="0"/>
      <name val="Arial"/>
      <family val="2"/>
    </font>
    <font>
      <b/>
      <sz val="11"/>
      <name val="Arial"/>
      <family val="2"/>
    </font>
    <font>
      <sz val="10"/>
      <color rgb="FFFFFFCC"/>
      <name val="Arial"/>
      <family val="2"/>
    </font>
    <font>
      <sz val="10"/>
      <color theme="5"/>
      <name val="Arial"/>
      <family val="2"/>
    </font>
    <font>
      <b/>
      <i/>
      <u/>
      <sz val="10"/>
      <name val="Arial"/>
      <family val="2"/>
    </font>
    <font>
      <i/>
      <u/>
      <sz val="10"/>
      <name val="Arial"/>
      <family val="2"/>
    </font>
    <font>
      <sz val="9"/>
      <color rgb="FF000000"/>
      <name val="Arial"/>
      <family val="2"/>
    </font>
    <font>
      <sz val="11"/>
      <color rgb="FF000000"/>
      <name val="Arial"/>
      <family val="2"/>
    </font>
    <font>
      <b/>
      <u/>
      <sz val="11"/>
      <color theme="1"/>
      <name val="Calibri"/>
      <family val="2"/>
      <scheme val="minor"/>
    </font>
    <font>
      <u/>
      <sz val="10"/>
      <color rgb="FF000000"/>
      <name val="Arial"/>
      <family val="2"/>
    </font>
    <font>
      <b/>
      <sz val="11"/>
      <color rgb="FF000000"/>
      <name val="Arial"/>
      <family val="2"/>
    </font>
    <font>
      <b/>
      <i/>
      <sz val="9"/>
      <color rgb="FF000000"/>
      <name val="Arial"/>
      <family val="2"/>
    </font>
    <font>
      <sz val="12"/>
      <name val="Arial"/>
      <family val="2"/>
    </font>
    <font>
      <i/>
      <sz val="10"/>
      <name val="Arial"/>
      <family val="2"/>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CE4D6"/>
        <bgColor indexed="64"/>
      </patternFill>
    </fill>
    <fill>
      <patternFill patternType="solid">
        <fgColor theme="0" tint="-0.14999847407452621"/>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9" fillId="0" borderId="0" applyNumberFormat="0" applyFill="0" applyBorder="0" applyAlignment="0" applyProtection="0"/>
  </cellStyleXfs>
  <cellXfs count="306">
    <xf numFmtId="0" fontId="0" fillId="0" borderId="0" xfId="0"/>
    <xf numFmtId="0" fontId="1" fillId="2" borderId="0" xfId="0" applyFont="1" applyFill="1" applyAlignment="1">
      <alignment horizontal="left" vertical="center"/>
    </xf>
    <xf numFmtId="0" fontId="16" fillId="2" borderId="0" xfId="0" applyFont="1" applyFill="1"/>
    <xf numFmtId="0" fontId="17" fillId="2" borderId="0" xfId="0" applyFont="1" applyFill="1"/>
    <xf numFmtId="0" fontId="18" fillId="2" borderId="0" xfId="0" applyFont="1" applyFill="1" applyAlignment="1">
      <alignment vertical="center"/>
    </xf>
    <xf numFmtId="0" fontId="16" fillId="2" borderId="14" xfId="0" applyFont="1" applyFill="1" applyBorder="1"/>
    <xf numFmtId="0" fontId="17" fillId="2" borderId="14" xfId="0" applyFont="1" applyFill="1" applyBorder="1"/>
    <xf numFmtId="0" fontId="20" fillId="2" borderId="0" xfId="0" applyFont="1" applyFill="1"/>
    <xf numFmtId="0" fontId="22" fillId="2" borderId="0" xfId="0" applyFont="1" applyFill="1"/>
    <xf numFmtId="49" fontId="17" fillId="2" borderId="0" xfId="0" applyNumberFormat="1" applyFont="1" applyFill="1" applyAlignment="1">
      <alignment horizontal="center"/>
    </xf>
    <xf numFmtId="0" fontId="17" fillId="2" borderId="0" xfId="0" applyFont="1" applyFill="1" applyAlignment="1">
      <alignment vertical="top" wrapText="1"/>
    </xf>
    <xf numFmtId="0" fontId="17" fillId="2" borderId="0" xfId="0" applyFont="1" applyFill="1" applyAlignment="1">
      <alignment horizontal="center" vertical="top" wrapText="1"/>
    </xf>
    <xf numFmtId="0" fontId="17" fillId="2" borderId="0" xfId="0" applyFont="1" applyFill="1" applyAlignment="1">
      <alignment horizontal="left" vertical="top" wrapText="1"/>
    </xf>
    <xf numFmtId="49" fontId="17" fillId="2" borderId="0" xfId="0" applyNumberFormat="1" applyFont="1" applyFill="1"/>
    <xf numFmtId="0" fontId="17" fillId="3" borderId="34" xfId="0" applyFont="1" applyFill="1" applyBorder="1"/>
    <xf numFmtId="0" fontId="24" fillId="2" borderId="0" xfId="0" applyFont="1" applyFill="1"/>
    <xf numFmtId="0" fontId="17" fillId="2" borderId="0" xfId="0" applyFont="1" applyFill="1" applyAlignment="1">
      <alignment horizontal="center"/>
    </xf>
    <xf numFmtId="0" fontId="17" fillId="2" borderId="0" xfId="0" applyFont="1" applyFill="1" applyAlignment="1">
      <alignment horizontal="left" vertical="top"/>
    </xf>
    <xf numFmtId="0" fontId="27" fillId="2" borderId="14" xfId="0" applyFont="1" applyFill="1" applyBorder="1" applyAlignment="1">
      <alignment horizontal="right"/>
    </xf>
    <xf numFmtId="0" fontId="0" fillId="0" borderId="0" xfId="0" applyAlignment="1">
      <alignment horizontal="center"/>
    </xf>
    <xf numFmtId="0" fontId="0" fillId="0" borderId="0" xfId="0" applyAlignment="1">
      <alignment wrapText="1"/>
    </xf>
    <xf numFmtId="0" fontId="36" fillId="0" borderId="0" xfId="0" applyFont="1"/>
    <xf numFmtId="0" fontId="0" fillId="0" borderId="0" xfId="0" applyAlignment="1">
      <alignment vertical="center" wrapText="1"/>
    </xf>
    <xf numFmtId="0" fontId="1"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protection hidden="1"/>
    </xf>
    <xf numFmtId="0" fontId="11" fillId="0" borderId="0" xfId="0" applyFont="1" applyAlignment="1" applyProtection="1">
      <alignment horizontal="left" vertical="center"/>
      <protection hidden="1"/>
    </xf>
    <xf numFmtId="0" fontId="1"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1" fillId="2" borderId="14" xfId="0" applyFont="1" applyFill="1" applyBorder="1" applyAlignment="1" applyProtection="1">
      <alignment horizontal="left" vertical="center"/>
      <protection hidden="1"/>
    </xf>
    <xf numFmtId="0" fontId="6" fillId="2" borderId="15" xfId="0" applyFont="1" applyFill="1" applyBorder="1" applyAlignment="1" applyProtection="1">
      <alignment vertical="center"/>
      <protection hidden="1"/>
    </xf>
    <xf numFmtId="0" fontId="6" fillId="2" borderId="0" xfId="0" applyFont="1" applyFill="1" applyAlignment="1" applyProtection="1">
      <alignment vertical="center"/>
      <protection hidden="1"/>
    </xf>
    <xf numFmtId="0" fontId="1" fillId="2" borderId="0" xfId="0" applyFont="1" applyFill="1" applyAlignment="1" applyProtection="1">
      <alignment horizontal="center" vertical="center" wrapText="1"/>
      <protection hidden="1"/>
    </xf>
    <xf numFmtId="0" fontId="1" fillId="2" borderId="0" xfId="0" applyFont="1" applyFill="1" applyAlignment="1" applyProtection="1">
      <alignment vertical="center"/>
      <protection hidden="1"/>
    </xf>
    <xf numFmtId="0" fontId="1" fillId="2" borderId="0" xfId="0" applyFont="1" applyFill="1" applyProtection="1">
      <protection hidden="1"/>
    </xf>
    <xf numFmtId="0" fontId="1" fillId="2" borderId="0" xfId="0" applyFont="1" applyFill="1" applyAlignment="1" applyProtection="1">
      <alignment horizontal="left"/>
      <protection hidden="1"/>
    </xf>
    <xf numFmtId="0" fontId="32" fillId="2"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5" fillId="2" borderId="0" xfId="0" applyFont="1" applyFill="1" applyAlignment="1" applyProtection="1">
      <alignment vertical="center"/>
      <protection hidden="1"/>
    </xf>
    <xf numFmtId="0" fontId="1" fillId="0" borderId="0" xfId="0" applyFont="1" applyAlignment="1" applyProtection="1">
      <alignment horizontal="left" vertical="center"/>
      <protection hidden="1"/>
    </xf>
    <xf numFmtId="0" fontId="28" fillId="2" borderId="0" xfId="0" applyFont="1" applyFill="1" applyAlignment="1" applyProtection="1">
      <alignment vertical="center"/>
      <protection hidden="1"/>
    </xf>
    <xf numFmtId="0" fontId="28" fillId="2" borderId="0" xfId="0" applyFont="1" applyFill="1" applyAlignment="1" applyProtection="1">
      <alignment horizontal="center" vertical="center"/>
      <protection hidden="1"/>
    </xf>
    <xf numFmtId="0" fontId="28" fillId="0" borderId="0" xfId="0" applyFont="1" applyAlignment="1" applyProtection="1">
      <alignment vertical="center"/>
      <protection hidden="1"/>
    </xf>
    <xf numFmtId="0" fontId="28" fillId="0" borderId="0" xfId="0" applyFont="1" applyAlignment="1" applyProtection="1">
      <alignment horizontal="center" vertical="center"/>
      <protection hidden="1"/>
    </xf>
    <xf numFmtId="0" fontId="1"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0" xfId="0" applyFont="1" applyAlignment="1" applyProtection="1">
      <alignment vertical="center"/>
      <protection hidden="1"/>
    </xf>
    <xf numFmtId="0" fontId="5" fillId="0" borderId="36"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vertical="center"/>
      <protection hidden="1"/>
    </xf>
    <xf numFmtId="0" fontId="5" fillId="0" borderId="0" xfId="0" applyFont="1" applyAlignment="1" applyProtection="1">
      <alignment horizontal="center" vertical="center"/>
      <protection hidden="1"/>
    </xf>
    <xf numFmtId="0" fontId="30" fillId="0" borderId="0" xfId="0" applyFont="1" applyAlignment="1" applyProtection="1">
      <alignment horizontal="left" vertical="center"/>
      <protection hidden="1"/>
    </xf>
    <xf numFmtId="0" fontId="31" fillId="0" borderId="0" xfId="0" applyFont="1" applyAlignment="1" applyProtection="1">
      <alignment horizontal="left" vertical="center"/>
      <protection hidden="1"/>
    </xf>
    <xf numFmtId="164" fontId="5" fillId="0" borderId="36" xfId="0" applyNumberFormat="1" applyFont="1" applyBorder="1" applyAlignment="1" applyProtection="1">
      <alignment horizontal="center" vertical="center"/>
      <protection hidden="1"/>
    </xf>
    <xf numFmtId="0" fontId="12" fillId="2" borderId="0" xfId="0" applyFont="1" applyFill="1" applyAlignment="1" applyProtection="1">
      <alignment horizontal="left" vertical="center"/>
      <protection hidden="1"/>
    </xf>
    <xf numFmtId="0" fontId="5" fillId="2" borderId="14" xfId="0"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7" fillId="2" borderId="0" xfId="0" applyFont="1" applyFill="1" applyAlignment="1" applyProtection="1">
      <alignment horizontal="left" vertical="center"/>
      <protection hidden="1"/>
    </xf>
    <xf numFmtId="0" fontId="8" fillId="2" borderId="0" xfId="0" applyFont="1" applyFill="1" applyAlignment="1" applyProtection="1">
      <alignment vertical="center"/>
      <protection hidden="1"/>
    </xf>
    <xf numFmtId="3" fontId="5" fillId="0" borderId="0" xfId="0" applyNumberFormat="1" applyFont="1" applyAlignment="1" applyProtection="1">
      <alignment horizontal="center" vertical="center"/>
      <protection hidden="1"/>
    </xf>
    <xf numFmtId="0" fontId="5" fillId="0" borderId="0" xfId="0" applyFont="1" applyAlignment="1" applyProtection="1">
      <alignment horizontal="right" vertical="center"/>
      <protection hidden="1"/>
    </xf>
    <xf numFmtId="0" fontId="33" fillId="0" borderId="0" xfId="0" applyFont="1" applyAlignment="1" applyProtection="1">
      <alignment horizontal="left" vertical="center"/>
      <protection hidden="1"/>
    </xf>
    <xf numFmtId="0" fontId="1" fillId="2" borderId="0" xfId="0" applyFont="1" applyFill="1" applyAlignment="1" applyProtection="1">
      <alignment horizontal="left" vertical="top"/>
      <protection hidden="1"/>
    </xf>
    <xf numFmtId="0" fontId="1" fillId="2" borderId="0" xfId="0" applyFont="1" applyFill="1" applyAlignment="1" applyProtection="1">
      <alignment vertical="top"/>
      <protection hidden="1"/>
    </xf>
    <xf numFmtId="0" fontId="5" fillId="2" borderId="0" xfId="0" applyFont="1" applyFill="1" applyAlignment="1" applyProtection="1">
      <alignment horizontal="left" vertical="top"/>
      <protection hidden="1"/>
    </xf>
    <xf numFmtId="0" fontId="11" fillId="0" borderId="0" xfId="0" applyFont="1" applyAlignment="1" applyProtection="1">
      <alignment horizontal="left" vertical="top"/>
      <protection hidden="1"/>
    </xf>
    <xf numFmtId="0" fontId="7" fillId="2" borderId="0" xfId="0" applyFont="1" applyFill="1" applyAlignment="1" applyProtection="1">
      <alignment horizontal="left" vertical="top"/>
      <protection hidden="1"/>
    </xf>
    <xf numFmtId="0" fontId="11" fillId="2" borderId="0" xfId="0" applyFont="1" applyFill="1" applyAlignment="1" applyProtection="1">
      <alignment horizontal="left" vertical="top"/>
      <protection hidden="1"/>
    </xf>
    <xf numFmtId="0" fontId="34" fillId="2" borderId="0" xfId="0" applyFont="1" applyFill="1" applyAlignment="1" applyProtection="1">
      <alignment vertical="top"/>
      <protection hidden="1"/>
    </xf>
    <xf numFmtId="0" fontId="37" fillId="2" borderId="0" xfId="0" applyFont="1" applyFill="1" applyAlignment="1" applyProtection="1">
      <alignment vertical="center"/>
      <protection hidden="1"/>
    </xf>
    <xf numFmtId="0" fontId="35" fillId="2" borderId="0" xfId="0" applyFont="1" applyFill="1" applyAlignment="1" applyProtection="1">
      <alignment vertical="center"/>
      <protection hidden="1"/>
    </xf>
    <xf numFmtId="0" fontId="1" fillId="2" borderId="0" xfId="0" applyFont="1" applyFill="1" applyAlignment="1" applyProtection="1">
      <alignment horizontal="right" vertical="center"/>
      <protection hidden="1"/>
    </xf>
    <xf numFmtId="0" fontId="1" fillId="0" borderId="0" xfId="0" applyFont="1" applyAlignment="1" applyProtection="1">
      <alignment horizontal="center" vertical="center"/>
      <protection hidden="1"/>
    </xf>
    <xf numFmtId="14" fontId="1" fillId="0" borderId="0" xfId="0" applyNumberFormat="1" applyFont="1" applyAlignment="1" applyProtection="1">
      <alignment vertical="center"/>
      <protection hidden="1"/>
    </xf>
    <xf numFmtId="14" fontId="1" fillId="0" borderId="5" xfId="0" applyNumberFormat="1" applyFont="1" applyBorder="1" applyAlignment="1" applyProtection="1">
      <alignment vertical="center"/>
      <protection hidden="1"/>
    </xf>
    <xf numFmtId="0" fontId="6" fillId="2" borderId="5" xfId="0" applyFont="1" applyFill="1" applyBorder="1" applyAlignment="1" applyProtection="1">
      <alignment vertical="center"/>
      <protection hidden="1"/>
    </xf>
    <xf numFmtId="0" fontId="6" fillId="2" borderId="0" xfId="0" applyFont="1" applyFill="1" applyAlignment="1" applyProtection="1">
      <alignment horizontal="left" vertical="center"/>
      <protection hidden="1"/>
    </xf>
    <xf numFmtId="0" fontId="39" fillId="4" borderId="4" xfId="0" applyFont="1" applyFill="1" applyBorder="1" applyAlignment="1" applyProtection="1">
      <alignment horizontal="center" wrapText="1"/>
      <protection hidden="1"/>
    </xf>
    <xf numFmtId="0" fontId="39" fillId="4" borderId="0" xfId="0" applyFont="1" applyFill="1" applyAlignment="1" applyProtection="1">
      <alignment horizontal="center" wrapText="1"/>
      <protection hidden="1"/>
    </xf>
    <xf numFmtId="0" fontId="39" fillId="4" borderId="5" xfId="0" applyFont="1" applyFill="1" applyBorder="1" applyAlignment="1" applyProtection="1">
      <alignment horizontal="center" wrapText="1"/>
      <protection hidden="1"/>
    </xf>
    <xf numFmtId="0" fontId="1" fillId="2" borderId="0" xfId="0" applyFont="1" applyFill="1" applyAlignment="1" applyProtection="1">
      <alignment horizontal="left" vertical="center" wrapText="1"/>
      <protection hidden="1"/>
    </xf>
    <xf numFmtId="0" fontId="1" fillId="2" borderId="5" xfId="0" applyFont="1" applyFill="1" applyBorder="1" applyAlignment="1" applyProtection="1">
      <alignment horizontal="left" vertical="center" wrapText="1"/>
      <protection hidden="1"/>
    </xf>
    <xf numFmtId="0" fontId="1" fillId="2" borderId="0" xfId="0" applyFont="1" applyFill="1" applyAlignment="1" applyProtection="1">
      <alignment vertical="center" wrapText="1"/>
      <protection hidden="1"/>
    </xf>
    <xf numFmtId="0" fontId="1" fillId="2" borderId="13" xfId="0" applyFont="1" applyFill="1" applyBorder="1" applyAlignment="1" applyProtection="1">
      <alignment horizontal="right" vertical="center"/>
      <protection hidden="1"/>
    </xf>
    <xf numFmtId="0" fontId="1" fillId="2" borderId="9" xfId="0" applyFont="1" applyFill="1" applyBorder="1" applyAlignment="1" applyProtection="1">
      <alignment horizontal="right" vertical="center"/>
      <protection hidden="1"/>
    </xf>
    <xf numFmtId="0" fontId="1" fillId="2" borderId="9" xfId="0" applyFont="1" applyFill="1" applyBorder="1" applyAlignment="1" applyProtection="1">
      <alignment vertical="center"/>
      <protection hidden="1"/>
    </xf>
    <xf numFmtId="0" fontId="5" fillId="2" borderId="0" xfId="0" applyFont="1" applyFill="1" applyAlignment="1" applyProtection="1">
      <alignment horizontal="center" vertical="top"/>
      <protection hidden="1"/>
    </xf>
    <xf numFmtId="0" fontId="19" fillId="0" borderId="0" xfId="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1" fillId="0" borderId="0" xfId="0" applyFont="1" applyAlignment="1" applyProtection="1">
      <alignment vertical="top" wrapText="1"/>
      <protection hidden="1"/>
    </xf>
    <xf numFmtId="0" fontId="1" fillId="0" borderId="0" xfId="0" applyFont="1" applyAlignment="1" applyProtection="1">
      <alignment horizontal="left" vertical="top" wrapText="1"/>
      <protection hidden="1"/>
    </xf>
    <xf numFmtId="0" fontId="40" fillId="0" borderId="0" xfId="0" applyFont="1" applyAlignment="1" applyProtection="1">
      <alignment vertical="top"/>
      <protection hidden="1"/>
    </xf>
    <xf numFmtId="0" fontId="5" fillId="0" borderId="0" xfId="0" applyFont="1" applyAlignment="1" applyProtection="1">
      <alignment vertical="top"/>
      <protection hidden="1"/>
    </xf>
    <xf numFmtId="0" fontId="12" fillId="0" borderId="0" xfId="0" applyFont="1" applyAlignment="1" applyProtection="1">
      <alignment vertical="top"/>
      <protection hidden="1"/>
    </xf>
    <xf numFmtId="3" fontId="5" fillId="0" borderId="0" xfId="0" applyNumberFormat="1" applyFont="1" applyAlignment="1" applyProtection="1">
      <alignment horizontal="center" vertical="center"/>
      <protection locked="0"/>
    </xf>
    <xf numFmtId="0" fontId="29" fillId="2" borderId="0" xfId="0" applyFont="1" applyFill="1" applyAlignment="1" applyProtection="1">
      <alignment horizontal="left" vertical="center"/>
      <protection hidden="1"/>
    </xf>
    <xf numFmtId="0" fontId="41" fillId="2" borderId="0" xfId="0" applyFont="1" applyFill="1" applyAlignment="1" applyProtection="1">
      <alignment horizontal="left" vertical="center"/>
      <protection hidden="1"/>
    </xf>
    <xf numFmtId="14" fontId="1" fillId="0" borderId="0" xfId="0" applyNumberFormat="1" applyFont="1" applyAlignment="1" applyProtection="1">
      <alignment horizontal="center" vertical="center"/>
      <protection locked="0"/>
    </xf>
    <xf numFmtId="0" fontId="1" fillId="0" borderId="0" xfId="0" quotePrefix="1" applyFont="1" applyAlignment="1" applyProtection="1">
      <alignment vertical="top" wrapText="1"/>
      <protection hidden="1"/>
    </xf>
    <xf numFmtId="0" fontId="1" fillId="3" borderId="21" xfId="0" applyFont="1" applyFill="1" applyBorder="1" applyAlignment="1" applyProtection="1">
      <alignment vertical="center"/>
      <protection locked="0"/>
    </xf>
    <xf numFmtId="0" fontId="1" fillId="3" borderId="11" xfId="0" applyFont="1" applyFill="1" applyBorder="1" applyAlignment="1" applyProtection="1">
      <alignment vertical="center"/>
      <protection locked="0"/>
    </xf>
    <xf numFmtId="0" fontId="1" fillId="3" borderId="22" xfId="0" applyFont="1" applyFill="1" applyBorder="1" applyAlignment="1" applyProtection="1">
      <alignment vertical="center"/>
      <protection locked="0"/>
    </xf>
    <xf numFmtId="0" fontId="1" fillId="4" borderId="21" xfId="0" applyFont="1" applyFill="1" applyBorder="1" applyAlignment="1" applyProtection="1">
      <alignment horizontal="left" vertical="center"/>
      <protection hidden="1"/>
    </xf>
    <xf numFmtId="0" fontId="1" fillId="4" borderId="11" xfId="0" applyFont="1" applyFill="1" applyBorder="1" applyAlignment="1" applyProtection="1">
      <alignment horizontal="left" vertical="center"/>
      <protection hidden="1"/>
    </xf>
    <xf numFmtId="0" fontId="1" fillId="4" borderId="22" xfId="0" applyFont="1" applyFill="1" applyBorder="1" applyAlignment="1" applyProtection="1">
      <alignment horizontal="left" vertical="center"/>
      <protection hidden="1"/>
    </xf>
    <xf numFmtId="0" fontId="1" fillId="2" borderId="0" xfId="0" applyFont="1" applyFill="1" applyAlignment="1" applyProtection="1">
      <alignment horizontal="left" vertical="center" wrapText="1"/>
      <protection hidden="1"/>
    </xf>
    <xf numFmtId="0" fontId="1" fillId="2" borderId="5" xfId="0" applyFont="1" applyFill="1" applyBorder="1" applyAlignment="1" applyProtection="1">
      <alignment horizontal="left" vertical="center" wrapText="1"/>
      <protection hidden="1"/>
    </xf>
    <xf numFmtId="0" fontId="1" fillId="2" borderId="0" xfId="0" applyFont="1" applyFill="1" applyAlignment="1" applyProtection="1">
      <alignment horizontal="left" vertical="center"/>
      <protection hidden="1"/>
    </xf>
    <xf numFmtId="0" fontId="1" fillId="2" borderId="5" xfId="0" applyFont="1" applyFill="1" applyBorder="1" applyAlignment="1" applyProtection="1">
      <alignment horizontal="left" vertical="center"/>
      <protection hidden="1"/>
    </xf>
    <xf numFmtId="0" fontId="5" fillId="7" borderId="38" xfId="0" applyFont="1" applyFill="1" applyBorder="1" applyAlignment="1" applyProtection="1">
      <alignment horizontal="center" vertical="center"/>
      <protection hidden="1"/>
    </xf>
    <xf numFmtId="0" fontId="1" fillId="3" borderId="23" xfId="0" applyFont="1" applyFill="1" applyBorder="1" applyAlignment="1" applyProtection="1">
      <alignment horizontal="left" vertical="center"/>
      <protection locked="0"/>
    </xf>
    <xf numFmtId="0" fontId="1" fillId="3" borderId="24" xfId="0" applyFont="1" applyFill="1" applyBorder="1" applyAlignment="1" applyProtection="1">
      <alignment horizontal="left" vertical="center"/>
      <protection locked="0"/>
    </xf>
    <xf numFmtId="0" fontId="1" fillId="3" borderId="2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0" fontId="1" fillId="3" borderId="8" xfId="0" applyFont="1" applyFill="1" applyBorder="1" applyAlignment="1" applyProtection="1">
      <alignment horizontal="left" vertical="center"/>
      <protection locked="0"/>
    </xf>
    <xf numFmtId="0" fontId="1" fillId="4" borderId="23" xfId="0" applyFont="1" applyFill="1" applyBorder="1" applyAlignment="1" applyProtection="1">
      <alignment horizontal="left" vertical="center"/>
      <protection hidden="1"/>
    </xf>
    <xf numFmtId="0" fontId="1" fillId="4" borderId="24" xfId="0" applyFont="1" applyFill="1" applyBorder="1" applyAlignment="1" applyProtection="1">
      <alignment horizontal="left" vertical="center"/>
      <protection hidden="1"/>
    </xf>
    <xf numFmtId="0" fontId="1" fillId="4" borderId="25" xfId="0" applyFont="1" applyFill="1" applyBorder="1" applyAlignment="1" applyProtection="1">
      <alignment horizontal="left" vertical="center"/>
      <protection hidden="1"/>
    </xf>
    <xf numFmtId="0" fontId="1" fillId="4" borderId="6" xfId="0" applyFont="1" applyFill="1" applyBorder="1" applyAlignment="1" applyProtection="1">
      <alignment horizontal="left" vertical="center"/>
      <protection hidden="1"/>
    </xf>
    <xf numFmtId="0" fontId="1" fillId="4" borderId="7" xfId="0" applyFont="1" applyFill="1" applyBorder="1" applyAlignment="1" applyProtection="1">
      <alignment horizontal="left" vertical="center"/>
      <protection hidden="1"/>
    </xf>
    <xf numFmtId="0" fontId="1" fillId="4" borderId="8" xfId="0" applyFont="1" applyFill="1" applyBorder="1" applyAlignment="1" applyProtection="1">
      <alignment horizontal="left" vertical="center"/>
      <protection hidden="1"/>
    </xf>
    <xf numFmtId="0" fontId="5" fillId="0" borderId="0" xfId="0" applyFont="1" applyAlignment="1" applyProtection="1">
      <alignment horizontal="center" vertical="center"/>
      <protection hidden="1"/>
    </xf>
    <xf numFmtId="0" fontId="19" fillId="3" borderId="35" xfId="1" applyFill="1" applyBorder="1" applyAlignment="1" applyProtection="1">
      <alignment horizontal="left" vertical="center"/>
      <protection locked="0"/>
    </xf>
    <xf numFmtId="0" fontId="5" fillId="3" borderId="36" xfId="0" applyFont="1" applyFill="1" applyBorder="1" applyAlignment="1" applyProtection="1">
      <alignment horizontal="left" vertical="center"/>
      <protection locked="0"/>
    </xf>
    <xf numFmtId="0" fontId="5" fillId="3" borderId="37" xfId="0" applyFont="1" applyFill="1" applyBorder="1" applyAlignment="1" applyProtection="1">
      <alignment horizontal="left" vertical="center"/>
      <protection locked="0"/>
    </xf>
    <xf numFmtId="0" fontId="5" fillId="0" borderId="0" xfId="0" applyFont="1" applyAlignment="1" applyProtection="1">
      <alignment horizontal="left" vertical="center"/>
      <protection hidden="1"/>
    </xf>
    <xf numFmtId="3" fontId="5" fillId="3" borderId="35" xfId="0" applyNumberFormat="1" applyFont="1" applyFill="1" applyBorder="1" applyAlignment="1" applyProtection="1">
      <alignment horizontal="center" vertical="center"/>
      <protection locked="0"/>
    </xf>
    <xf numFmtId="3" fontId="5" fillId="3" borderId="36" xfId="0" applyNumberFormat="1" applyFont="1" applyFill="1" applyBorder="1" applyAlignment="1" applyProtection="1">
      <alignment horizontal="center" vertical="center"/>
      <protection locked="0"/>
    </xf>
    <xf numFmtId="3" fontId="5" fillId="3" borderId="37" xfId="0"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left" vertical="center"/>
      <protection hidden="1"/>
    </xf>
    <xf numFmtId="0" fontId="12" fillId="2" borderId="0" xfId="0" applyFont="1" applyFill="1" applyAlignment="1" applyProtection="1">
      <alignment horizontal="left" vertical="center"/>
      <protection hidden="1"/>
    </xf>
    <xf numFmtId="0" fontId="5" fillId="3" borderId="35" xfId="0" applyFont="1" applyFill="1" applyBorder="1" applyAlignment="1" applyProtection="1">
      <alignment horizontal="left" vertical="center"/>
      <protection locked="0"/>
    </xf>
    <xf numFmtId="0" fontId="1" fillId="4" borderId="1" xfId="0" applyFont="1" applyFill="1" applyBorder="1" applyAlignment="1" applyProtection="1">
      <alignment horizontal="left" vertical="center"/>
      <protection hidden="1"/>
    </xf>
    <xf numFmtId="0" fontId="1" fillId="4" borderId="2" xfId="0" applyFont="1" applyFill="1" applyBorder="1" applyAlignment="1" applyProtection="1">
      <alignment horizontal="left" vertical="center"/>
      <protection hidden="1"/>
    </xf>
    <xf numFmtId="0" fontId="1" fillId="4" borderId="3" xfId="0" applyFont="1" applyFill="1" applyBorder="1" applyAlignment="1" applyProtection="1">
      <alignment horizontal="left" vertical="center"/>
      <protection hidden="1"/>
    </xf>
    <xf numFmtId="0" fontId="1" fillId="4" borderId="4" xfId="0" applyFont="1" applyFill="1" applyBorder="1" applyAlignment="1" applyProtection="1">
      <alignment horizontal="left" vertical="center"/>
      <protection hidden="1"/>
    </xf>
    <xf numFmtId="0" fontId="1" fillId="4" borderId="0" xfId="0" applyFont="1" applyFill="1" applyAlignment="1" applyProtection="1">
      <alignment horizontal="left" vertical="center"/>
      <protection hidden="1"/>
    </xf>
    <xf numFmtId="0" fontId="1" fillId="4" borderId="5" xfId="0" applyFont="1" applyFill="1" applyBorder="1" applyAlignment="1" applyProtection="1">
      <alignment horizontal="left" vertical="center"/>
      <protection hidden="1"/>
    </xf>
    <xf numFmtId="0" fontId="1" fillId="4" borderId="19" xfId="0" applyFont="1" applyFill="1" applyBorder="1" applyAlignment="1" applyProtection="1">
      <alignment horizontal="left" vertical="center"/>
      <protection hidden="1"/>
    </xf>
    <xf numFmtId="0" fontId="1" fillId="4" borderId="16" xfId="0" applyFont="1" applyFill="1" applyBorder="1" applyAlignment="1" applyProtection="1">
      <alignment horizontal="left" vertical="center"/>
      <protection hidden="1"/>
    </xf>
    <xf numFmtId="0" fontId="1" fillId="4" borderId="20" xfId="0" applyFont="1" applyFill="1" applyBorder="1" applyAlignment="1" applyProtection="1">
      <alignment horizontal="left" vertical="center"/>
      <protection hidden="1"/>
    </xf>
    <xf numFmtId="0" fontId="5" fillId="3" borderId="35" xfId="0" applyFont="1" applyFill="1" applyBorder="1" applyAlignment="1" applyProtection="1">
      <alignment horizontal="center" vertical="center"/>
      <protection locked="0"/>
    </xf>
    <xf numFmtId="0" fontId="5" fillId="3" borderId="36" xfId="0" applyFont="1" applyFill="1" applyBorder="1" applyAlignment="1" applyProtection="1">
      <alignment horizontal="center" vertical="center"/>
      <protection locked="0"/>
    </xf>
    <xf numFmtId="0" fontId="5" fillId="3" borderId="37" xfId="0" applyFont="1" applyFill="1" applyBorder="1" applyAlignment="1" applyProtection="1">
      <alignment horizontal="center" vertical="center"/>
      <protection locked="0"/>
    </xf>
    <xf numFmtId="4" fontId="5" fillId="6" borderId="35" xfId="0" applyNumberFormat="1" applyFont="1" applyFill="1" applyBorder="1" applyAlignment="1" applyProtection="1">
      <alignment horizontal="center" vertical="center"/>
      <protection hidden="1"/>
    </xf>
    <xf numFmtId="4" fontId="5" fillId="6" borderId="36" xfId="0" applyNumberFormat="1" applyFont="1" applyFill="1" applyBorder="1" applyAlignment="1" applyProtection="1">
      <alignment horizontal="center" vertical="center"/>
      <protection hidden="1"/>
    </xf>
    <xf numFmtId="4" fontId="5" fillId="6" borderId="37" xfId="0" applyNumberFormat="1" applyFont="1" applyFill="1" applyBorder="1" applyAlignment="1" applyProtection="1">
      <alignment horizontal="center" vertical="center"/>
      <protection hidden="1"/>
    </xf>
    <xf numFmtId="3" fontId="5" fillId="3" borderId="38" xfId="0" applyNumberFormat="1" applyFont="1" applyFill="1" applyBorder="1" applyAlignment="1" applyProtection="1">
      <alignment horizontal="center" vertical="center"/>
      <protection locked="0"/>
    </xf>
    <xf numFmtId="0" fontId="28" fillId="3" borderId="35" xfId="0" applyFont="1" applyFill="1" applyBorder="1" applyAlignment="1" applyProtection="1">
      <alignment horizontal="center" vertical="center"/>
      <protection locked="0"/>
    </xf>
    <xf numFmtId="0" fontId="28" fillId="3" borderId="36" xfId="0" applyFont="1" applyFill="1" applyBorder="1" applyAlignment="1" applyProtection="1">
      <alignment horizontal="center" vertical="center"/>
      <protection locked="0"/>
    </xf>
    <xf numFmtId="0" fontId="28" fillId="3" borderId="37" xfId="0" applyFont="1" applyFill="1" applyBorder="1" applyAlignment="1" applyProtection="1">
      <alignment horizontal="center" vertical="center"/>
      <protection locked="0"/>
    </xf>
    <xf numFmtId="3" fontId="5" fillId="6" borderId="35" xfId="0" applyNumberFormat="1" applyFont="1" applyFill="1" applyBorder="1" applyAlignment="1" applyProtection="1">
      <alignment horizontal="center" vertical="center"/>
      <protection hidden="1"/>
    </xf>
    <xf numFmtId="3" fontId="5" fillId="6" borderId="36" xfId="0" applyNumberFormat="1" applyFont="1" applyFill="1" applyBorder="1" applyAlignment="1" applyProtection="1">
      <alignment horizontal="center" vertical="center"/>
      <protection hidden="1"/>
    </xf>
    <xf numFmtId="3" fontId="5" fillId="6" borderId="37" xfId="0" applyNumberFormat="1" applyFont="1" applyFill="1" applyBorder="1" applyAlignment="1" applyProtection="1">
      <alignment horizontal="center" vertical="center"/>
      <protection hidden="1"/>
    </xf>
    <xf numFmtId="0" fontId="9" fillId="4" borderId="1" xfId="0" applyFont="1" applyFill="1" applyBorder="1" applyAlignment="1" applyProtection="1">
      <alignment horizontal="center" wrapText="1"/>
      <protection hidden="1"/>
    </xf>
    <xf numFmtId="0" fontId="9" fillId="4" borderId="2" xfId="0" applyFont="1" applyFill="1" applyBorder="1" applyAlignment="1" applyProtection="1">
      <alignment horizontal="center" wrapText="1"/>
      <protection hidden="1"/>
    </xf>
    <xf numFmtId="0" fontId="9" fillId="4" borderId="3" xfId="0" applyFont="1" applyFill="1" applyBorder="1" applyAlignment="1" applyProtection="1">
      <alignment horizontal="center" wrapText="1"/>
      <protection hidden="1"/>
    </xf>
    <xf numFmtId="0" fontId="9" fillId="4" borderId="4" xfId="0" applyFont="1" applyFill="1" applyBorder="1" applyAlignment="1" applyProtection="1">
      <alignment horizontal="center" wrapText="1"/>
      <protection hidden="1"/>
    </xf>
    <xf numFmtId="0" fontId="9" fillId="4" borderId="0" xfId="0" applyFont="1" applyFill="1" applyAlignment="1" applyProtection="1">
      <alignment horizontal="center" wrapText="1"/>
      <protection hidden="1"/>
    </xf>
    <xf numFmtId="0" fontId="9" fillId="4" borderId="5" xfId="0" applyFont="1" applyFill="1" applyBorder="1" applyAlignment="1" applyProtection="1">
      <alignment horizontal="center" wrapText="1"/>
      <protection hidden="1"/>
    </xf>
    <xf numFmtId="0" fontId="39" fillId="4" borderId="4" xfId="0" applyFont="1" applyFill="1" applyBorder="1" applyAlignment="1" applyProtection="1">
      <alignment horizontal="center" wrapText="1"/>
      <protection hidden="1"/>
    </xf>
    <xf numFmtId="0" fontId="39" fillId="4" borderId="0" xfId="0" applyFont="1" applyFill="1" applyAlignment="1" applyProtection="1">
      <alignment horizontal="center" wrapText="1"/>
      <protection hidden="1"/>
    </xf>
    <xf numFmtId="0" fontId="39" fillId="4" borderId="5" xfId="0" applyFont="1" applyFill="1" applyBorder="1" applyAlignment="1" applyProtection="1">
      <alignment horizontal="center" wrapText="1"/>
      <protection hidden="1"/>
    </xf>
    <xf numFmtId="0" fontId="1" fillId="3" borderId="35" xfId="0" applyFont="1" applyFill="1" applyBorder="1" applyAlignment="1" applyProtection="1">
      <alignment horizontal="center" vertical="center"/>
      <protection locked="0"/>
    </xf>
    <xf numFmtId="0" fontId="1" fillId="3" borderId="36" xfId="0" applyFont="1" applyFill="1" applyBorder="1" applyAlignment="1" applyProtection="1">
      <alignment horizontal="center" vertical="center"/>
      <protection locked="0"/>
    </xf>
    <xf numFmtId="0" fontId="1" fillId="3" borderId="37" xfId="0" applyFont="1" applyFill="1" applyBorder="1" applyAlignment="1" applyProtection="1">
      <alignment horizontal="center" vertical="center"/>
      <protection locked="0"/>
    </xf>
    <xf numFmtId="0" fontId="28" fillId="3" borderId="35" xfId="0" applyFont="1" applyFill="1" applyBorder="1" applyAlignment="1" applyProtection="1">
      <alignment horizontal="left" vertical="center"/>
      <protection locked="0"/>
    </xf>
    <xf numFmtId="0" fontId="28" fillId="3" borderId="36" xfId="0" applyFont="1" applyFill="1" applyBorder="1" applyAlignment="1" applyProtection="1">
      <alignment horizontal="left" vertical="center"/>
      <protection locked="0"/>
    </xf>
    <xf numFmtId="0" fontId="28" fillId="3" borderId="37" xfId="0" applyFont="1" applyFill="1" applyBorder="1" applyAlignment="1" applyProtection="1">
      <alignment horizontal="left" vertical="center"/>
      <protection locked="0"/>
    </xf>
    <xf numFmtId="0" fontId="1" fillId="2" borderId="0" xfId="0" applyFont="1" applyFill="1" applyAlignment="1" applyProtection="1">
      <alignment horizontal="center" vertical="center" wrapText="1"/>
      <protection hidden="1"/>
    </xf>
    <xf numFmtId="0" fontId="28" fillId="2" borderId="0" xfId="0" applyFont="1" applyFill="1" applyAlignment="1" applyProtection="1">
      <alignment horizontal="left" vertical="center"/>
      <protection locked="0"/>
    </xf>
    <xf numFmtId="0" fontId="28" fillId="0" borderId="0" xfId="0" applyFont="1" applyAlignment="1" applyProtection="1">
      <alignment horizontal="center" vertical="center"/>
      <protection locked="0"/>
    </xf>
    <xf numFmtId="0" fontId="1" fillId="2" borderId="0" xfId="0" applyFont="1" applyFill="1" applyAlignment="1" applyProtection="1">
      <alignment horizontal="left"/>
      <protection hidden="1"/>
    </xf>
    <xf numFmtId="164" fontId="5" fillId="3" borderId="1" xfId="0" applyNumberFormat="1" applyFont="1" applyFill="1" applyBorder="1" applyAlignment="1" applyProtection="1">
      <alignment horizontal="left" vertical="center"/>
      <protection locked="0"/>
    </xf>
    <xf numFmtId="164" fontId="5" fillId="3" borderId="2" xfId="0" applyNumberFormat="1" applyFont="1" applyFill="1" applyBorder="1" applyAlignment="1" applyProtection="1">
      <alignment horizontal="left" vertical="center"/>
      <protection locked="0"/>
    </xf>
    <xf numFmtId="164" fontId="5" fillId="3" borderId="3" xfId="0" applyNumberFormat="1" applyFont="1" applyFill="1" applyBorder="1" applyAlignment="1" applyProtection="1">
      <alignment horizontal="left" vertical="center"/>
      <protection locked="0"/>
    </xf>
    <xf numFmtId="0" fontId="4" fillId="2" borderId="1" xfId="0" applyFont="1" applyFill="1" applyBorder="1" applyAlignment="1" applyProtection="1">
      <alignment horizontal="center" wrapText="1"/>
      <protection hidden="1"/>
    </xf>
    <xf numFmtId="0" fontId="4" fillId="2" borderId="2" xfId="0" applyFont="1" applyFill="1" applyBorder="1" applyAlignment="1" applyProtection="1">
      <alignment horizontal="center" wrapText="1"/>
      <protection hidden="1"/>
    </xf>
    <xf numFmtId="0" fontId="4" fillId="2" borderId="3" xfId="0" applyFont="1" applyFill="1" applyBorder="1" applyAlignment="1" applyProtection="1">
      <alignment horizontal="center" wrapText="1"/>
      <protection hidden="1"/>
    </xf>
    <xf numFmtId="0" fontId="4" fillId="2" borderId="4" xfId="0" applyFont="1" applyFill="1" applyBorder="1" applyAlignment="1" applyProtection="1">
      <alignment horizontal="center" wrapText="1"/>
      <protection hidden="1"/>
    </xf>
    <xf numFmtId="0" fontId="4" fillId="2" borderId="0" xfId="0" applyFont="1" applyFill="1" applyAlignment="1" applyProtection="1">
      <alignment horizontal="center" wrapText="1"/>
      <protection hidden="1"/>
    </xf>
    <xf numFmtId="0" fontId="4" fillId="2" borderId="5" xfId="0" applyFont="1" applyFill="1" applyBorder="1" applyAlignment="1" applyProtection="1">
      <alignment horizontal="center" wrapText="1"/>
      <protection hidden="1"/>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2" borderId="4"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1" fillId="2" borderId="5" xfId="0" applyFont="1" applyFill="1" applyBorder="1" applyAlignment="1" applyProtection="1">
      <alignment horizontal="center" vertical="center"/>
      <protection hidden="1"/>
    </xf>
    <xf numFmtId="0" fontId="1" fillId="2" borderId="6" xfId="0" applyFont="1" applyFill="1" applyBorder="1" applyAlignment="1" applyProtection="1">
      <alignment horizontal="center" vertical="center"/>
      <protection hidden="1"/>
    </xf>
    <xf numFmtId="0" fontId="1" fillId="2" borderId="7" xfId="0" applyFont="1" applyFill="1" applyBorder="1" applyAlignment="1" applyProtection="1">
      <alignment horizontal="center" vertical="center"/>
      <protection hidden="1"/>
    </xf>
    <xf numFmtId="0" fontId="1" fillId="2" borderId="8"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2" fillId="2" borderId="5" xfId="0" applyFont="1" applyFill="1" applyBorder="1" applyAlignment="1" applyProtection="1">
      <alignment horizontal="center" vertical="center" wrapText="1"/>
      <protection hidden="1"/>
    </xf>
    <xf numFmtId="0" fontId="2" fillId="2" borderId="6" xfId="0" applyFont="1" applyFill="1" applyBorder="1" applyAlignment="1" applyProtection="1">
      <alignment horizontal="center" vertical="center" wrapText="1"/>
      <protection hidden="1"/>
    </xf>
    <xf numFmtId="0" fontId="2" fillId="2" borderId="7"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1" fontId="1" fillId="3" borderId="10" xfId="0" applyNumberFormat="1" applyFont="1" applyFill="1" applyBorder="1" applyAlignment="1" applyProtection="1">
      <alignment horizontal="center" vertical="center"/>
      <protection locked="0"/>
    </xf>
    <xf numFmtId="1" fontId="1" fillId="3" borderId="11" xfId="0" applyNumberFormat="1" applyFont="1" applyFill="1" applyBorder="1" applyAlignment="1" applyProtection="1">
      <alignment horizontal="center" vertical="center"/>
      <protection locked="0"/>
    </xf>
    <xf numFmtId="1" fontId="1" fillId="3" borderId="12" xfId="0" applyNumberFormat="1"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29" fillId="2" borderId="4" xfId="0" applyFont="1" applyFill="1" applyBorder="1" applyAlignment="1" applyProtection="1">
      <alignment horizontal="center" vertical="top" wrapText="1"/>
      <protection hidden="1"/>
    </xf>
    <xf numFmtId="0" fontId="29" fillId="2" borderId="0" xfId="0" applyFont="1" applyFill="1" applyAlignment="1" applyProtection="1">
      <alignment horizontal="center" vertical="top" wrapText="1"/>
      <protection hidden="1"/>
    </xf>
    <xf numFmtId="0" fontId="29" fillId="2" borderId="5" xfId="0" applyFont="1" applyFill="1" applyBorder="1" applyAlignment="1" applyProtection="1">
      <alignment horizontal="center" vertical="top" wrapText="1"/>
      <protection hidden="1"/>
    </xf>
    <xf numFmtId="0" fontId="29" fillId="2" borderId="6" xfId="0" applyFont="1" applyFill="1" applyBorder="1" applyAlignment="1" applyProtection="1">
      <alignment horizontal="center" vertical="top" wrapText="1"/>
      <protection hidden="1"/>
    </xf>
    <xf numFmtId="0" fontId="29" fillId="2" borderId="7" xfId="0" applyFont="1" applyFill="1" applyBorder="1" applyAlignment="1" applyProtection="1">
      <alignment horizontal="center" vertical="top" wrapText="1"/>
      <protection hidden="1"/>
    </xf>
    <xf numFmtId="0" fontId="29" fillId="2" borderId="8" xfId="0" applyFont="1" applyFill="1" applyBorder="1" applyAlignment="1" applyProtection="1">
      <alignment horizontal="center" vertical="top" wrapText="1"/>
      <protection hidden="1"/>
    </xf>
    <xf numFmtId="1" fontId="10" fillId="3" borderId="13" xfId="0" applyNumberFormat="1" applyFont="1" applyFill="1" applyBorder="1" applyAlignment="1" applyProtection="1">
      <alignment horizontal="center" vertical="center"/>
      <protection locked="0"/>
    </xf>
    <xf numFmtId="1" fontId="10" fillId="3" borderId="0" xfId="0" applyNumberFormat="1" applyFont="1" applyFill="1" applyAlignment="1" applyProtection="1">
      <alignment horizontal="center" vertical="center"/>
      <protection locked="0"/>
    </xf>
    <xf numFmtId="0" fontId="1" fillId="3" borderId="35" xfId="0" applyFont="1" applyFill="1" applyBorder="1" applyAlignment="1" applyProtection="1">
      <alignment horizontal="left" vertical="center"/>
      <protection locked="0"/>
    </xf>
    <xf numFmtId="0" fontId="1" fillId="3" borderId="36" xfId="0" applyFont="1" applyFill="1" applyBorder="1" applyAlignment="1" applyProtection="1">
      <alignment horizontal="left" vertical="center"/>
      <protection locked="0"/>
    </xf>
    <xf numFmtId="0" fontId="1" fillId="3" borderId="37" xfId="0" applyFont="1" applyFill="1" applyBorder="1" applyAlignment="1" applyProtection="1">
      <alignment horizontal="left" vertical="center"/>
      <protection locked="0"/>
    </xf>
    <xf numFmtId="0" fontId="38" fillId="3" borderId="1" xfId="0" applyFont="1" applyFill="1" applyBorder="1" applyAlignment="1" applyProtection="1">
      <alignment horizontal="center" vertical="center"/>
      <protection hidden="1"/>
    </xf>
    <xf numFmtId="0" fontId="38" fillId="3" borderId="2" xfId="0" applyFont="1" applyFill="1" applyBorder="1" applyAlignment="1" applyProtection="1">
      <alignment horizontal="center" vertical="center"/>
      <protection hidden="1"/>
    </xf>
    <xf numFmtId="0" fontId="38" fillId="3" borderId="3" xfId="0" applyFont="1" applyFill="1" applyBorder="1" applyAlignment="1" applyProtection="1">
      <alignment horizontal="center" vertical="center"/>
      <protection hidden="1"/>
    </xf>
    <xf numFmtId="0" fontId="38" fillId="3" borderId="4" xfId="0" applyFont="1" applyFill="1" applyBorder="1" applyAlignment="1" applyProtection="1">
      <alignment horizontal="center" vertical="center"/>
      <protection hidden="1"/>
    </xf>
    <xf numFmtId="0" fontId="38" fillId="3" borderId="0" xfId="0" applyFont="1" applyFill="1" applyAlignment="1" applyProtection="1">
      <alignment horizontal="center" vertical="center"/>
      <protection hidden="1"/>
    </xf>
    <xf numFmtId="0" fontId="38" fillId="3" borderId="5" xfId="0" applyFont="1" applyFill="1" applyBorder="1" applyAlignment="1" applyProtection="1">
      <alignment horizontal="center" vertical="center"/>
      <protection hidden="1"/>
    </xf>
    <xf numFmtId="0" fontId="38" fillId="3" borderId="6" xfId="0" applyFont="1" applyFill="1" applyBorder="1" applyAlignment="1" applyProtection="1">
      <alignment horizontal="center" vertical="center"/>
      <protection hidden="1"/>
    </xf>
    <xf numFmtId="0" fontId="38" fillId="3" borderId="7" xfId="0" applyFont="1" applyFill="1" applyBorder="1" applyAlignment="1" applyProtection="1">
      <alignment horizontal="center" vertical="center"/>
      <protection hidden="1"/>
    </xf>
    <xf numFmtId="0" fontId="38" fillId="3" borderId="8" xfId="0" applyFont="1" applyFill="1" applyBorder="1" applyAlignment="1" applyProtection="1">
      <alignment horizontal="center" vertical="center"/>
      <protection hidden="1"/>
    </xf>
    <xf numFmtId="0" fontId="1" fillId="3" borderId="1" xfId="0" applyFont="1" applyFill="1" applyBorder="1" applyAlignment="1" applyProtection="1">
      <alignment vertical="center" wrapText="1"/>
      <protection locked="0"/>
    </xf>
    <xf numFmtId="0" fontId="1" fillId="3" borderId="2"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0" fontId="1" fillId="3" borderId="4" xfId="0" applyFont="1" applyFill="1" applyBorder="1" applyAlignment="1" applyProtection="1">
      <alignment vertical="center" wrapText="1"/>
      <protection locked="0"/>
    </xf>
    <xf numFmtId="0" fontId="1" fillId="3" borderId="0" xfId="0" applyFont="1" applyFill="1" applyAlignment="1" applyProtection="1">
      <alignment vertical="center" wrapText="1"/>
      <protection locked="0"/>
    </xf>
    <xf numFmtId="0" fontId="1" fillId="3" borderId="5" xfId="0" applyFont="1" applyFill="1" applyBorder="1" applyAlignment="1" applyProtection="1">
      <alignment vertical="center" wrapText="1"/>
      <protection locked="0"/>
    </xf>
    <xf numFmtId="0" fontId="1" fillId="3" borderId="19" xfId="0" applyFont="1" applyFill="1" applyBorder="1" applyAlignment="1" applyProtection="1">
      <alignment vertical="center" wrapText="1"/>
      <protection locked="0"/>
    </xf>
    <xf numFmtId="0" fontId="1" fillId="3" borderId="16" xfId="0" applyFont="1" applyFill="1" applyBorder="1" applyAlignment="1" applyProtection="1">
      <alignment vertical="center" wrapText="1"/>
      <protection locked="0"/>
    </xf>
    <xf numFmtId="0" fontId="1" fillId="3" borderId="20" xfId="0" applyFont="1" applyFill="1" applyBorder="1" applyAlignment="1" applyProtection="1">
      <alignment vertical="center" wrapText="1"/>
      <protection locked="0"/>
    </xf>
    <xf numFmtId="0" fontId="6" fillId="2" borderId="0" xfId="0" applyFont="1" applyFill="1" applyAlignment="1" applyProtection="1">
      <alignment horizontal="left" vertical="center"/>
      <protection hidden="1"/>
    </xf>
    <xf numFmtId="14" fontId="1" fillId="3" borderId="35" xfId="0" applyNumberFormat="1" applyFont="1" applyFill="1" applyBorder="1" applyAlignment="1" applyProtection="1">
      <alignment horizontal="center" vertical="center"/>
      <protection locked="0"/>
    </xf>
    <xf numFmtId="14" fontId="1" fillId="3" borderId="36" xfId="0" applyNumberFormat="1" applyFont="1" applyFill="1" applyBorder="1" applyAlignment="1" applyProtection="1">
      <alignment horizontal="center" vertical="center"/>
      <protection locked="0"/>
    </xf>
    <xf numFmtId="14" fontId="1" fillId="3" borderId="37" xfId="0" applyNumberFormat="1" applyFont="1" applyFill="1" applyBorder="1" applyAlignment="1" applyProtection="1">
      <alignment horizontal="center" vertical="center"/>
      <protection locked="0"/>
    </xf>
    <xf numFmtId="0" fontId="30" fillId="3" borderId="35" xfId="0" applyFont="1" applyFill="1" applyBorder="1" applyAlignment="1" applyProtection="1">
      <alignment horizontal="left" vertical="center"/>
      <protection locked="0"/>
    </xf>
    <xf numFmtId="0" fontId="30" fillId="3" borderId="36" xfId="0" applyFont="1" applyFill="1" applyBorder="1" applyAlignment="1" applyProtection="1">
      <alignment horizontal="left" vertical="center"/>
      <protection locked="0"/>
    </xf>
    <xf numFmtId="0" fontId="30" fillId="3" borderId="37" xfId="0" applyFont="1" applyFill="1" applyBorder="1" applyAlignment="1" applyProtection="1">
      <alignment horizontal="left" vertical="center"/>
      <protection locked="0"/>
    </xf>
    <xf numFmtId="0" fontId="1" fillId="3" borderId="23" xfId="0" applyFont="1" applyFill="1" applyBorder="1" applyAlignment="1" applyProtection="1">
      <alignment vertical="center" wrapText="1"/>
      <protection locked="0"/>
    </xf>
    <xf numFmtId="0" fontId="1" fillId="3" borderId="24" xfId="0" applyFont="1" applyFill="1" applyBorder="1" applyAlignment="1" applyProtection="1">
      <alignment vertical="center" wrapText="1"/>
      <protection locked="0"/>
    </xf>
    <xf numFmtId="0" fontId="1" fillId="3" borderId="25" xfId="0" applyFont="1" applyFill="1" applyBorder="1" applyAlignment="1" applyProtection="1">
      <alignment vertical="center" wrapText="1"/>
      <protection locked="0"/>
    </xf>
    <xf numFmtId="0" fontId="25" fillId="2" borderId="26" xfId="0" applyFont="1" applyFill="1" applyBorder="1" applyAlignment="1">
      <alignment horizontal="center" vertical="center"/>
    </xf>
    <xf numFmtId="0" fontId="25" fillId="2" borderId="24" xfId="0" applyFont="1" applyFill="1" applyBorder="1" applyAlignment="1">
      <alignment horizontal="center" vertical="center"/>
    </xf>
    <xf numFmtId="0" fontId="25" fillId="2" borderId="27"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18" xfId="0" applyFont="1" applyFill="1" applyBorder="1" applyAlignment="1">
      <alignment horizontal="center" vertical="center"/>
    </xf>
    <xf numFmtId="0" fontId="17" fillId="2" borderId="0" xfId="0" applyFont="1" applyFill="1" applyAlignment="1">
      <alignment horizontal="left" vertical="top" wrapText="1"/>
    </xf>
    <xf numFmtId="0" fontId="26" fillId="2" borderId="26"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8" xfId="0" applyFont="1" applyFill="1" applyBorder="1" applyAlignment="1">
      <alignment horizontal="center" vertical="center"/>
    </xf>
    <xf numFmtId="0" fontId="16" fillId="2" borderId="28" xfId="0" applyFont="1" applyFill="1" applyBorder="1" applyAlignment="1">
      <alignment horizontal="center"/>
    </xf>
    <xf numFmtId="0" fontId="16" fillId="2" borderId="29" xfId="0" applyFont="1" applyFill="1" applyBorder="1" applyAlignment="1">
      <alignment horizontal="center"/>
    </xf>
    <xf numFmtId="0" fontId="16" fillId="2" borderId="30" xfId="0" applyFont="1" applyFill="1" applyBorder="1" applyAlignment="1">
      <alignment horizontal="center"/>
    </xf>
    <xf numFmtId="0" fontId="16" fillId="2" borderId="31" xfId="0" applyFont="1" applyFill="1" applyBorder="1" applyAlignment="1">
      <alignment horizontal="center"/>
    </xf>
    <xf numFmtId="0" fontId="16" fillId="2" borderId="32" xfId="0" applyFont="1" applyFill="1" applyBorder="1" applyAlignment="1">
      <alignment horizontal="center"/>
    </xf>
    <xf numFmtId="0" fontId="16" fillId="2" borderId="33" xfId="0" applyFont="1" applyFill="1" applyBorder="1" applyAlignment="1">
      <alignment horizontal="center"/>
    </xf>
    <xf numFmtId="0" fontId="17" fillId="3" borderId="10" xfId="0" applyFont="1" applyFill="1" applyBorder="1" applyAlignment="1">
      <alignment horizontal="center"/>
    </xf>
    <xf numFmtId="0" fontId="17" fillId="3" borderId="11" xfId="0" applyFont="1" applyFill="1" applyBorder="1" applyAlignment="1">
      <alignment horizontal="center"/>
    </xf>
    <xf numFmtId="0" fontId="17" fillId="3" borderId="12" xfId="0" applyFont="1" applyFill="1" applyBorder="1" applyAlignment="1">
      <alignment horizontal="center"/>
    </xf>
    <xf numFmtId="0" fontId="17" fillId="6" borderId="10" xfId="0" applyFont="1" applyFill="1" applyBorder="1" applyAlignment="1">
      <alignment horizontal="center"/>
    </xf>
    <xf numFmtId="0" fontId="17" fillId="6" borderId="11" xfId="0" applyFont="1" applyFill="1" applyBorder="1" applyAlignment="1">
      <alignment horizontal="center"/>
    </xf>
    <xf numFmtId="0" fontId="17" fillId="6" borderId="12" xfId="0" applyFont="1" applyFill="1" applyBorder="1" applyAlignment="1">
      <alignment horizontal="center"/>
    </xf>
    <xf numFmtId="0" fontId="17" fillId="2" borderId="26" xfId="0" applyFont="1" applyFill="1" applyBorder="1" applyAlignment="1">
      <alignment horizontal="center"/>
    </xf>
    <xf numFmtId="0" fontId="17" fillId="2" borderId="27" xfId="0" applyFont="1" applyFill="1" applyBorder="1" applyAlignment="1">
      <alignment horizontal="center"/>
    </xf>
    <xf numFmtId="0" fontId="17" fillId="2" borderId="17" xfId="0" applyFont="1" applyFill="1" applyBorder="1" applyAlignment="1">
      <alignment horizontal="center"/>
    </xf>
    <xf numFmtId="0" fontId="17" fillId="2" borderId="18" xfId="0" applyFont="1" applyFill="1" applyBorder="1" applyAlignment="1">
      <alignment horizontal="center"/>
    </xf>
    <xf numFmtId="0" fontId="21" fillId="2" borderId="26"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8" xfId="0" applyFont="1" applyFill="1" applyBorder="1" applyAlignment="1">
      <alignment horizontal="center" vertical="center"/>
    </xf>
    <xf numFmtId="0" fontId="18" fillId="2" borderId="0" xfId="0" applyFont="1" applyFill="1" applyAlignment="1">
      <alignment horizontal="left" vertical="center"/>
    </xf>
    <xf numFmtId="0" fontId="19" fillId="2" borderId="14" xfId="1" applyFill="1" applyBorder="1" applyAlignment="1">
      <alignment horizontal="right"/>
    </xf>
    <xf numFmtId="0" fontId="19" fillId="2" borderId="28" xfId="1" applyFill="1" applyBorder="1" applyAlignment="1">
      <alignment horizontal="center" vertical="center" wrapText="1"/>
    </xf>
    <xf numFmtId="0" fontId="19" fillId="2" borderId="29" xfId="1" applyFill="1" applyBorder="1" applyAlignment="1">
      <alignment horizontal="center" vertical="center" wrapText="1"/>
    </xf>
    <xf numFmtId="0" fontId="19" fillId="2" borderId="30" xfId="1" applyFill="1" applyBorder="1" applyAlignment="1">
      <alignment horizontal="center" vertical="center" wrapText="1"/>
    </xf>
    <xf numFmtId="0" fontId="19" fillId="2" borderId="31" xfId="1" applyFill="1" applyBorder="1" applyAlignment="1">
      <alignment horizontal="center" vertical="center" wrapText="1"/>
    </xf>
    <xf numFmtId="0" fontId="19" fillId="2" borderId="32" xfId="1" applyFill="1" applyBorder="1" applyAlignment="1">
      <alignment horizontal="center" vertical="center" wrapText="1"/>
    </xf>
    <xf numFmtId="0" fontId="19" fillId="2" borderId="33" xfId="1" applyFill="1" applyBorder="1" applyAlignment="1">
      <alignment horizontal="center" vertical="center" wrapText="1"/>
    </xf>
    <xf numFmtId="0" fontId="17" fillId="5" borderId="10" xfId="0" applyFont="1" applyFill="1" applyBorder="1" applyAlignment="1">
      <alignment horizontal="center"/>
    </xf>
    <xf numFmtId="0" fontId="17" fillId="5" borderId="11" xfId="0" applyFont="1" applyFill="1" applyBorder="1" applyAlignment="1">
      <alignment horizontal="center"/>
    </xf>
    <xf numFmtId="0" fontId="17" fillId="5" borderId="12" xfId="0" applyFont="1" applyFill="1" applyBorder="1" applyAlignment="1">
      <alignment horizontal="center"/>
    </xf>
    <xf numFmtId="0" fontId="0" fillId="0" borderId="0" xfId="0" applyNumberFormat="1"/>
  </cellXfs>
  <cellStyles count="2">
    <cellStyle name="Lien hypertexte" xfId="1" builtinId="8"/>
    <cellStyle name="Normal" xfId="0" builtinId="0"/>
  </cellStyles>
  <dxfs count="12">
    <dxf>
      <font>
        <color theme="1"/>
      </font>
      <fill>
        <patternFill>
          <bgColor rgb="FFFFFFCC"/>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theme="5"/>
      </font>
    </dxf>
    <dxf>
      <font>
        <color theme="0"/>
      </font>
      <fill>
        <patternFill>
          <bgColor theme="0"/>
        </patternFill>
      </fill>
      <border>
        <bottom/>
        <vertical/>
        <horizontal/>
      </border>
    </dxf>
    <dxf>
      <font>
        <color theme="0"/>
      </font>
      <fill>
        <patternFill>
          <bgColor theme="0"/>
        </patternFill>
      </fill>
      <border>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ill>
        <patternFill patternType="lightUp">
          <fgColor theme="0" tint="-0.14996795556505021"/>
          <bgColor theme="0" tint="-0.24994659260841701"/>
        </patternFill>
      </fill>
      <border>
        <left style="thin">
          <color auto="1"/>
        </left>
        <right style="thin">
          <color auto="1"/>
        </right>
        <top style="thin">
          <color auto="1"/>
        </top>
        <bottom style="thin">
          <color auto="1"/>
        </bottom>
      </border>
    </dxf>
    <dxf>
      <font>
        <color theme="1"/>
      </font>
      <fill>
        <patternFill>
          <bgColor rgb="FFFFFFCC"/>
        </patternFill>
      </fill>
      <border>
        <left style="thin">
          <color auto="1"/>
        </left>
        <right style="thin">
          <color auto="1"/>
        </right>
        <top style="thin">
          <color auto="1"/>
        </top>
        <bottom style="thin">
          <color auto="1"/>
        </bottom>
        <vertical/>
        <horizontal/>
      </border>
    </dxf>
    <dxf>
      <font>
        <color theme="0"/>
      </font>
    </dxf>
    <dxf>
      <font>
        <b val="0"/>
        <i val="0"/>
        <strike/>
        <color theme="0" tint="-0.34998626667073579"/>
      </font>
    </dxf>
    <dxf>
      <numFmt numFmtId="0" formatCode="General"/>
    </dxf>
    <dxf>
      <alignment horizontal="center" vertical="bottom" textRotation="0" wrapText="0" indent="0" justifyLastLine="0" shrinkToFit="0" readingOrder="0"/>
    </dxf>
  </dxfs>
  <tableStyles count="0" defaultTableStyle="TableStyleMedium2" defaultPivotStyle="PivotStyleLight16"/>
  <colors>
    <mruColors>
      <color rgb="FFFFFFCC"/>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firstButton="1" fmlaLink="'Textes FR-DE'!$B$7"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Textes FR-DE'!$B$3"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fmlaLink="'Textes FR-DE'!$B$5"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6.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absolute">
    <xdr:from>
      <xdr:col>1</xdr:col>
      <xdr:colOff>89728</xdr:colOff>
      <xdr:row>1</xdr:row>
      <xdr:rowOff>19624</xdr:rowOff>
    </xdr:from>
    <xdr:to>
      <xdr:col>8</xdr:col>
      <xdr:colOff>83515</xdr:colOff>
      <xdr:row>4</xdr:row>
      <xdr:rowOff>225287</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32" y="292950"/>
          <a:ext cx="979418" cy="851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0</xdr:col>
          <xdr:colOff>209550</xdr:colOff>
          <xdr:row>86</xdr:row>
          <xdr:rowOff>69850</xdr:rowOff>
        </xdr:from>
        <xdr:to>
          <xdr:col>0</xdr:col>
          <xdr:colOff>209550</xdr:colOff>
          <xdr:row>87</xdr:row>
          <xdr:rowOff>12700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209550</xdr:colOff>
          <xdr:row>88</xdr:row>
          <xdr:rowOff>6350</xdr:rowOff>
        </xdr:from>
        <xdr:to>
          <xdr:col>0</xdr:col>
          <xdr:colOff>209550</xdr:colOff>
          <xdr:row>88</xdr:row>
          <xdr:rowOff>120650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422</xdr:colOff>
      <xdr:row>15</xdr:row>
      <xdr:rowOff>0</xdr:rowOff>
    </xdr:from>
    <xdr:to>
      <xdr:col>24</xdr:col>
      <xdr:colOff>8283</xdr:colOff>
      <xdr:row>18</xdr:row>
      <xdr:rowOff>0</xdr:rowOff>
    </xdr:to>
    <xdr:grpSp>
      <xdr:nvGrpSpPr>
        <xdr:cNvPr id="4" name="Groupe 3">
          <a:extLst>
            <a:ext uri="{FF2B5EF4-FFF2-40B4-BE49-F238E27FC236}">
              <a16:creationId xmlns:a16="http://schemas.microsoft.com/office/drawing/2014/main" id="{ABAF9017-87B1-E693-9E92-9D66BFBF01EA}"/>
            </a:ext>
          </a:extLst>
        </xdr:cNvPr>
        <xdr:cNvGrpSpPr/>
      </xdr:nvGrpSpPr>
      <xdr:grpSpPr>
        <a:xfrm>
          <a:off x="2730922" y="2749550"/>
          <a:ext cx="1531861" cy="444500"/>
          <a:chOff x="2486024" y="2654162"/>
          <a:chExt cx="1381538" cy="381000"/>
        </a:xfrm>
      </xdr:grpSpPr>
      <xdr:sp macro="" textlink="">
        <xdr:nvSpPr>
          <xdr:cNvPr id="1086" name="Option Button 62" hidden="1">
            <a:extLst>
              <a:ext uri="{63B3BB69-23CF-44E3-9099-C40C66FF867C}">
                <a14:compatExt xmlns:a14="http://schemas.microsoft.com/office/drawing/2010/main" spid="_x0000_s1086"/>
              </a:ext>
              <a:ext uri="{FF2B5EF4-FFF2-40B4-BE49-F238E27FC236}">
                <a16:creationId xmlns:a16="http://schemas.microsoft.com/office/drawing/2014/main" id="{00000000-0008-0000-0100-00003E040000}"/>
              </a:ext>
            </a:extLst>
          </xdr:cNvPr>
          <xdr:cNvSpPr/>
        </xdr:nvSpPr>
        <xdr:spPr bwMode="auto">
          <a:xfrm>
            <a:off x="2486025" y="2654162"/>
            <a:ext cx="197954"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087" name="Option Button 63" hidden="1">
            <a:extLst>
              <a:ext uri="{63B3BB69-23CF-44E3-9099-C40C66FF867C}">
                <a14:compatExt xmlns:a14="http://schemas.microsoft.com/office/drawing/2010/main" spid="_x0000_s1087"/>
              </a:ext>
              <a:ext uri="{FF2B5EF4-FFF2-40B4-BE49-F238E27FC236}">
                <a16:creationId xmlns:a16="http://schemas.microsoft.com/office/drawing/2014/main" id="{00000000-0008-0000-0100-00003F040000}"/>
              </a:ext>
            </a:extLst>
          </xdr:cNvPr>
          <xdr:cNvSpPr/>
        </xdr:nvSpPr>
        <xdr:spPr bwMode="auto">
          <a:xfrm>
            <a:off x="2486025" y="2810290"/>
            <a:ext cx="197954"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089" name="groupe_statut_juridique" hidden="1">
            <a:extLst>
              <a:ext uri="{63B3BB69-23CF-44E3-9099-C40C66FF867C}">
                <a14:compatExt xmlns:a14="http://schemas.microsoft.com/office/drawing/2010/main" spid="_x0000_s1089"/>
              </a:ext>
              <a:ext uri="{FF2B5EF4-FFF2-40B4-BE49-F238E27FC236}">
                <a16:creationId xmlns:a16="http://schemas.microsoft.com/office/drawing/2014/main" id="{00000000-0008-0000-0100-000041040000}"/>
              </a:ext>
            </a:extLst>
          </xdr:cNvPr>
          <xdr:cNvSpPr/>
        </xdr:nvSpPr>
        <xdr:spPr bwMode="auto">
          <a:xfrm>
            <a:off x="2486024" y="2654162"/>
            <a:ext cx="1381538" cy="3810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absolute">
        <xdr:from>
          <xdr:col>14</xdr:col>
          <xdr:colOff>0</xdr:colOff>
          <xdr:row>10</xdr:row>
          <xdr:rowOff>95250</xdr:rowOff>
        </xdr:from>
        <xdr:to>
          <xdr:col>21</xdr:col>
          <xdr:colOff>0</xdr:colOff>
          <xdr:row>12</xdr:row>
          <xdr:rowOff>57150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127000</xdr:rowOff>
        </xdr:from>
        <xdr:to>
          <xdr:col>16</xdr:col>
          <xdr:colOff>69850</xdr:colOff>
          <xdr:row>12</xdr:row>
          <xdr:rowOff>38100</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FR d'option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xdr:row>
          <xdr:rowOff>127000</xdr:rowOff>
        </xdr:from>
        <xdr:to>
          <xdr:col>20</xdr:col>
          <xdr:colOff>133350</xdr:colOff>
          <xdr:row>12</xdr:row>
          <xdr:rowOff>38100</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50</xdr:row>
          <xdr:rowOff>57150</xdr:rowOff>
        </xdr:from>
        <xdr:to>
          <xdr:col>28</xdr:col>
          <xdr:colOff>0</xdr:colOff>
          <xdr:row>52</xdr:row>
          <xdr:rowOff>38100</xdr:rowOff>
        </xdr:to>
        <xdr:sp macro="" textlink="">
          <xdr:nvSpPr>
            <xdr:cNvPr id="1098" name="Group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50</xdr:row>
          <xdr:rowOff>127000</xdr:rowOff>
        </xdr:from>
        <xdr:to>
          <xdr:col>25</xdr:col>
          <xdr:colOff>57150</xdr:colOff>
          <xdr:row>52</xdr:row>
          <xdr:rowOff>0</xdr:rowOff>
        </xdr:to>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15</xdr:row>
          <xdr:rowOff>31750</xdr:rowOff>
        </xdr:from>
        <xdr:to>
          <xdr:col>15</xdr:col>
          <xdr:colOff>69850</xdr:colOff>
          <xdr:row>16</xdr:row>
          <xdr:rowOff>69850</xdr:rowOff>
        </xdr:to>
        <xdr:sp macro="" textlink="">
          <xdr:nvSpPr>
            <xdr:cNvPr id="3" name="Option Button 62" hidden="1">
              <a:extLst>
                <a:ext uri="{63B3BB69-23CF-44E3-9099-C40C66FF867C}">
                  <a14:compatExt spid="_x0000_s108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16</xdr:row>
          <xdr:rowOff>69850</xdr:rowOff>
        </xdr:from>
        <xdr:to>
          <xdr:col>15</xdr:col>
          <xdr:colOff>69850</xdr:colOff>
          <xdr:row>18</xdr:row>
          <xdr:rowOff>38100</xdr:rowOff>
        </xdr:to>
        <xdr:sp macro="" textlink="">
          <xdr:nvSpPr>
            <xdr:cNvPr id="5" name="Option Button 63" hidden="1">
              <a:extLst>
                <a:ext uri="{63B3BB69-23CF-44E3-9099-C40C66FF867C}">
                  <a14:compatExt spid="_x0000_s1087"/>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15</xdr:row>
          <xdr:rowOff>31750</xdr:rowOff>
        </xdr:from>
        <xdr:to>
          <xdr:col>24</xdr:col>
          <xdr:colOff>12700</xdr:colOff>
          <xdr:row>18</xdr:row>
          <xdr:rowOff>38100</xdr:rowOff>
        </xdr:to>
        <xdr:sp macro="" textlink="">
          <xdr:nvSpPr>
            <xdr:cNvPr id="6" name="groupe_statut_juridique" hidden="1">
              <a:extLst>
                <a:ext uri="{63B3BB69-23CF-44E3-9099-C40C66FF867C}">
                  <a14:compatExt spid="_x0000_s1089"/>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3</xdr:col>
          <xdr:colOff>19050</xdr:colOff>
          <xdr:row>31</xdr:row>
          <xdr:rowOff>31750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3</xdr:col>
          <xdr:colOff>19050</xdr:colOff>
          <xdr:row>45</xdr:row>
          <xdr:rowOff>31750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50</xdr:row>
          <xdr:rowOff>95250</xdr:rowOff>
        </xdr:from>
        <xdr:to>
          <xdr:col>23</xdr:col>
          <xdr:colOff>12700</xdr:colOff>
          <xdr:row>51</xdr:row>
          <xdr:rowOff>190500</xdr:rowOff>
        </xdr:to>
        <xdr:sp macro="" textlink="">
          <xdr:nvSpPr>
            <xdr:cNvPr id="1107" name="Option 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44450</xdr:rowOff>
        </xdr:from>
        <xdr:to>
          <xdr:col>3</xdr:col>
          <xdr:colOff>19050</xdr:colOff>
          <xdr:row>47</xdr:row>
          <xdr:rowOff>12700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4BD9D3AE-F956-969A-60FC-5683F0D65A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B1A97640-7AAC-424F-9102-A38EACC014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69850</xdr:colOff>
          <xdr:row>43</xdr:row>
          <xdr:rowOff>12700</xdr:rowOff>
        </xdr:from>
        <xdr:to>
          <xdr:col>6</xdr:col>
          <xdr:colOff>279400</xdr:colOff>
          <xdr:row>43</xdr:row>
          <xdr:rowOff>228600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45</xdr:row>
          <xdr:rowOff>19050</xdr:rowOff>
        </xdr:from>
        <xdr:to>
          <xdr:col>6</xdr:col>
          <xdr:colOff>317500</xdr:colOff>
          <xdr:row>45</xdr:row>
          <xdr:rowOff>228600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D1F93269-5332-4593-8CAB-3F8E3A7A10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4F4C1FB1-9E3C-4156-9C3C-CCF8799F56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36CBC7B5-F7ED-4080-B782-9558A1177259}"/>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D5479734-D5E5-4DD7-B92E-68A51948D1A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158D400D-9BAF-4AF6-8BE7-43EFD469CD7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2D9319A4-55F9-448C-94D5-144299F4327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CAA0F5DD-3C90-4D62-93E3-4235CFD46B4D}"/>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C586B170-C294-4C2B-940A-699DCF4A03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69850</xdr:colOff>
          <xdr:row>47</xdr:row>
          <xdr:rowOff>19050</xdr:rowOff>
        </xdr:from>
        <xdr:to>
          <xdr:col>4</xdr:col>
          <xdr:colOff>317500</xdr:colOff>
          <xdr:row>47</xdr:row>
          <xdr:rowOff>228600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9481B814-CF3B-4535-B8AC-9D1264001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69850</xdr:colOff>
          <xdr:row>43</xdr:row>
          <xdr:rowOff>12700</xdr:rowOff>
        </xdr:from>
        <xdr:to>
          <xdr:col>6</xdr:col>
          <xdr:colOff>279400</xdr:colOff>
          <xdr:row>43</xdr:row>
          <xdr:rowOff>241300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45</xdr:row>
          <xdr:rowOff>19050</xdr:rowOff>
        </xdr:from>
        <xdr:to>
          <xdr:col>6</xdr:col>
          <xdr:colOff>317500</xdr:colOff>
          <xdr:row>45</xdr:row>
          <xdr:rowOff>241300</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32D8B1F2-4FB5-4A92-AF03-6A4DD4AC9C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EAC5E707-3E97-4D20-8B10-EB985860F8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8325DE8E-3CD5-486F-818B-39353FB15E50}"/>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D76AC8B7-5D37-4A41-9B48-3735947F155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A48E8DAB-5465-4B6B-937F-396DF02EEB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B8662A69-4037-4658-9EBA-D52C4DB57A3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040D39B9-3BC0-4FD8-8D18-6327A2735FDF}"/>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77560E04-0B0B-4047-80B7-B89946ECA35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69850</xdr:colOff>
          <xdr:row>47</xdr:row>
          <xdr:rowOff>19050</xdr:rowOff>
        </xdr:from>
        <xdr:to>
          <xdr:col>4</xdr:col>
          <xdr:colOff>317500</xdr:colOff>
          <xdr:row>47</xdr:row>
          <xdr:rowOff>241300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33F344-FC82-4ADE-AA83-F7F82D388664}" name="Tab_texte" displayName="Tab_texte" ref="A10:C96" totalsRowShown="0" headerRowDxfId="11">
  <autoFilter ref="A10:C96" xr:uid="{D233F344-FC82-4ADE-AA83-F7F82D388664}"/>
  <tableColumns count="3">
    <tableColumn id="3" xr3:uid="{BDF08A98-74CF-4E67-B038-EA1217CFC51F}" name="ID" dataDxfId="10">
      <calculatedColumnFormula>ROW()-10</calculatedColumnFormula>
    </tableColumn>
    <tableColumn id="1" xr3:uid="{4FD4700B-884D-4367-9607-02489EB87E3C}" name="FR"/>
    <tableColumn id="2" xr3:uid="{D93D05DE-D372-41D2-8D2B-1D5338C2B3F8}" name="DE"/>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hyperlink" Target="https://www.vs.ch/web/energie/home" TargetMode="External"/><Relationship Id="rId7" Type="http://schemas.openxmlformats.org/officeDocument/2006/relationships/ctrlProp" Target="../ctrlProps/ctrlProp15.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hyperlink" Target="https://www.vs.ch/de/web/energie/home" TargetMode="External"/><Relationship Id="rId7" Type="http://schemas.openxmlformats.org/officeDocument/2006/relationships/ctrlProp" Target="../ctrlProps/ctrlProp18.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A1:BJ105"/>
  <sheetViews>
    <sheetView tabSelected="1" topLeftCell="A6" zoomScaleNormal="100" workbookViewId="0">
      <selection activeCell="BG38" sqref="BG38"/>
    </sheetView>
  </sheetViews>
  <sheetFormatPr baseColWidth="10" defaultColWidth="0" defaultRowHeight="12.5" zeroHeight="1" x14ac:dyDescent="0.35"/>
  <cols>
    <col min="1" max="1" width="10.7265625" style="40" customWidth="1"/>
    <col min="2" max="57" width="2.1796875" style="40" customWidth="1"/>
    <col min="58" max="62" width="2.1796875" style="25" customWidth="1"/>
    <col min="63" max="16384" width="3" style="25" hidden="1"/>
  </cols>
  <sheetData>
    <row r="1" spans="1:59" ht="22" customHeight="1" x14ac:dyDescent="0.3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4"/>
    </row>
    <row r="2" spans="1:59" ht="17.5" customHeight="1" x14ac:dyDescent="0.35">
      <c r="A2" s="23"/>
      <c r="B2" s="187"/>
      <c r="C2" s="188"/>
      <c r="D2" s="188"/>
      <c r="E2" s="188"/>
      <c r="F2" s="188"/>
      <c r="G2" s="188"/>
      <c r="H2" s="188"/>
      <c r="I2" s="189"/>
      <c r="J2" s="196" t="str">
        <f ca="1">INDEX(INDIRECT("Tab_texte["&amp;'Textes FR-DE'!B4&amp;"]"),1)</f>
        <v>Service de l'énergie et des forces hydrauliques</v>
      </c>
      <c r="K2" s="197"/>
      <c r="L2" s="197"/>
      <c r="M2" s="197"/>
      <c r="N2" s="197"/>
      <c r="O2" s="197"/>
      <c r="P2" s="197"/>
      <c r="Q2" s="197"/>
      <c r="R2" s="197"/>
      <c r="S2" s="197"/>
      <c r="T2" s="197"/>
      <c r="U2" s="197"/>
      <c r="V2" s="197"/>
      <c r="W2" s="197"/>
      <c r="X2" s="198"/>
      <c r="Y2" s="205" t="str">
        <f ca="1">INDEX(INDIRECT("Tab_texte["&amp;'Textes FR-DE'!B4&amp;"]"),2)</f>
        <v>Art. 59 OcEne</v>
      </c>
      <c r="Z2" s="206"/>
      <c r="AA2" s="206"/>
      <c r="AB2" s="206"/>
      <c r="AC2" s="206"/>
      <c r="AD2" s="206"/>
      <c r="AE2" s="206"/>
      <c r="AF2" s="206"/>
      <c r="AG2" s="206"/>
      <c r="AH2" s="206"/>
      <c r="AI2" s="206"/>
      <c r="AJ2" s="206"/>
      <c r="AK2" s="206"/>
      <c r="AL2" s="207"/>
      <c r="AM2" s="178" t="str">
        <f ca="1">INDEX(INDIRECT("Tab_texte["&amp;'Textes FR-DE'!B4&amp;"]"),3)</f>
        <v>Justificatif d'enregistrement</v>
      </c>
      <c r="AN2" s="179"/>
      <c r="AO2" s="179"/>
      <c r="AP2" s="179"/>
      <c r="AQ2" s="179"/>
      <c r="AR2" s="179"/>
      <c r="AS2" s="179"/>
      <c r="AT2" s="179"/>
      <c r="AU2" s="179"/>
      <c r="AV2" s="179"/>
      <c r="AW2" s="179"/>
      <c r="AX2" s="179"/>
      <c r="AY2" s="179"/>
      <c r="AZ2" s="179"/>
      <c r="BA2" s="179"/>
      <c r="BB2" s="179"/>
      <c r="BC2" s="179"/>
      <c r="BD2" s="179"/>
      <c r="BE2" s="180"/>
      <c r="BF2" s="24"/>
    </row>
    <row r="3" spans="1:59" ht="17.5" customHeight="1" x14ac:dyDescent="0.35">
      <c r="A3" s="23"/>
      <c r="B3" s="190"/>
      <c r="C3" s="191"/>
      <c r="D3" s="191"/>
      <c r="E3" s="191"/>
      <c r="F3" s="191"/>
      <c r="G3" s="191"/>
      <c r="H3" s="191"/>
      <c r="I3" s="192"/>
      <c r="J3" s="199"/>
      <c r="K3" s="200"/>
      <c r="L3" s="200"/>
      <c r="M3" s="200"/>
      <c r="N3" s="200"/>
      <c r="O3" s="200"/>
      <c r="P3" s="200"/>
      <c r="Q3" s="200"/>
      <c r="R3" s="200"/>
      <c r="S3" s="200"/>
      <c r="T3" s="200"/>
      <c r="U3" s="200"/>
      <c r="V3" s="200"/>
      <c r="W3" s="200"/>
      <c r="X3" s="201"/>
      <c r="Y3" s="208"/>
      <c r="Z3" s="209"/>
      <c r="AA3" s="209"/>
      <c r="AB3" s="209"/>
      <c r="AC3" s="209"/>
      <c r="AD3" s="209"/>
      <c r="AE3" s="209"/>
      <c r="AF3" s="209"/>
      <c r="AG3" s="209"/>
      <c r="AH3" s="209"/>
      <c r="AI3" s="209"/>
      <c r="AJ3" s="209"/>
      <c r="AK3" s="209"/>
      <c r="AL3" s="210"/>
      <c r="AM3" s="181"/>
      <c r="AN3" s="182"/>
      <c r="AO3" s="182"/>
      <c r="AP3" s="182"/>
      <c r="AQ3" s="182"/>
      <c r="AR3" s="182"/>
      <c r="AS3" s="182"/>
      <c r="AT3" s="182"/>
      <c r="AU3" s="182"/>
      <c r="AV3" s="182"/>
      <c r="AW3" s="182"/>
      <c r="AX3" s="182"/>
      <c r="AY3" s="182"/>
      <c r="AZ3" s="182"/>
      <c r="BA3" s="182"/>
      <c r="BB3" s="182"/>
      <c r="BC3" s="182"/>
      <c r="BD3" s="182"/>
      <c r="BE3" s="183"/>
      <c r="BF3" s="24"/>
    </row>
    <row r="4" spans="1:59" ht="17.5" customHeight="1" x14ac:dyDescent="0.35">
      <c r="A4" s="23"/>
      <c r="B4" s="190"/>
      <c r="C4" s="191"/>
      <c r="D4" s="191"/>
      <c r="E4" s="191"/>
      <c r="F4" s="191"/>
      <c r="G4" s="191"/>
      <c r="H4" s="191"/>
      <c r="I4" s="192"/>
      <c r="J4" s="199"/>
      <c r="K4" s="200"/>
      <c r="L4" s="200"/>
      <c r="M4" s="200"/>
      <c r="N4" s="200"/>
      <c r="O4" s="200"/>
      <c r="P4" s="200"/>
      <c r="Q4" s="200"/>
      <c r="R4" s="200"/>
      <c r="S4" s="200"/>
      <c r="T4" s="200"/>
      <c r="U4" s="200"/>
      <c r="V4" s="200"/>
      <c r="W4" s="200"/>
      <c r="X4" s="201"/>
      <c r="Y4" s="208"/>
      <c r="Z4" s="209"/>
      <c r="AA4" s="209"/>
      <c r="AB4" s="209"/>
      <c r="AC4" s="209"/>
      <c r="AD4" s="209"/>
      <c r="AE4" s="209"/>
      <c r="AF4" s="209"/>
      <c r="AG4" s="209"/>
      <c r="AH4" s="209"/>
      <c r="AI4" s="209"/>
      <c r="AJ4" s="209"/>
      <c r="AK4" s="209"/>
      <c r="AL4" s="210"/>
      <c r="AM4" s="220" t="str">
        <f ca="1">INDEX(INDIRECT("Tab_texte["&amp;'Textes FR-DE'!B4&amp;"]"),4)</f>
        <v>Installation PV participative</v>
      </c>
      <c r="AN4" s="221"/>
      <c r="AO4" s="221"/>
      <c r="AP4" s="221"/>
      <c r="AQ4" s="221"/>
      <c r="AR4" s="221"/>
      <c r="AS4" s="221"/>
      <c r="AT4" s="221"/>
      <c r="AU4" s="221"/>
      <c r="AV4" s="221"/>
      <c r="AW4" s="221"/>
      <c r="AX4" s="221"/>
      <c r="AY4" s="221"/>
      <c r="AZ4" s="221"/>
      <c r="BA4" s="221"/>
      <c r="BB4" s="221"/>
      <c r="BC4" s="221"/>
      <c r="BD4" s="221"/>
      <c r="BE4" s="222"/>
      <c r="BF4" s="24"/>
    </row>
    <row r="5" spans="1:59" ht="19.149999999999999" customHeight="1" x14ac:dyDescent="0.35">
      <c r="A5" s="23"/>
      <c r="B5" s="193"/>
      <c r="C5" s="194"/>
      <c r="D5" s="194"/>
      <c r="E5" s="194"/>
      <c r="F5" s="194"/>
      <c r="G5" s="194"/>
      <c r="H5" s="194"/>
      <c r="I5" s="195"/>
      <c r="J5" s="202"/>
      <c r="K5" s="203"/>
      <c r="L5" s="203"/>
      <c r="M5" s="203"/>
      <c r="N5" s="203"/>
      <c r="O5" s="203"/>
      <c r="P5" s="203"/>
      <c r="Q5" s="203"/>
      <c r="R5" s="203"/>
      <c r="S5" s="203"/>
      <c r="T5" s="203"/>
      <c r="U5" s="203"/>
      <c r="V5" s="203"/>
      <c r="W5" s="203"/>
      <c r="X5" s="204"/>
      <c r="Y5" s="211"/>
      <c r="Z5" s="212"/>
      <c r="AA5" s="212"/>
      <c r="AB5" s="212"/>
      <c r="AC5" s="212"/>
      <c r="AD5" s="212"/>
      <c r="AE5" s="212"/>
      <c r="AF5" s="212"/>
      <c r="AG5" s="212"/>
      <c r="AH5" s="212"/>
      <c r="AI5" s="212"/>
      <c r="AJ5" s="212"/>
      <c r="AK5" s="212"/>
      <c r="AL5" s="213"/>
      <c r="AM5" s="223"/>
      <c r="AN5" s="224"/>
      <c r="AO5" s="224"/>
      <c r="AP5" s="224"/>
      <c r="AQ5" s="224"/>
      <c r="AR5" s="224"/>
      <c r="AS5" s="224"/>
      <c r="AT5" s="224"/>
      <c r="AU5" s="224"/>
      <c r="AV5" s="224"/>
      <c r="AW5" s="224"/>
      <c r="AX5" s="224"/>
      <c r="AY5" s="224"/>
      <c r="AZ5" s="224"/>
      <c r="BA5" s="224"/>
      <c r="BB5" s="224"/>
      <c r="BC5" s="224"/>
      <c r="BD5" s="224"/>
      <c r="BE5" s="225"/>
      <c r="BF5" s="24"/>
    </row>
    <row r="6" spans="1:59" ht="20.149999999999999" customHeight="1" x14ac:dyDescent="0.35">
      <c r="A6" s="23"/>
      <c r="B6" s="26"/>
      <c r="C6" s="26"/>
      <c r="D6" s="27"/>
      <c r="E6" s="27"/>
      <c r="F6" s="27"/>
      <c r="G6" s="27"/>
      <c r="H6" s="27"/>
      <c r="I6" s="27"/>
      <c r="J6" s="27"/>
      <c r="K6" s="27"/>
      <c r="L6" s="27"/>
      <c r="M6" s="27"/>
      <c r="N6" s="27"/>
      <c r="O6" s="27"/>
      <c r="P6" s="27"/>
      <c r="Q6" s="27"/>
      <c r="R6" s="27"/>
      <c r="S6" s="27"/>
      <c r="T6" s="27"/>
      <c r="U6" s="27"/>
      <c r="V6" s="27"/>
      <c r="W6" s="28"/>
      <c r="X6" s="28"/>
      <c r="Y6" s="28"/>
      <c r="Z6" s="28"/>
      <c r="AA6" s="28"/>
      <c r="AB6" s="28"/>
      <c r="AC6" s="28"/>
      <c r="AD6" s="28"/>
      <c r="AE6" s="28"/>
      <c r="AF6" s="28"/>
      <c r="AG6" s="28"/>
      <c r="AH6" s="28"/>
      <c r="AI6" s="28"/>
      <c r="AJ6" s="29"/>
      <c r="AK6" s="29"/>
      <c r="AL6" s="29"/>
      <c r="AM6" s="29"/>
      <c r="AN6" s="29"/>
      <c r="AO6" s="29"/>
      <c r="AP6" s="29"/>
      <c r="AQ6" s="29"/>
      <c r="AR6" s="29"/>
      <c r="AS6" s="29"/>
      <c r="AT6" s="29"/>
      <c r="AU6" s="29"/>
      <c r="AV6" s="29"/>
      <c r="AW6" s="29"/>
      <c r="AX6" s="29"/>
      <c r="AY6" s="29"/>
      <c r="AZ6" s="29"/>
      <c r="BA6" s="29"/>
      <c r="BB6" s="29"/>
      <c r="BC6" s="29"/>
      <c r="BD6" s="29"/>
      <c r="BE6" s="29"/>
      <c r="BF6" s="24"/>
    </row>
    <row r="7" spans="1:59" ht="12" customHeight="1" x14ac:dyDescent="0.35">
      <c r="A7" s="23"/>
      <c r="B7" s="34" t="str">
        <f ca="1">INDEX(INDIRECT("Tab_texte["&amp;'Textes FR-DE'!B4&amp;"]"),5)&amp;" :"</f>
        <v>Commune :</v>
      </c>
      <c r="C7" s="34"/>
      <c r="D7" s="34"/>
      <c r="E7" s="34"/>
      <c r="F7" s="34"/>
      <c r="G7" s="34"/>
      <c r="H7" s="86"/>
      <c r="I7" s="184"/>
      <c r="J7" s="185"/>
      <c r="K7" s="185"/>
      <c r="L7" s="185"/>
      <c r="M7" s="185"/>
      <c r="N7" s="185"/>
      <c r="O7" s="185"/>
      <c r="P7" s="185"/>
      <c r="Q7" s="185"/>
      <c r="R7" s="185"/>
      <c r="S7" s="185"/>
      <c r="T7" s="185"/>
      <c r="U7" s="185"/>
      <c r="V7" s="185"/>
      <c r="W7" s="185"/>
      <c r="X7" s="185"/>
      <c r="Y7" s="186"/>
      <c r="AA7" s="34" t="str">
        <f ca="1">INDEX(INDIRECT("Tab_texte["&amp;'Textes FR-DE'!B4&amp;"]"),75)&amp;" :"</f>
        <v>Canton :</v>
      </c>
      <c r="AB7" s="34"/>
      <c r="AC7" s="34"/>
      <c r="AD7" s="34"/>
      <c r="AE7" s="217"/>
      <c r="AF7" s="218"/>
      <c r="AG7" s="218"/>
      <c r="AH7" s="218"/>
      <c r="AI7" s="219"/>
      <c r="AN7" s="84" t="str">
        <f ca="1">INDEX(INDIRECT("Tab_texte["&amp;'Textes FR-DE'!B4&amp;"]"),6)&amp;" :"</f>
        <v>N° parcelle :</v>
      </c>
      <c r="AO7" s="214"/>
      <c r="AP7" s="215"/>
      <c r="AQ7" s="215"/>
      <c r="AR7" s="215"/>
      <c r="AS7" s="215"/>
      <c r="AT7" s="216"/>
      <c r="AU7" s="34"/>
      <c r="AV7" s="34"/>
      <c r="AW7" s="34"/>
      <c r="AX7" s="85" t="str">
        <f ca="1">INDEX(INDIRECT("Tab_texte["&amp;'Textes FR-DE'!B4&amp;"]"),7)&amp;" :"</f>
        <v>EGRID :</v>
      </c>
      <c r="AY7" s="226"/>
      <c r="AZ7" s="227"/>
      <c r="BA7" s="227"/>
      <c r="BB7" s="227"/>
      <c r="BC7" s="227"/>
      <c r="BD7" s="227"/>
      <c r="BE7" s="227"/>
    </row>
    <row r="8" spans="1:59" ht="6" customHeight="1" x14ac:dyDescent="0.35">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4"/>
    </row>
    <row r="9" spans="1:59" ht="12" customHeight="1" x14ac:dyDescent="0.35">
      <c r="A9" s="23"/>
      <c r="B9" s="34" t="str">
        <f ca="1">INDEX(INDIRECT("Tab_texte["&amp;'Textes FR-DE'!B4&amp;"]"),8)&amp;" :"</f>
        <v>Objet :</v>
      </c>
      <c r="C9" s="34"/>
      <c r="D9" s="34"/>
      <c r="E9" s="23"/>
      <c r="F9" s="23"/>
      <c r="G9" s="23"/>
      <c r="H9" s="23"/>
      <c r="I9" s="184"/>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6"/>
      <c r="BF9" s="24"/>
    </row>
    <row r="10" spans="1:59" ht="12" customHeight="1" thickBot="1" x14ac:dyDescent="0.4">
      <c r="A10" s="23"/>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24"/>
    </row>
    <row r="11" spans="1:59" ht="12" customHeight="1" x14ac:dyDescent="0.35">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4"/>
    </row>
    <row r="12" spans="1:59" ht="12" customHeight="1" x14ac:dyDescent="0.35">
      <c r="A12" s="23"/>
      <c r="B12" s="23" t="s">
        <v>62</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4"/>
    </row>
    <row r="13" spans="1:59" ht="12" customHeight="1" thickBot="1" x14ac:dyDescent="0.4">
      <c r="A13" s="23"/>
      <c r="B13" s="23"/>
      <c r="C13" s="23"/>
      <c r="D13" s="23"/>
      <c r="E13" s="23"/>
      <c r="F13" s="23"/>
      <c r="G13" s="23"/>
      <c r="H13" s="23"/>
      <c r="I13" s="23"/>
      <c r="J13" s="23"/>
      <c r="K13" s="23"/>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24"/>
    </row>
    <row r="14" spans="1:59" ht="20.149999999999999" customHeight="1" x14ac:dyDescent="0.35">
      <c r="A14" s="23"/>
      <c r="B14" s="31" t="str">
        <f ca="1">INDEX(INDIRECT("Tab_texte["&amp;'Textes FR-DE'!B4&amp;"]"),9)</f>
        <v>Promoteur de l'installation photovoltaïque participative</v>
      </c>
      <c r="C14" s="31"/>
      <c r="D14" s="31"/>
      <c r="E14" s="31"/>
      <c r="F14" s="31"/>
      <c r="G14" s="31"/>
      <c r="H14" s="31"/>
      <c r="I14" s="31"/>
      <c r="J14" s="31"/>
      <c r="K14" s="31"/>
      <c r="L14" s="32"/>
      <c r="M14" s="32"/>
      <c r="N14" s="32"/>
      <c r="O14" s="32"/>
      <c r="P14" s="32"/>
      <c r="Q14" s="32"/>
      <c r="R14" s="32"/>
      <c r="S14" s="32"/>
      <c r="T14" s="32"/>
      <c r="U14" s="23"/>
      <c r="V14" s="23"/>
      <c r="W14" s="23"/>
      <c r="X14" s="23"/>
      <c r="Y14" s="23"/>
      <c r="Z14" s="23"/>
      <c r="AA14" s="23"/>
      <c r="AB14" s="23"/>
      <c r="AC14" s="23"/>
      <c r="AD14" s="23"/>
      <c r="AE14" s="23"/>
      <c r="AF14" s="23"/>
      <c r="AG14" s="23"/>
      <c r="AH14" s="23"/>
      <c r="AI14" s="23"/>
      <c r="AJ14" s="23"/>
      <c r="AK14" s="23"/>
      <c r="AL14" s="23"/>
      <c r="AM14" s="171"/>
      <c r="AN14" s="171"/>
      <c r="AO14" s="171"/>
      <c r="AP14" s="23"/>
      <c r="AQ14" s="23"/>
      <c r="AR14" s="23"/>
      <c r="AS14" s="23"/>
      <c r="AT14" s="23"/>
      <c r="AU14" s="23"/>
      <c r="AV14" s="23"/>
      <c r="AW14" s="23"/>
      <c r="AX14" s="23"/>
      <c r="AY14" s="23"/>
      <c r="AZ14" s="23"/>
      <c r="BA14" s="23"/>
      <c r="BB14" s="23"/>
      <c r="BC14" s="23"/>
      <c r="BD14" s="23"/>
      <c r="BE14" s="23"/>
      <c r="BF14" s="24"/>
    </row>
    <row r="15" spans="1:59" ht="5.15" customHeight="1" x14ac:dyDescent="0.35">
      <c r="A15" s="23"/>
      <c r="B15" s="32"/>
      <c r="C15" s="32"/>
      <c r="D15" s="32"/>
      <c r="E15" s="32"/>
      <c r="F15" s="32"/>
      <c r="G15" s="32"/>
      <c r="H15" s="32"/>
      <c r="I15" s="32"/>
      <c r="J15" s="32"/>
      <c r="K15" s="32"/>
      <c r="L15" s="32"/>
      <c r="M15" s="32"/>
      <c r="N15" s="32"/>
      <c r="O15" s="32"/>
      <c r="P15" s="32"/>
      <c r="Q15" s="32"/>
      <c r="R15" s="32"/>
      <c r="S15" s="32"/>
      <c r="T15" s="32"/>
      <c r="U15" s="23"/>
      <c r="V15" s="23"/>
      <c r="W15" s="23"/>
      <c r="X15" s="23"/>
      <c r="Y15" s="23"/>
      <c r="Z15" s="23"/>
      <c r="AA15" s="23"/>
      <c r="AB15" s="23"/>
      <c r="AC15" s="23"/>
      <c r="AD15" s="23"/>
      <c r="AE15" s="23"/>
      <c r="AF15" s="23"/>
      <c r="AG15" s="23"/>
      <c r="AH15" s="23"/>
      <c r="AI15" s="23"/>
      <c r="AJ15" s="23"/>
      <c r="AK15" s="23"/>
      <c r="AL15" s="23"/>
      <c r="AM15" s="33"/>
      <c r="AN15" s="33"/>
      <c r="AO15" s="33"/>
      <c r="AP15" s="23"/>
      <c r="AQ15" s="23"/>
      <c r="AR15" s="23"/>
      <c r="AS15" s="23"/>
      <c r="AT15" s="23"/>
      <c r="AU15" s="23"/>
      <c r="AV15" s="23"/>
      <c r="AW15" s="23"/>
      <c r="AX15" s="23"/>
      <c r="AY15" s="23"/>
      <c r="AZ15" s="23"/>
      <c r="BA15" s="23"/>
      <c r="BB15" s="23"/>
      <c r="BC15" s="23"/>
      <c r="BD15" s="23"/>
      <c r="BE15" s="23"/>
      <c r="BF15" s="24"/>
    </row>
    <row r="16" spans="1:59" ht="15" customHeight="1" x14ac:dyDescent="0.25">
      <c r="A16" s="23"/>
      <c r="B16" s="34" t="str">
        <f ca="1">INDEX(INDIRECT("Tab_texte["&amp;'Textes FR-DE'!B4&amp;"]"),10)</f>
        <v>Statut juridique du demandeur</v>
      </c>
      <c r="C16" s="34"/>
      <c r="D16" s="34"/>
      <c r="E16" s="34"/>
      <c r="F16" s="34"/>
      <c r="G16" s="34"/>
      <c r="H16" s="34"/>
      <c r="I16" s="34"/>
      <c r="J16" s="34"/>
      <c r="K16" s="34"/>
      <c r="L16" s="34"/>
      <c r="M16" s="34"/>
      <c r="N16" s="34"/>
      <c r="O16" s="34"/>
      <c r="P16" s="35" t="str">
        <f ca="1">"  "&amp;INDEX(INDIRECT("Tab_texte["&amp;'Textes FR-DE'!B4&amp;"]"),11)</f>
        <v xml:space="preserve">  Personne physique</v>
      </c>
      <c r="Q16" s="34"/>
      <c r="R16" s="34"/>
      <c r="S16" s="34"/>
      <c r="T16" s="34"/>
      <c r="U16" s="34"/>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4"/>
    </row>
    <row r="17" spans="1:59" ht="15" customHeight="1" x14ac:dyDescent="0.35">
      <c r="A17" s="23"/>
      <c r="B17" s="34"/>
      <c r="C17" s="34"/>
      <c r="D17" s="34"/>
      <c r="E17" s="34"/>
      <c r="F17" s="34"/>
      <c r="G17" s="34"/>
      <c r="H17" s="34"/>
      <c r="I17" s="34"/>
      <c r="J17" s="34"/>
      <c r="K17" s="34"/>
      <c r="L17" s="34"/>
      <c r="M17" s="34"/>
      <c r="N17" s="34"/>
      <c r="O17" s="34"/>
      <c r="P17" s="174" t="str">
        <f ca="1">"  "&amp;INDEX(INDIRECT("Tab_texte["&amp;'Textes FR-DE'!B4&amp;"]"),12)</f>
        <v xml:space="preserve">  Personne morale</v>
      </c>
      <c r="Q17" s="174"/>
      <c r="R17" s="174"/>
      <c r="S17" s="174"/>
      <c r="T17" s="174"/>
      <c r="U17" s="174"/>
      <c r="V17" s="174"/>
      <c r="W17" s="174"/>
      <c r="X17" s="174"/>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4"/>
    </row>
    <row r="18" spans="1:59" ht="5.15" customHeight="1" x14ac:dyDescent="0.35">
      <c r="A18" s="23"/>
      <c r="B18" s="34"/>
      <c r="C18" s="34"/>
      <c r="D18" s="34"/>
      <c r="E18" s="34"/>
      <c r="F18" s="34"/>
      <c r="G18" s="34"/>
      <c r="H18" s="34"/>
      <c r="I18" s="34"/>
      <c r="J18" s="34"/>
      <c r="K18" s="34"/>
      <c r="L18" s="34"/>
      <c r="M18" s="34"/>
      <c r="N18" s="34"/>
      <c r="O18" s="34"/>
      <c r="P18" s="174"/>
      <c r="Q18" s="174"/>
      <c r="R18" s="174"/>
      <c r="S18" s="174"/>
      <c r="T18" s="174"/>
      <c r="U18" s="174"/>
      <c r="V18" s="174"/>
      <c r="W18" s="174"/>
      <c r="X18" s="174"/>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4"/>
    </row>
    <row r="19" spans="1:59" ht="5.15" customHeight="1" x14ac:dyDescent="0.25">
      <c r="A19" s="23"/>
      <c r="B19" s="34"/>
      <c r="C19" s="34"/>
      <c r="D19" s="34"/>
      <c r="E19" s="34"/>
      <c r="F19" s="34"/>
      <c r="G19" s="34"/>
      <c r="H19" s="34"/>
      <c r="I19" s="34"/>
      <c r="J19" s="34"/>
      <c r="K19" s="34"/>
      <c r="L19" s="34"/>
      <c r="M19" s="34"/>
      <c r="N19" s="34"/>
      <c r="O19" s="34"/>
      <c r="P19" s="35"/>
      <c r="Q19" s="35"/>
      <c r="R19" s="35"/>
      <c r="S19" s="35"/>
      <c r="T19" s="35"/>
      <c r="U19" s="35"/>
      <c r="V19" s="36"/>
      <c r="W19" s="36"/>
      <c r="X19" s="36"/>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4"/>
    </row>
    <row r="20" spans="1:59" ht="15" customHeight="1" x14ac:dyDescent="0.35">
      <c r="A20" s="23"/>
      <c r="B20" s="37" t="str">
        <f ca="1">INDEX(INDIRECT("Tab_texte["&amp;'Textes FR-DE'!B4&amp;"]"),13)&amp;" :"</f>
        <v>Coordonnées :</v>
      </c>
      <c r="C20" s="38"/>
      <c r="D20" s="38"/>
      <c r="E20" s="38"/>
      <c r="F20" s="38"/>
      <c r="G20" s="38"/>
      <c r="H20" s="38"/>
      <c r="I20" s="38"/>
      <c r="J20" s="38"/>
      <c r="K20" s="38"/>
      <c r="L20" s="38"/>
      <c r="M20" s="38"/>
      <c r="N20" s="38"/>
      <c r="O20" s="38"/>
      <c r="P20" s="38"/>
      <c r="Q20" s="38"/>
      <c r="R20" s="38"/>
      <c r="S20" s="39"/>
      <c r="T20" s="39"/>
      <c r="U20" s="39"/>
      <c r="V20" s="39"/>
      <c r="W20" s="39"/>
      <c r="X20" s="39"/>
      <c r="Y20" s="39"/>
      <c r="Z20" s="39"/>
      <c r="AA20" s="39"/>
      <c r="AB20" s="39"/>
      <c r="AC20" s="39"/>
      <c r="AD20" s="39"/>
      <c r="AE20" s="39"/>
      <c r="AF20" s="39"/>
      <c r="AG20" s="39"/>
      <c r="AH20" s="39"/>
      <c r="AI20" s="39"/>
      <c r="AJ20" s="39"/>
      <c r="AK20" s="39"/>
      <c r="AL20" s="39"/>
      <c r="AN20" s="41"/>
      <c r="AO20" s="41"/>
      <c r="AP20" s="41" t="s">
        <v>96</v>
      </c>
      <c r="AQ20" s="41"/>
      <c r="AR20" s="41"/>
      <c r="AS20" s="41"/>
      <c r="AT20" s="41"/>
      <c r="AU20" s="41"/>
      <c r="AV20" s="41"/>
      <c r="AW20" s="42"/>
      <c r="AX20" s="42"/>
      <c r="AY20" s="41"/>
      <c r="AZ20" s="39"/>
      <c r="BA20" s="39"/>
      <c r="BB20" s="39"/>
      <c r="BC20" s="39"/>
      <c r="BD20" s="39"/>
      <c r="BE20" s="39"/>
      <c r="BF20" s="24"/>
    </row>
    <row r="21" spans="1:59" ht="15" customHeight="1" x14ac:dyDescent="0.35">
      <c r="A21" s="23"/>
      <c r="B21" s="34" t="str">
        <f ca="1">IF('Textes FR-DE'!$B$5=1,"",INDEX(INDIRECT("Tab_texte["&amp;'Textes FR-DE'!$B$4&amp;"]"),15)&amp;" :")</f>
        <v>Raison sociale :</v>
      </c>
      <c r="C21" s="38"/>
      <c r="D21" s="38"/>
      <c r="E21" s="38"/>
      <c r="F21" s="38"/>
      <c r="G21" s="38"/>
      <c r="H21" s="38"/>
      <c r="I21" s="38"/>
      <c r="J21" s="38"/>
      <c r="K21" s="38"/>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39"/>
      <c r="AL21" s="39" t="str">
        <f ca="1">IF('Textes FR-DE'!$B$5=1,"",INDEX(INDIRECT("Tab_texte["&amp;'Textes FR-DE'!$B$4&amp;"]"),19)&amp;" :")</f>
        <v>N°IDE :</v>
      </c>
      <c r="AM21" s="39"/>
      <c r="AN21" s="43"/>
      <c r="AO21" s="43"/>
      <c r="AP21" s="173"/>
      <c r="AQ21" s="173"/>
      <c r="AR21" s="173"/>
      <c r="AS21" s="173"/>
      <c r="AT21" s="173"/>
      <c r="AU21" s="173"/>
      <c r="AV21" s="173"/>
      <c r="AW21" s="44"/>
      <c r="AX21" s="44"/>
      <c r="AY21" s="44"/>
      <c r="AZ21" s="39"/>
      <c r="BA21" s="39"/>
      <c r="BB21" s="39"/>
      <c r="BC21" s="39"/>
      <c r="BD21" s="39"/>
      <c r="BE21" s="39"/>
      <c r="BF21" s="24"/>
    </row>
    <row r="22" spans="1:59" ht="5.15" customHeight="1" x14ac:dyDescent="0.35">
      <c r="B22" s="45"/>
      <c r="C22" s="46"/>
      <c r="D22" s="46"/>
      <c r="E22" s="46"/>
      <c r="F22" s="46"/>
      <c r="G22" s="46"/>
      <c r="H22" s="46"/>
      <c r="I22" s="46"/>
      <c r="J22" s="46"/>
      <c r="K22" s="46"/>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7"/>
      <c r="AL22" s="47"/>
      <c r="AM22" s="47"/>
      <c r="AN22" s="44"/>
      <c r="AO22" s="44"/>
      <c r="AP22" s="44"/>
      <c r="AQ22" s="44"/>
      <c r="AR22" s="44"/>
      <c r="AS22" s="44"/>
      <c r="AT22" s="44"/>
      <c r="AU22" s="44"/>
      <c r="AV22" s="44"/>
      <c r="AW22" s="44"/>
      <c r="AX22" s="44"/>
      <c r="AY22" s="44"/>
      <c r="AZ22" s="47"/>
      <c r="BA22" s="47"/>
      <c r="BB22" s="47"/>
      <c r="BC22" s="47"/>
      <c r="BD22" s="47"/>
      <c r="BE22" s="47"/>
    </row>
    <row r="23" spans="1:59" ht="15" customHeight="1" x14ac:dyDescent="0.35">
      <c r="A23" s="23"/>
      <c r="B23" s="34" t="str">
        <f ca="1">INDEX(INDIRECT("Tab_texte["&amp;'Textes FR-DE'!$B$4&amp;"]"),14)&amp;" :"</f>
        <v>Nom / Prénom :</v>
      </c>
      <c r="C23" s="38"/>
      <c r="D23" s="38"/>
      <c r="E23" s="38"/>
      <c r="F23" s="38"/>
      <c r="G23" s="38"/>
      <c r="H23" s="38"/>
      <c r="I23" s="38"/>
      <c r="J23" s="38"/>
      <c r="K23" s="46"/>
      <c r="L23" s="133"/>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6"/>
      <c r="AK23" s="39"/>
      <c r="AZ23" s="39"/>
      <c r="BA23" s="39"/>
      <c r="BB23" s="39"/>
      <c r="BC23" s="39"/>
      <c r="BD23" s="39"/>
      <c r="BE23" s="39"/>
      <c r="BF23" s="24"/>
    </row>
    <row r="24" spans="1:59" ht="5.15" customHeight="1" x14ac:dyDescent="0.35">
      <c r="A24" s="23"/>
      <c r="B24" s="34"/>
      <c r="C24" s="38"/>
      <c r="D24" s="38"/>
      <c r="E24" s="38"/>
      <c r="F24" s="38"/>
      <c r="G24" s="38"/>
      <c r="H24" s="38"/>
      <c r="I24" s="38"/>
      <c r="J24" s="38"/>
      <c r="K24" s="46"/>
      <c r="L24" s="48"/>
      <c r="M24" s="48"/>
      <c r="N24" s="48"/>
      <c r="O24" s="48"/>
      <c r="P24" s="49"/>
      <c r="Q24" s="49"/>
      <c r="R24" s="49"/>
      <c r="S24" s="49"/>
      <c r="T24" s="49"/>
      <c r="U24" s="49"/>
      <c r="V24" s="49"/>
      <c r="W24" s="49"/>
      <c r="X24" s="49"/>
      <c r="Y24" s="49"/>
      <c r="Z24" s="49"/>
      <c r="AA24" s="49"/>
      <c r="AB24" s="49"/>
      <c r="AC24" s="49"/>
      <c r="AD24" s="49"/>
      <c r="AE24" s="49"/>
      <c r="AF24" s="49"/>
      <c r="AG24" s="49"/>
      <c r="AH24" s="49"/>
      <c r="AI24" s="49"/>
      <c r="AJ24" s="49"/>
      <c r="AK24" s="39"/>
      <c r="AZ24" s="39"/>
      <c r="BA24" s="39"/>
      <c r="BB24" s="39"/>
      <c r="BC24" s="39"/>
      <c r="BD24" s="39"/>
      <c r="BE24" s="39"/>
      <c r="BF24" s="24"/>
    </row>
    <row r="25" spans="1:59" ht="15" customHeight="1" x14ac:dyDescent="0.35">
      <c r="A25" s="23"/>
      <c r="B25" s="34" t="str">
        <f ca="1">INDEX(INDIRECT("Tab_texte["&amp;'Textes FR-DE'!$B$4&amp;"]"),17)&amp;" :"</f>
        <v>NPA :</v>
      </c>
      <c r="C25" s="38"/>
      <c r="D25" s="38"/>
      <c r="E25" s="38"/>
      <c r="F25" s="38"/>
      <c r="G25" s="38"/>
      <c r="H25" s="38"/>
      <c r="I25" s="38"/>
      <c r="J25" s="38"/>
      <c r="K25" s="25"/>
      <c r="L25" s="133"/>
      <c r="M25" s="125"/>
      <c r="N25" s="125"/>
      <c r="O25" s="126"/>
      <c r="P25" s="50"/>
      <c r="Q25" s="25"/>
      <c r="R25" s="34" t="str">
        <f ca="1">INDEX(INDIRECT("Tab_texte["&amp;'Textes FR-DE'!$B$4&amp;"]"),18)&amp;" :"</f>
        <v>Lieu :</v>
      </c>
      <c r="S25" s="34"/>
      <c r="T25" s="47"/>
      <c r="U25" s="133"/>
      <c r="V25" s="125"/>
      <c r="W25" s="125"/>
      <c r="X25" s="125"/>
      <c r="Y25" s="125"/>
      <c r="Z25" s="125"/>
      <c r="AA25" s="125"/>
      <c r="AB25" s="125"/>
      <c r="AC25" s="125"/>
      <c r="AD25" s="125"/>
      <c r="AE25" s="125"/>
      <c r="AF25" s="125"/>
      <c r="AG25" s="125"/>
      <c r="AH25" s="125"/>
      <c r="AI25" s="125"/>
      <c r="AJ25" s="126"/>
      <c r="AK25" s="39"/>
      <c r="AL25" s="39"/>
      <c r="AM25" s="39"/>
      <c r="AN25" s="39"/>
      <c r="AO25" s="39"/>
      <c r="AP25" s="39"/>
      <c r="AQ25" s="39"/>
      <c r="AR25" s="39"/>
      <c r="AS25" s="39"/>
      <c r="AT25" s="39"/>
      <c r="AU25" s="39"/>
      <c r="AV25" s="39"/>
      <c r="AW25" s="39"/>
      <c r="AX25" s="39"/>
      <c r="AY25" s="39"/>
      <c r="AZ25" s="39"/>
      <c r="BA25" s="39"/>
      <c r="BB25" s="24"/>
      <c r="BC25" s="25"/>
      <c r="BD25" s="25"/>
      <c r="BE25" s="25"/>
    </row>
    <row r="26" spans="1:59" ht="5.15" customHeight="1" x14ac:dyDescent="0.35">
      <c r="A26" s="23"/>
      <c r="B26" s="34"/>
      <c r="C26" s="38"/>
      <c r="D26" s="38"/>
      <c r="E26" s="38"/>
      <c r="F26" s="38"/>
      <c r="G26" s="38"/>
      <c r="H26" s="38"/>
      <c r="I26" s="38"/>
      <c r="J26" s="38"/>
      <c r="K26" s="25"/>
      <c r="L26" s="51"/>
      <c r="M26" s="51"/>
      <c r="N26" s="51"/>
      <c r="O26" s="51"/>
      <c r="P26" s="51"/>
      <c r="Q26" s="51"/>
      <c r="R26" s="51"/>
      <c r="S26" s="51"/>
      <c r="T26" s="51"/>
      <c r="U26" s="25"/>
      <c r="V26" s="45"/>
      <c r="X26" s="47"/>
      <c r="Y26" s="52"/>
      <c r="Z26" s="52"/>
      <c r="AA26" s="52"/>
      <c r="AB26" s="52"/>
      <c r="AC26" s="52"/>
      <c r="AD26" s="52"/>
      <c r="AE26" s="52"/>
      <c r="AF26" s="52"/>
      <c r="AG26" s="52"/>
      <c r="AH26" s="52"/>
      <c r="AI26" s="52"/>
      <c r="AJ26" s="52"/>
      <c r="AK26" s="39"/>
      <c r="AL26" s="39"/>
      <c r="AM26" s="39"/>
      <c r="AN26" s="39"/>
      <c r="AO26" s="39"/>
      <c r="AP26" s="39"/>
      <c r="AQ26" s="39"/>
      <c r="AR26" s="39"/>
      <c r="AS26" s="39"/>
      <c r="AT26" s="39"/>
      <c r="AU26" s="39"/>
      <c r="AV26" s="39"/>
      <c r="AW26" s="39"/>
      <c r="AX26" s="39"/>
      <c r="AY26" s="39"/>
      <c r="AZ26" s="39"/>
      <c r="BA26" s="39"/>
      <c r="BB26" s="39"/>
      <c r="BC26" s="39"/>
      <c r="BD26" s="39"/>
      <c r="BE26" s="39"/>
      <c r="BF26" s="24"/>
    </row>
    <row r="27" spans="1:59" ht="15" customHeight="1" x14ac:dyDescent="0.35">
      <c r="A27" s="23"/>
      <c r="B27" s="34" t="str">
        <f ca="1">INDEX(INDIRECT("Tab_texte["&amp;'Textes FR-DE'!$B$4&amp;"]"),20)&amp;" :"</f>
        <v>Tél. :</v>
      </c>
      <c r="C27" s="38"/>
      <c r="D27" s="38"/>
      <c r="E27" s="38"/>
      <c r="F27" s="38"/>
      <c r="G27" s="38"/>
      <c r="H27" s="38"/>
      <c r="I27" s="38"/>
      <c r="J27" s="38"/>
      <c r="K27" s="38"/>
      <c r="L27" s="175"/>
      <c r="M27" s="176"/>
      <c r="N27" s="176"/>
      <c r="O27" s="176"/>
      <c r="P27" s="176"/>
      <c r="Q27" s="176"/>
      <c r="R27" s="176"/>
      <c r="S27" s="176"/>
      <c r="T27" s="176"/>
      <c r="U27" s="176"/>
      <c r="V27" s="177"/>
      <c r="W27" s="53" t="str">
        <f ca="1">INDEX(INDIRECT("Tab_texte["&amp;'Textes FR-DE'!$B$4&amp;"]"),22)</f>
        <v>* format de saisie 0271234567</v>
      </c>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24"/>
    </row>
    <row r="28" spans="1:59" ht="5.15" customHeight="1" x14ac:dyDescent="0.35">
      <c r="A28" s="23"/>
      <c r="B28" s="34"/>
      <c r="C28" s="38"/>
      <c r="D28" s="38"/>
      <c r="E28" s="38"/>
      <c r="F28" s="38"/>
      <c r="G28" s="38"/>
      <c r="H28" s="38"/>
      <c r="I28" s="38"/>
      <c r="J28" s="38"/>
      <c r="K28" s="38"/>
      <c r="L28" s="54"/>
      <c r="M28" s="54"/>
      <c r="N28" s="54"/>
      <c r="O28" s="54"/>
      <c r="P28" s="54"/>
      <c r="Q28" s="54"/>
      <c r="R28" s="54"/>
      <c r="S28" s="54"/>
      <c r="T28" s="54"/>
      <c r="U28" s="54"/>
      <c r="V28" s="54"/>
      <c r="W28" s="53"/>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24"/>
    </row>
    <row r="29" spans="1:59" ht="15" customHeight="1" x14ac:dyDescent="0.35">
      <c r="A29" s="23"/>
      <c r="B29" s="34" t="str">
        <f ca="1">INDEX(INDIRECT("Tab_texte["&amp;'Textes FR-DE'!$B$4&amp;"]"),21)&amp;" :"</f>
        <v>E-mail :</v>
      </c>
      <c r="C29" s="38"/>
      <c r="D29" s="38"/>
      <c r="E29" s="38"/>
      <c r="F29" s="38"/>
      <c r="G29" s="38"/>
      <c r="H29" s="38"/>
      <c r="I29" s="38"/>
      <c r="J29" s="38"/>
      <c r="K29" s="38"/>
      <c r="L29" s="124"/>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6"/>
      <c r="AK29" s="131" t="str">
        <f ca="1">IF(L29="",INDEX(INDIRECT("Tab_texte["&amp;'Textes FR-DE'!$B$4&amp;"]"),24),IF(
  AND(
    (LEN(L29)-LEN(SUBSTITUTE(L29,"@","")))=1,
    IFERROR(FIND("@",L29),0)&gt;1,
    IFERROR(MID(L29,IFERROR(FIND("@",L29),0)-1,1)&lt;&gt;".",FALSE),
    IFERROR(MID(L29,IFERROR(FIND("@",L29),0)+1,1)&lt;&gt;".",FALSE),
    IFERROR(SEARCH(".",L29,IFERROR(FIND("@",L29),0)+2),0)&gt;0,
    IFERROR(LEN(L29)-FIND("#",SUBSTITUTE(L29,".","#",LEN(L29)-LEN(SUBSTITUTE(L29,".",""))))&gt;=2,FALSE),
    ISERROR(SEARCH(" ",L29))
  ),
  "",
  INDEX(INDIRECT("Tab_texte["&amp;'Textes FR-DE'!$B$4&amp;"]"),23)
))</f>
        <v>* format de saisie xyz@abc.ch</v>
      </c>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24"/>
    </row>
    <row r="30" spans="1:59" ht="15" customHeight="1" x14ac:dyDescent="0.35">
      <c r="A30" s="23"/>
      <c r="B30" s="34"/>
      <c r="C30" s="38"/>
      <c r="D30" s="38"/>
      <c r="E30" s="38"/>
      <c r="F30" s="38"/>
      <c r="G30" s="38"/>
      <c r="H30" s="38"/>
      <c r="I30" s="38"/>
      <c r="J30" s="38"/>
      <c r="K30" s="38"/>
      <c r="L30" s="88"/>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55"/>
      <c r="AL30" s="55"/>
      <c r="AM30" s="55"/>
      <c r="AN30" s="55"/>
      <c r="AO30" s="55"/>
      <c r="AP30" s="55"/>
      <c r="AQ30" s="55"/>
      <c r="AR30" s="55"/>
      <c r="AS30" s="55"/>
      <c r="AT30" s="55"/>
      <c r="AU30" s="55"/>
      <c r="AV30" s="55"/>
      <c r="AW30" s="55"/>
      <c r="AX30" s="55"/>
      <c r="AY30" s="55"/>
      <c r="AZ30" s="55"/>
      <c r="BA30" s="55"/>
      <c r="BB30" s="55"/>
      <c r="BC30" s="55"/>
      <c r="BD30" s="55"/>
      <c r="BE30" s="55"/>
      <c r="BF30" s="55"/>
      <c r="BG30" s="24"/>
    </row>
    <row r="31" spans="1:59" ht="15" customHeight="1" x14ac:dyDescent="0.35">
      <c r="A31" s="23"/>
      <c r="B31" s="34"/>
      <c r="C31" s="38"/>
      <c r="D31" s="97" t="str">
        <f ca="1">INDEX(INDIRECT("Tab_texte["&amp;'Textes FR-DE'!$B$4&amp;"]"),76)</f>
        <v>J’autorise le SEFH à transmettre ou publier mes données (n° d’installation, nom de l’entreprise, e-mail) aux personnes / entités intéressées</v>
      </c>
      <c r="E31" s="38"/>
      <c r="F31" s="38"/>
      <c r="G31" s="38"/>
      <c r="H31" s="38"/>
      <c r="I31" s="38"/>
      <c r="J31" s="38"/>
      <c r="K31" s="46"/>
      <c r="L31" s="88"/>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55"/>
      <c r="AL31" s="55"/>
      <c r="AM31" s="55"/>
      <c r="AN31" s="55"/>
      <c r="AO31" s="55"/>
      <c r="AP31" s="55"/>
      <c r="AQ31" s="55"/>
      <c r="AR31" s="55"/>
      <c r="AS31" s="55"/>
      <c r="AT31" s="55"/>
      <c r="AU31" s="55"/>
      <c r="AV31" s="55"/>
      <c r="AW31" s="55"/>
      <c r="AX31" s="55"/>
      <c r="AY31" s="55"/>
      <c r="AZ31" s="55"/>
      <c r="BA31" s="55"/>
      <c r="BB31" s="55"/>
      <c r="BC31" s="55"/>
      <c r="BD31" s="55"/>
      <c r="BE31" s="55"/>
      <c r="BF31" s="55"/>
      <c r="BG31" s="24"/>
    </row>
    <row r="32" spans="1:59" ht="15" customHeight="1" x14ac:dyDescent="0.35">
      <c r="A32" s="23"/>
      <c r="B32" s="34"/>
      <c r="C32" s="38"/>
      <c r="D32" s="97" t="str">
        <f ca="1">INDEX(INDIRECT("Tab_texte["&amp;'Textes FR-DE'!$B$4&amp;"]"),77)</f>
        <v>à une participation. Cette autorisation peut être révoquée en tout temps par écrit.</v>
      </c>
      <c r="E32" s="38"/>
      <c r="F32" s="38"/>
      <c r="G32" s="38"/>
      <c r="H32" s="38"/>
      <c r="I32" s="38"/>
      <c r="J32" s="38"/>
      <c r="K32" s="46"/>
      <c r="L32" s="88"/>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55"/>
      <c r="AL32" s="55"/>
      <c r="AM32" s="55"/>
      <c r="AN32" s="55"/>
      <c r="AO32" s="55"/>
      <c r="AP32" s="55"/>
      <c r="AQ32" s="55"/>
      <c r="AR32" s="55"/>
      <c r="AS32" s="55"/>
      <c r="AT32" s="55"/>
      <c r="AU32" s="55"/>
      <c r="AV32" s="55"/>
      <c r="AW32" s="55"/>
      <c r="AX32" s="55"/>
      <c r="AY32" s="55"/>
      <c r="AZ32" s="55"/>
      <c r="BA32" s="55"/>
      <c r="BB32" s="55"/>
      <c r="BC32" s="55"/>
      <c r="BD32" s="55"/>
      <c r="BE32" s="55"/>
      <c r="BF32" s="55"/>
      <c r="BG32" s="24"/>
    </row>
    <row r="33" spans="1:58" ht="15" customHeight="1" thickBot="1" x14ac:dyDescent="0.4">
      <c r="A33" s="23"/>
      <c r="B33" s="56"/>
      <c r="C33" s="56"/>
      <c r="D33" s="56"/>
      <c r="E33" s="56"/>
      <c r="F33" s="56"/>
      <c r="G33" s="56"/>
      <c r="H33" s="56"/>
      <c r="I33" s="56"/>
      <c r="J33" s="56"/>
      <c r="K33" s="56"/>
      <c r="L33" s="56"/>
      <c r="M33" s="56"/>
      <c r="N33" s="56"/>
      <c r="O33" s="56"/>
      <c r="P33" s="56"/>
      <c r="Q33" s="56"/>
      <c r="R33" s="56"/>
      <c r="S33" s="56"/>
      <c r="T33" s="56"/>
      <c r="U33" s="57"/>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24"/>
    </row>
    <row r="34" spans="1:58" ht="20.149999999999999" customHeight="1" x14ac:dyDescent="0.35">
      <c r="A34" s="23"/>
      <c r="B34" s="31" t="str">
        <f ca="1">INDEX(INDIRECT("Tab_texte["&amp;'Textes FR-DE'!B4&amp;"]"),25)</f>
        <v>Données techniques de l'installation PV</v>
      </c>
      <c r="C34" s="38"/>
      <c r="D34" s="38"/>
      <c r="E34" s="38"/>
      <c r="F34" s="38"/>
      <c r="G34" s="38"/>
      <c r="H34" s="38"/>
      <c r="I34" s="38"/>
      <c r="J34" s="38"/>
      <c r="K34" s="38"/>
      <c r="L34" s="38"/>
      <c r="M34" s="38"/>
      <c r="N34" s="38"/>
      <c r="O34" s="38"/>
      <c r="P34" s="38"/>
      <c r="Q34" s="38"/>
      <c r="R34" s="38"/>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BA34" s="58"/>
      <c r="BB34" s="39"/>
      <c r="BC34" s="39"/>
      <c r="BD34" s="39"/>
      <c r="BE34" s="39"/>
      <c r="BF34" s="24"/>
    </row>
    <row r="35" spans="1:58" ht="5.5" customHeight="1" x14ac:dyDescent="0.35">
      <c r="A35" s="23"/>
      <c r="B35" s="59"/>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58"/>
      <c r="BA35" s="38"/>
      <c r="BB35" s="38"/>
      <c r="BC35" s="38"/>
      <c r="BD35" s="38"/>
      <c r="BE35" s="38"/>
      <c r="BF35" s="24"/>
    </row>
    <row r="36" spans="1:58" ht="15" customHeight="1" x14ac:dyDescent="0.35">
      <c r="A36" s="23"/>
      <c r="B36" s="46" t="str">
        <f ca="1">INDEX(INDIRECT("Tab_texte["&amp;'Textes FR-DE'!B4&amp;"]"),28)&amp;" :"</f>
        <v>Nbre de modules :</v>
      </c>
      <c r="C36" s="46"/>
      <c r="D36" s="46"/>
      <c r="E36" s="46"/>
      <c r="F36" s="46"/>
      <c r="G36" s="46"/>
      <c r="H36" s="46"/>
      <c r="I36" s="46"/>
      <c r="J36" s="128"/>
      <c r="K36" s="129"/>
      <c r="L36" s="130"/>
      <c r="M36" s="60"/>
      <c r="N36" s="60"/>
      <c r="O36" s="60"/>
      <c r="P36" s="60"/>
      <c r="Q36" s="47"/>
      <c r="R36" s="47"/>
      <c r="S36" s="47"/>
      <c r="T36" s="47"/>
      <c r="U36" s="61" t="str">
        <f ca="1">INDEX(INDIRECT("Tab_texte["&amp;'Textes FR-DE'!B4&amp;"]"),29)&amp;" :"</f>
        <v>Puissance unitaire :</v>
      </c>
      <c r="V36" s="143"/>
      <c r="W36" s="144"/>
      <c r="X36" s="145"/>
      <c r="Y36" s="47" t="str">
        <f ca="1">" "&amp;INDEX(INDIRECT("Tab_texte["&amp;'Textes FR-DE'!B4&amp;"]"),45)</f>
        <v xml:space="preserve"> [W]</v>
      </c>
      <c r="Z36" s="47"/>
      <c r="AA36" s="47"/>
      <c r="AB36" s="47"/>
      <c r="AC36" s="47"/>
      <c r="AD36" s="47"/>
      <c r="AE36" s="47"/>
      <c r="AF36" s="47"/>
      <c r="AG36" s="47"/>
      <c r="AH36" s="47"/>
      <c r="AI36" s="47"/>
      <c r="AJ36" s="47"/>
      <c r="AK36" s="61" t="str">
        <f ca="1">INDEX(INDIRECT("Tab_texte["&amp;'Textes FR-DE'!B4&amp;"]"),30)&amp;" :"</f>
        <v>Puissance totale :</v>
      </c>
      <c r="AL36" s="146">
        <f>MROUND(J36*V36/1000,0.01)</f>
        <v>0</v>
      </c>
      <c r="AM36" s="147"/>
      <c r="AN36" s="147"/>
      <c r="AO36" s="147"/>
      <c r="AP36" s="148"/>
      <c r="AQ36" s="39" t="str">
        <f ca="1">" "&amp;INDEX(INDIRECT("Tab_texte["&amp;'Textes FR-DE'!B4&amp;"]"),44)</f>
        <v xml:space="preserve"> [kWc]</v>
      </c>
      <c r="AR36" s="39"/>
      <c r="AS36" s="39"/>
      <c r="AT36" s="39"/>
      <c r="AU36" s="39"/>
      <c r="AV36" s="39"/>
      <c r="AW36" s="39"/>
      <c r="AX36" s="39"/>
      <c r="AY36" s="39"/>
      <c r="AZ36" s="39"/>
      <c r="BA36" s="39"/>
      <c r="BB36" s="39"/>
      <c r="BC36" s="39"/>
      <c r="BD36" s="24"/>
      <c r="BE36" s="25"/>
    </row>
    <row r="37" spans="1:58" ht="15" customHeight="1" x14ac:dyDescent="0.35">
      <c r="A37" s="23"/>
      <c r="B37" s="46"/>
      <c r="C37" s="47"/>
      <c r="D37" s="47"/>
      <c r="E37" s="47"/>
      <c r="F37" s="47"/>
      <c r="G37" s="47"/>
      <c r="H37" s="47"/>
      <c r="I37" s="47"/>
      <c r="J37" s="46"/>
      <c r="K37" s="46"/>
      <c r="L37" s="46"/>
      <c r="M37" s="46"/>
      <c r="N37" s="46"/>
      <c r="O37" s="46"/>
      <c r="P37" s="46"/>
      <c r="Q37" s="46"/>
      <c r="R37" s="46"/>
      <c r="S37" s="46"/>
      <c r="T37" s="61"/>
      <c r="U37" s="127"/>
      <c r="V37" s="127"/>
      <c r="W37" s="127"/>
      <c r="X37" s="127"/>
      <c r="Y37" s="127"/>
      <c r="Z37" s="127"/>
      <c r="AA37" s="127"/>
      <c r="AB37" s="127"/>
      <c r="AC37" s="127"/>
      <c r="AD37" s="127"/>
      <c r="AE37" s="127"/>
      <c r="AF37" s="127"/>
      <c r="AG37" s="127"/>
      <c r="AH37" s="127"/>
      <c r="AI37" s="127"/>
      <c r="AJ37" s="127"/>
      <c r="AK37" s="127"/>
      <c r="AL37" s="127"/>
      <c r="AM37" s="127"/>
      <c r="AN37" s="127"/>
      <c r="AP37" s="23"/>
      <c r="AQ37" s="23"/>
      <c r="AR37" s="23"/>
      <c r="AS37" s="23"/>
      <c r="AT37" s="23"/>
      <c r="AU37" s="23"/>
      <c r="AV37" s="23"/>
      <c r="AW37" s="23"/>
      <c r="AX37" s="23"/>
      <c r="AY37" s="23"/>
      <c r="AZ37" s="23"/>
      <c r="BA37" s="23"/>
      <c r="BB37" s="23"/>
      <c r="BC37" s="23"/>
      <c r="BD37" s="23"/>
      <c r="BE37" s="23"/>
      <c r="BF37" s="24"/>
    </row>
    <row r="38" spans="1:58" ht="15" customHeight="1" x14ac:dyDescent="0.35">
      <c r="A38" s="23"/>
      <c r="B38" s="46" t="str">
        <f ca="1">INDEX(INDIRECT("Tab_texte["&amp;'Textes FR-DE'!B4&amp;"]"),31)&amp;" :"</f>
        <v>Production annuelle simulée :</v>
      </c>
      <c r="C38" s="46"/>
      <c r="D38" s="46"/>
      <c r="E38" s="46"/>
      <c r="F38" s="46"/>
      <c r="G38" s="46"/>
      <c r="H38" s="46"/>
      <c r="I38" s="46"/>
      <c r="J38" s="46"/>
      <c r="K38" s="46"/>
      <c r="N38" s="153">
        <f>SUM(B43:AW43)</f>
        <v>0</v>
      </c>
      <c r="O38" s="154"/>
      <c r="P38" s="154"/>
      <c r="Q38" s="154"/>
      <c r="R38" s="155"/>
      <c r="S38" s="47" t="s">
        <v>149</v>
      </c>
      <c r="T38" s="47"/>
      <c r="U38" s="47"/>
      <c r="V38" s="47"/>
      <c r="W38" s="47"/>
      <c r="X38" s="47"/>
      <c r="Y38" s="47"/>
      <c r="Z38" s="47"/>
      <c r="AA38" s="47"/>
      <c r="AB38" s="47"/>
      <c r="AC38" s="47"/>
      <c r="AD38" s="47"/>
      <c r="AE38" s="47"/>
      <c r="AF38" s="47"/>
      <c r="AG38" s="47"/>
      <c r="AH38" s="47"/>
      <c r="AI38" s="47"/>
      <c r="AJ38" s="47"/>
      <c r="AK38" s="61" t="str">
        <f ca="1">INDEX(INDIRECT("Tab_texte["&amp;'Textes FR-DE'!B4&amp;"]"),46)&amp;" :"</f>
        <v>Productivité spécifique annuelle :</v>
      </c>
      <c r="AL38" s="153">
        <f>IFERROR(N38/AL36,0)</f>
        <v>0</v>
      </c>
      <c r="AM38" s="154"/>
      <c r="AN38" s="155"/>
      <c r="AO38" s="39" t="str">
        <f ca="1">" "&amp;INDEX(INDIRECT("Tab_texte["&amp;'Textes FR-DE'!B4&amp;"]"),47)</f>
        <v xml:space="preserve"> [kWh/kWc]</v>
      </c>
      <c r="AP38" s="39"/>
      <c r="AQ38" s="39"/>
      <c r="AR38" s="39"/>
      <c r="AS38" s="39"/>
      <c r="AT38" s="39"/>
      <c r="AU38" s="39"/>
      <c r="AV38" s="39"/>
      <c r="AW38" s="39"/>
      <c r="AY38" s="39"/>
      <c r="AZ38" s="39"/>
      <c r="BA38" s="39"/>
      <c r="BB38" s="39"/>
      <c r="BC38" s="24"/>
      <c r="BD38" s="25"/>
      <c r="BE38" s="25"/>
    </row>
    <row r="39" spans="1:58" ht="15" customHeight="1" x14ac:dyDescent="0.35">
      <c r="A39" s="23"/>
      <c r="B39" s="46"/>
      <c r="C39" s="47"/>
      <c r="D39" s="47"/>
      <c r="E39" s="47"/>
      <c r="F39" s="47"/>
      <c r="G39" s="47"/>
      <c r="H39" s="47"/>
      <c r="I39" s="47"/>
      <c r="J39" s="46"/>
      <c r="K39" s="46"/>
      <c r="L39" s="46"/>
      <c r="M39" s="46"/>
      <c r="N39" s="46"/>
      <c r="O39" s="46"/>
      <c r="P39" s="46"/>
      <c r="Q39" s="46"/>
      <c r="R39" s="46"/>
      <c r="S39" s="46"/>
      <c r="T39" s="61"/>
      <c r="U39" s="47"/>
      <c r="V39" s="47"/>
      <c r="W39" s="47"/>
      <c r="X39" s="47"/>
      <c r="Y39" s="47"/>
      <c r="Z39" s="47"/>
      <c r="AA39" s="47"/>
      <c r="AB39" s="47"/>
      <c r="AC39" s="47"/>
      <c r="AD39" s="47"/>
      <c r="AE39" s="47"/>
      <c r="AF39" s="47"/>
      <c r="AG39" s="47"/>
      <c r="AH39" s="47"/>
      <c r="AI39" s="47"/>
      <c r="AJ39" s="47"/>
      <c r="AK39" s="47"/>
      <c r="AL39" s="47"/>
      <c r="AM39" s="47"/>
      <c r="AN39" s="47"/>
      <c r="AP39" s="23"/>
      <c r="AQ39" s="23"/>
      <c r="AR39" s="23"/>
      <c r="AS39" s="23"/>
      <c r="AT39" s="23"/>
      <c r="AU39" s="23"/>
      <c r="AV39" s="23"/>
      <c r="AW39" s="23"/>
      <c r="AX39" s="23"/>
      <c r="AY39" s="23"/>
      <c r="AZ39" s="23"/>
      <c r="BA39" s="23"/>
      <c r="BB39" s="23"/>
      <c r="BC39" s="23"/>
      <c r="BD39" s="23"/>
      <c r="BE39" s="23"/>
      <c r="BF39" s="24"/>
    </row>
    <row r="40" spans="1:58" ht="15" customHeight="1" x14ac:dyDescent="0.35">
      <c r="A40" s="23"/>
      <c r="B40" s="62" t="str">
        <f ca="1">INDEX(INDIRECT("Tab_texte["&amp;'Textes FR-DE'!B4&amp;"]"),48)&amp;" :"</f>
        <v>Production mensuelle :</v>
      </c>
      <c r="C40" s="46"/>
      <c r="D40" s="46"/>
      <c r="E40" s="46"/>
      <c r="F40" s="46"/>
      <c r="G40" s="46"/>
      <c r="H40" s="46"/>
      <c r="I40" s="46"/>
      <c r="J40" s="46"/>
      <c r="K40" s="46"/>
      <c r="L40" s="46"/>
      <c r="M40" s="46"/>
      <c r="N40" s="46"/>
      <c r="O40" s="46"/>
      <c r="P40" s="46"/>
      <c r="Q40" s="46"/>
      <c r="R40" s="46"/>
      <c r="S40" s="47"/>
      <c r="T40" s="47"/>
      <c r="U40" s="47"/>
      <c r="V40" s="47"/>
      <c r="W40" s="47"/>
      <c r="X40" s="47"/>
      <c r="Y40" s="47"/>
      <c r="Z40" s="47"/>
      <c r="AA40" s="47"/>
      <c r="AB40" s="47"/>
      <c r="AC40" s="47"/>
      <c r="AD40" s="47"/>
      <c r="AE40" s="47"/>
      <c r="AF40" s="47"/>
      <c r="AG40" s="47"/>
      <c r="AH40" s="47"/>
      <c r="AI40" s="47"/>
      <c r="AJ40" s="47"/>
      <c r="AK40" s="47"/>
      <c r="AL40" s="47"/>
      <c r="AM40" s="47"/>
      <c r="AN40" s="47"/>
      <c r="AO40" s="47"/>
      <c r="AP40" s="39"/>
      <c r="AQ40" s="39"/>
      <c r="AR40" s="39"/>
      <c r="AS40" s="39"/>
      <c r="AT40" s="39"/>
      <c r="AU40" s="39"/>
      <c r="AV40" s="39"/>
      <c r="AW40" s="39"/>
      <c r="AX40" s="39"/>
      <c r="AY40" s="39"/>
      <c r="AZ40" s="39"/>
      <c r="BA40" s="39"/>
      <c r="BB40" s="39"/>
      <c r="BC40" s="39"/>
      <c r="BD40" s="39"/>
      <c r="BE40" s="39"/>
      <c r="BF40" s="24"/>
    </row>
    <row r="41" spans="1:58" ht="5.15" customHeight="1" x14ac:dyDescent="0.35">
      <c r="A41" s="23"/>
      <c r="B41" s="62"/>
      <c r="C41" s="46"/>
      <c r="D41" s="46"/>
      <c r="E41" s="46"/>
      <c r="F41" s="46"/>
      <c r="G41" s="46"/>
      <c r="H41" s="46"/>
      <c r="I41" s="46"/>
      <c r="J41" s="46"/>
      <c r="K41" s="46"/>
      <c r="L41" s="46"/>
      <c r="M41" s="46"/>
      <c r="N41" s="46"/>
      <c r="O41" s="46"/>
      <c r="P41" s="46"/>
      <c r="Q41" s="46"/>
      <c r="R41" s="46"/>
      <c r="S41" s="47"/>
      <c r="T41" s="47"/>
      <c r="U41" s="47"/>
      <c r="V41" s="47"/>
      <c r="W41" s="47"/>
      <c r="X41" s="47"/>
      <c r="Y41" s="47"/>
      <c r="Z41" s="47"/>
      <c r="AA41" s="47"/>
      <c r="AB41" s="47"/>
      <c r="AC41" s="47"/>
      <c r="AD41" s="47"/>
      <c r="AE41" s="47"/>
      <c r="AF41" s="47"/>
      <c r="AG41" s="47"/>
      <c r="AH41" s="47"/>
      <c r="AI41" s="47"/>
      <c r="AJ41" s="47"/>
      <c r="AK41" s="47"/>
      <c r="AL41" s="47"/>
      <c r="AM41" s="47"/>
      <c r="AN41" s="47"/>
      <c r="AO41" s="47"/>
      <c r="AP41" s="39"/>
      <c r="AQ41" s="39"/>
      <c r="AR41" s="39"/>
      <c r="AS41" s="39"/>
      <c r="AT41" s="39"/>
      <c r="AU41" s="39"/>
      <c r="AV41" s="39"/>
      <c r="AW41" s="39"/>
      <c r="AX41" s="39"/>
      <c r="AY41" s="39"/>
      <c r="AZ41" s="39"/>
      <c r="BA41" s="39"/>
      <c r="BB41" s="39"/>
      <c r="BC41" s="39"/>
      <c r="BD41" s="39"/>
      <c r="BE41" s="39"/>
      <c r="BF41" s="24"/>
    </row>
    <row r="42" spans="1:58" ht="15" customHeight="1" x14ac:dyDescent="0.35">
      <c r="A42" s="23"/>
      <c r="B42" s="110" t="str">
        <f ca="1">INDEX(INDIRECT("Tab_texte["&amp;'Textes FR-DE'!B4&amp;"]"),32)</f>
        <v>janv.</v>
      </c>
      <c r="C42" s="110"/>
      <c r="D42" s="110"/>
      <c r="E42" s="110"/>
      <c r="F42" s="110" t="str">
        <f ca="1">INDEX(INDIRECT("Tab_texte["&amp;'Textes FR-DE'!B4&amp;"]"),33)</f>
        <v>févr.</v>
      </c>
      <c r="G42" s="110"/>
      <c r="H42" s="110"/>
      <c r="I42" s="110"/>
      <c r="J42" s="110" t="str">
        <f ca="1">INDEX(INDIRECT("Tab_texte["&amp;'Textes FR-DE'!B4&amp;"]"),34)</f>
        <v>mars</v>
      </c>
      <c r="K42" s="110"/>
      <c r="L42" s="110"/>
      <c r="M42" s="110"/>
      <c r="N42" s="110" t="str">
        <f ca="1">INDEX(INDIRECT("Tab_texte["&amp;'Textes FR-DE'!B4&amp;"]"),35)</f>
        <v>avr.</v>
      </c>
      <c r="O42" s="110"/>
      <c r="P42" s="110"/>
      <c r="Q42" s="110"/>
      <c r="R42" s="110" t="str">
        <f ca="1">INDEX(INDIRECT("Tab_texte["&amp;'Textes FR-DE'!B4&amp;"]"),36)</f>
        <v>mai</v>
      </c>
      <c r="S42" s="110"/>
      <c r="T42" s="110"/>
      <c r="U42" s="110"/>
      <c r="V42" s="110" t="str">
        <f ca="1">INDEX(INDIRECT("Tab_texte["&amp;'Textes FR-DE'!B4&amp;"]"),37)</f>
        <v>juin</v>
      </c>
      <c r="W42" s="110"/>
      <c r="X42" s="110"/>
      <c r="Y42" s="110"/>
      <c r="Z42" s="110" t="str">
        <f ca="1">INDEX(INDIRECT("Tab_texte["&amp;'Textes FR-DE'!B4&amp;"]"),38)</f>
        <v>juil.</v>
      </c>
      <c r="AA42" s="110"/>
      <c r="AB42" s="110"/>
      <c r="AC42" s="110"/>
      <c r="AD42" s="110" t="str">
        <f ca="1">INDEX(INDIRECT("Tab_texte["&amp;'Textes FR-DE'!B4&amp;"]"),39)</f>
        <v>août</v>
      </c>
      <c r="AE42" s="110"/>
      <c r="AF42" s="110"/>
      <c r="AG42" s="110"/>
      <c r="AH42" s="110" t="str">
        <f ca="1">INDEX(INDIRECT("Tab_texte["&amp;'Textes FR-DE'!B4&amp;"]"),40)</f>
        <v>sept.</v>
      </c>
      <c r="AI42" s="110"/>
      <c r="AJ42" s="110"/>
      <c r="AK42" s="110"/>
      <c r="AL42" s="110" t="str">
        <f ca="1">INDEX(INDIRECT("Tab_texte["&amp;'Textes FR-DE'!B4&amp;"]"),41)</f>
        <v>oct.</v>
      </c>
      <c r="AM42" s="110"/>
      <c r="AN42" s="110"/>
      <c r="AO42" s="110"/>
      <c r="AP42" s="110" t="str">
        <f ca="1">INDEX(INDIRECT("Tab_texte["&amp;'Textes FR-DE'!B4&amp;"]"),42)</f>
        <v>nov.</v>
      </c>
      <c r="AQ42" s="110"/>
      <c r="AR42" s="110"/>
      <c r="AS42" s="110"/>
      <c r="AT42" s="110" t="str">
        <f ca="1">INDEX(INDIRECT("Tab_texte["&amp;'Textes FR-DE'!B4&amp;"]"),43)</f>
        <v>déc.</v>
      </c>
      <c r="AU42" s="110"/>
      <c r="AV42" s="110"/>
      <c r="AW42" s="110"/>
      <c r="AX42" s="123"/>
      <c r="AY42" s="123"/>
      <c r="AZ42" s="123"/>
      <c r="BA42" s="123"/>
      <c r="BB42" s="123"/>
      <c r="BC42" s="123"/>
      <c r="BD42" s="123"/>
      <c r="BE42" s="123"/>
      <c r="BF42" s="47"/>
    </row>
    <row r="43" spans="1:58" ht="15" customHeight="1" x14ac:dyDescent="0.35">
      <c r="A43" s="23"/>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39"/>
      <c r="AY43" s="39"/>
      <c r="AZ43" s="39"/>
      <c r="BA43" s="39"/>
      <c r="BB43" s="39"/>
      <c r="BC43" s="39"/>
      <c r="BD43" s="39"/>
      <c r="BE43" s="39"/>
      <c r="BF43" s="24"/>
    </row>
    <row r="44" spans="1:58" ht="15" customHeight="1" x14ac:dyDescent="0.3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47"/>
      <c r="AY44" s="47"/>
      <c r="AZ44" s="47"/>
      <c r="BA44" s="47"/>
      <c r="BB44" s="47"/>
      <c r="BC44" s="47"/>
      <c r="BD44" s="47"/>
      <c r="BE44" s="47"/>
    </row>
    <row r="45" spans="1:58" ht="15" customHeight="1" x14ac:dyDescent="0.35">
      <c r="B45" s="95"/>
      <c r="C45" s="95"/>
      <c r="D45" s="96" t="str">
        <f ca="1">INDEX(INDIRECT("Tab_texte["&amp;'Textes FR-DE'!$B$4&amp;"]"),80)</f>
        <v>Par ma signature, je certifie que l’installation n’est pas en service à ce jour.</v>
      </c>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47"/>
      <c r="AY45" s="47"/>
      <c r="AZ45" s="47"/>
      <c r="BA45" s="47"/>
      <c r="BB45" s="47"/>
      <c r="BC45" s="47"/>
      <c r="BD45" s="47"/>
      <c r="BE45" s="47"/>
    </row>
    <row r="46" spans="1:58" ht="5" customHeight="1" x14ac:dyDescent="0.35">
      <c r="B46" s="95"/>
      <c r="C46" s="95"/>
      <c r="D46" s="96"/>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47"/>
      <c r="AY46" s="47"/>
      <c r="AZ46" s="47"/>
      <c r="BA46" s="47"/>
      <c r="BB46" s="47"/>
      <c r="BC46" s="47"/>
      <c r="BD46" s="47"/>
      <c r="BE46" s="47"/>
    </row>
    <row r="47" spans="1:58" ht="15" customHeight="1" x14ac:dyDescent="0.35">
      <c r="B47" s="95"/>
      <c r="C47" s="95"/>
      <c r="D47" s="96" t="str">
        <f ca="1">INDEX(INDIRECT("Tab_texte["&amp;'Textes FR-DE'!$B$4&amp;"]"),85)</f>
        <v xml:space="preserve">Par ma signature, je certifie que le bâtiment n’est pas soumis à une obligation de production propre d'électricité au sens de </v>
      </c>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47"/>
      <c r="AY47" s="47"/>
      <c r="AZ47" s="47"/>
      <c r="BA47" s="47"/>
      <c r="BB47" s="47"/>
      <c r="BC47" s="47"/>
      <c r="BD47" s="47"/>
      <c r="BE47" s="47"/>
    </row>
    <row r="48" spans="1:58" ht="15" customHeight="1" x14ac:dyDescent="0.35">
      <c r="B48" s="95"/>
      <c r="C48" s="95"/>
      <c r="D48" s="96" t="str">
        <f ca="1">INDEX(INDIRECT("Tab_texte["&amp;'Textes FR-DE'!$B$4&amp;"]"),86)</f>
        <v>la LcEne et de l'OcEne.</v>
      </c>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47"/>
      <c r="AY48" s="47"/>
      <c r="AZ48" s="47"/>
      <c r="BA48" s="47"/>
      <c r="BB48" s="47"/>
      <c r="BC48" s="47"/>
      <c r="BD48" s="47"/>
      <c r="BE48" s="47"/>
    </row>
    <row r="49" spans="1:59" ht="5" customHeight="1" thickBot="1" x14ac:dyDescent="0.4">
      <c r="A49" s="23"/>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24"/>
    </row>
    <row r="50" spans="1:59" ht="20.149999999999999" customHeight="1" x14ac:dyDescent="0.35">
      <c r="A50" s="23"/>
      <c r="B50" s="31" t="str">
        <f ca="1">INDEX(INDIRECT("Tab_texte["&amp;'Textes FR-DE'!$B$4&amp;"]"),53)</f>
        <v>Données administratives et financières de l'installation</v>
      </c>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8"/>
      <c r="AN50" s="38"/>
      <c r="AO50" s="38"/>
      <c r="AP50" s="38"/>
      <c r="AQ50" s="38"/>
      <c r="AR50" s="38"/>
      <c r="AS50" s="38"/>
      <c r="AT50" s="38"/>
      <c r="AU50" s="38"/>
      <c r="AV50" s="38"/>
      <c r="AW50" s="38"/>
      <c r="AX50" s="38"/>
      <c r="AY50" s="38"/>
      <c r="BA50" s="58"/>
      <c r="BB50" s="38"/>
      <c r="BC50" s="38"/>
      <c r="BD50" s="38"/>
      <c r="BE50" s="38"/>
      <c r="BF50" s="24"/>
    </row>
    <row r="51" spans="1:59" ht="10" customHeight="1" x14ac:dyDescent="0.35">
      <c r="A51" s="23"/>
      <c r="B51" s="32"/>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Z51" s="58"/>
      <c r="BA51" s="38"/>
      <c r="BB51" s="38"/>
      <c r="BC51" s="38"/>
      <c r="BD51" s="38"/>
      <c r="BE51" s="24"/>
    </row>
    <row r="52" spans="1:59" s="66" customFormat="1" ht="15.5" x14ac:dyDescent="0.35">
      <c r="A52" s="63"/>
      <c r="B52" s="64" t="str">
        <f ca="1">INDEX(INDIRECT("Tab_texte["&amp;'Textes FR-DE'!B4&amp;"]"),49)&amp;" :"</f>
        <v>Le promoteur est le propriétaire du bien-fonds :</v>
      </c>
      <c r="C52" s="65"/>
      <c r="D52" s="65"/>
      <c r="E52" s="65"/>
      <c r="F52" s="65"/>
      <c r="G52" s="65"/>
      <c r="H52" s="65"/>
      <c r="I52" s="65"/>
      <c r="J52" s="65"/>
      <c r="K52" s="65"/>
      <c r="L52" s="65"/>
      <c r="N52" s="65"/>
      <c r="O52" s="65"/>
      <c r="P52" s="65"/>
      <c r="Q52" s="65"/>
      <c r="R52" s="65"/>
      <c r="S52" s="65"/>
      <c r="T52" s="65"/>
      <c r="W52" s="87" t="str">
        <f ca="1">"   "&amp;INDEX(INDIRECT("Tab_texte["&amp;'Textes FR-DE'!B4&amp;"]"),50)</f>
        <v xml:space="preserve">   oui</v>
      </c>
      <c r="Z52" s="65" t="str">
        <f ca="1">"   "&amp;INDEX(INDIRECT("Tab_texte["&amp;'Textes FR-DE'!B4&amp;"]"),51)</f>
        <v xml:space="preserve">   non</v>
      </c>
      <c r="AA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7"/>
      <c r="AZ52" s="65"/>
      <c r="BA52" s="65"/>
      <c r="BB52" s="65"/>
      <c r="BC52" s="65"/>
      <c r="BD52" s="65"/>
      <c r="BE52" s="68"/>
    </row>
    <row r="53" spans="1:59" s="66" customFormat="1" ht="10" customHeight="1" x14ac:dyDescent="0.35">
      <c r="A53" s="63"/>
      <c r="B53" s="69"/>
      <c r="C53" s="65"/>
      <c r="D53" s="65"/>
      <c r="E53" s="65"/>
      <c r="F53" s="65"/>
      <c r="G53" s="65"/>
      <c r="H53" s="65"/>
      <c r="I53" s="65"/>
      <c r="J53" s="65"/>
      <c r="K53" s="65"/>
      <c r="L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7"/>
      <c r="AZ53" s="65"/>
      <c r="BA53" s="65"/>
      <c r="BB53" s="65"/>
      <c r="BC53" s="65"/>
      <c r="BD53" s="65"/>
      <c r="BE53" s="68"/>
    </row>
    <row r="54" spans="1:59" ht="15" customHeight="1" x14ac:dyDescent="0.35">
      <c r="A54" s="23"/>
      <c r="B54" s="70" t="str">
        <f ca="1">INDEX(INDIRECT("Tab_texte["&amp;'Textes FR-DE'!B4&amp;"]"),52)&amp;" :"</f>
        <v>Si propriétaire du bien-fonds différent :</v>
      </c>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58"/>
      <c r="BA54" s="38"/>
      <c r="BB54" s="38"/>
      <c r="BC54" s="38"/>
      <c r="BD54" s="38"/>
      <c r="BE54" s="38"/>
      <c r="BF54" s="24"/>
    </row>
    <row r="55" spans="1:59" ht="10" customHeight="1" x14ac:dyDescent="0.35">
      <c r="A55" s="23"/>
      <c r="B55" s="71"/>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58"/>
      <c r="BA55" s="38"/>
      <c r="BB55" s="38"/>
      <c r="BC55" s="38"/>
      <c r="BD55" s="38"/>
      <c r="BE55" s="38"/>
      <c r="BF55" s="24"/>
    </row>
    <row r="56" spans="1:59" ht="15" customHeight="1" x14ac:dyDescent="0.35">
      <c r="A56" s="23"/>
      <c r="B56" s="108" t="str">
        <f ca="1">INDEX(INDIRECT("Tab_texte["&amp;'Textes FR-DE'!$B$4&amp;"]"),15)&amp;" :"</f>
        <v>Raison sociale :</v>
      </c>
      <c r="C56" s="108"/>
      <c r="D56" s="108"/>
      <c r="E56" s="108"/>
      <c r="F56" s="108"/>
      <c r="G56" s="108"/>
      <c r="H56" s="108"/>
      <c r="I56" s="108"/>
      <c r="J56" s="108"/>
      <c r="K56" s="38"/>
      <c r="L56" s="168"/>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70"/>
      <c r="AK56" s="39"/>
      <c r="AL56" s="39" t="str">
        <f ca="1">INDEX(INDIRECT("Tab_texte["&amp;'Textes FR-DE'!$B$4&amp;"]"),19)&amp;" :"</f>
        <v>N°IDE :</v>
      </c>
      <c r="AM56" s="39"/>
      <c r="AN56" s="43"/>
      <c r="AO56" s="43"/>
      <c r="AP56" s="150"/>
      <c r="AQ56" s="151"/>
      <c r="AR56" s="151"/>
      <c r="AS56" s="151"/>
      <c r="AT56" s="151"/>
      <c r="AU56" s="151"/>
      <c r="AV56" s="152"/>
      <c r="AW56" s="44"/>
      <c r="AX56" s="44"/>
      <c r="AY56" s="44"/>
      <c r="AZ56" s="39"/>
      <c r="BA56" s="39"/>
      <c r="BB56" s="39"/>
      <c r="BC56" s="39"/>
      <c r="BD56" s="39"/>
      <c r="BE56" s="39"/>
      <c r="BF56" s="24"/>
    </row>
    <row r="57" spans="1:59" ht="5.15" customHeight="1" x14ac:dyDescent="0.35">
      <c r="A57" s="23"/>
      <c r="B57" s="45"/>
      <c r="C57" s="46"/>
      <c r="D57" s="46"/>
      <c r="E57" s="46"/>
      <c r="F57" s="46"/>
      <c r="G57" s="46"/>
      <c r="H57" s="46"/>
      <c r="I57" s="46"/>
      <c r="J57" s="46"/>
      <c r="K57" s="46"/>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7"/>
      <c r="AL57" s="47"/>
      <c r="AM57" s="47"/>
      <c r="AN57" s="44"/>
      <c r="AO57" s="44"/>
      <c r="AP57" s="44"/>
      <c r="AQ57" s="44"/>
      <c r="AR57" s="44"/>
      <c r="AS57" s="44"/>
      <c r="AT57" s="44"/>
      <c r="AU57" s="44"/>
      <c r="AV57" s="44"/>
      <c r="AW57" s="44"/>
      <c r="AX57" s="44"/>
      <c r="AY57" s="44"/>
      <c r="AZ57" s="47"/>
      <c r="BA57" s="47"/>
      <c r="BB57" s="47"/>
      <c r="BC57" s="47"/>
      <c r="BD57" s="47"/>
      <c r="BE57" s="47"/>
    </row>
    <row r="58" spans="1:59" ht="15" customHeight="1" x14ac:dyDescent="0.35">
      <c r="A58" s="23"/>
      <c r="B58" s="34" t="str">
        <f ca="1">INDEX(INDIRECT("Tab_texte["&amp;'Textes FR-DE'!$B$4&amp;"]"),14)&amp;" :"</f>
        <v>Nom / Prénom :</v>
      </c>
      <c r="C58" s="38"/>
      <c r="D58" s="38"/>
      <c r="E58" s="38"/>
      <c r="F58" s="38"/>
      <c r="G58" s="38"/>
      <c r="H58" s="38"/>
      <c r="I58" s="38"/>
      <c r="J58" s="38"/>
      <c r="K58" s="46"/>
      <c r="L58" s="133"/>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6"/>
      <c r="AK58" s="39"/>
      <c r="AZ58" s="39"/>
      <c r="BA58" s="39"/>
      <c r="BB58" s="39"/>
      <c r="BC58" s="39"/>
      <c r="BD58" s="39"/>
      <c r="BE58" s="39"/>
      <c r="BF58" s="24"/>
    </row>
    <row r="59" spans="1:59" ht="5.15" customHeight="1" x14ac:dyDescent="0.35">
      <c r="A59" s="23"/>
      <c r="B59" s="34"/>
      <c r="C59" s="38"/>
      <c r="D59" s="38"/>
      <c r="E59" s="38"/>
      <c r="F59" s="38"/>
      <c r="G59" s="38"/>
      <c r="H59" s="38"/>
      <c r="I59" s="38"/>
      <c r="J59" s="38"/>
      <c r="K59" s="46"/>
      <c r="L59" s="48"/>
      <c r="M59" s="48"/>
      <c r="N59" s="48"/>
      <c r="O59" s="48"/>
      <c r="P59" s="49"/>
      <c r="Q59" s="49"/>
      <c r="R59" s="49"/>
      <c r="S59" s="49"/>
      <c r="T59" s="49"/>
      <c r="U59" s="49"/>
      <c r="V59" s="49"/>
      <c r="W59" s="49"/>
      <c r="X59" s="49"/>
      <c r="Y59" s="49"/>
      <c r="Z59" s="49"/>
      <c r="AA59" s="49"/>
      <c r="AB59" s="49"/>
      <c r="AC59" s="49"/>
      <c r="AD59" s="49"/>
      <c r="AE59" s="49"/>
      <c r="AF59" s="49"/>
      <c r="AG59" s="49"/>
      <c r="AH59" s="49"/>
      <c r="AI59" s="49"/>
      <c r="AJ59" s="49"/>
      <c r="AK59" s="39"/>
      <c r="AZ59" s="39"/>
      <c r="BA59" s="39"/>
      <c r="BB59" s="39"/>
      <c r="BC59" s="39"/>
      <c r="BD59" s="39"/>
      <c r="BE59" s="39"/>
      <c r="BF59" s="24"/>
    </row>
    <row r="60" spans="1:59" ht="15" customHeight="1" x14ac:dyDescent="0.35">
      <c r="A60" s="23"/>
      <c r="B60" s="34" t="str">
        <f ca="1">INDEX(INDIRECT("Tab_texte["&amp;'Textes FR-DE'!$B$4&amp;"]"),17)&amp;" :"</f>
        <v>NPA :</v>
      </c>
      <c r="C60" s="38"/>
      <c r="D60" s="38"/>
      <c r="E60" s="38"/>
      <c r="F60" s="38"/>
      <c r="G60" s="38"/>
      <c r="H60" s="38"/>
      <c r="I60" s="38"/>
      <c r="J60" s="38"/>
      <c r="K60" s="25"/>
      <c r="L60" s="133"/>
      <c r="M60" s="125"/>
      <c r="N60" s="125"/>
      <c r="O60" s="126"/>
      <c r="P60" s="50"/>
      <c r="Q60" s="25"/>
      <c r="R60" s="34" t="str">
        <f ca="1">INDEX(INDIRECT("Tab_texte["&amp;'Textes FR-DE'!$B$4&amp;"]"),18)&amp;" :"</f>
        <v>Lieu :</v>
      </c>
      <c r="S60" s="34"/>
      <c r="T60" s="47"/>
      <c r="U60" s="253"/>
      <c r="V60" s="254"/>
      <c r="W60" s="254"/>
      <c r="X60" s="254"/>
      <c r="Y60" s="254"/>
      <c r="Z60" s="254"/>
      <c r="AA60" s="254"/>
      <c r="AB60" s="254"/>
      <c r="AC60" s="254"/>
      <c r="AD60" s="254"/>
      <c r="AE60" s="254"/>
      <c r="AF60" s="254"/>
      <c r="AG60" s="254"/>
      <c r="AH60" s="254"/>
      <c r="AI60" s="254"/>
      <c r="AJ60" s="255"/>
      <c r="AK60" s="39"/>
      <c r="AL60" s="39"/>
      <c r="AM60" s="39"/>
      <c r="AN60" s="39"/>
      <c r="AO60" s="39"/>
      <c r="AP60" s="39"/>
      <c r="AQ60" s="39"/>
      <c r="AR60" s="39"/>
      <c r="AS60" s="39"/>
      <c r="AT60" s="39"/>
      <c r="AU60" s="39"/>
      <c r="AV60" s="39"/>
      <c r="AW60" s="39"/>
      <c r="AX60" s="39"/>
      <c r="AY60" s="39"/>
      <c r="AZ60" s="39"/>
      <c r="BA60" s="39"/>
      <c r="BB60" s="24"/>
      <c r="BC60" s="25"/>
      <c r="BD60" s="25"/>
      <c r="BE60" s="25"/>
    </row>
    <row r="61" spans="1:59" ht="5.15" customHeight="1" x14ac:dyDescent="0.35">
      <c r="A61" s="23"/>
      <c r="B61" s="34"/>
      <c r="C61" s="38"/>
      <c r="D61" s="38"/>
      <c r="E61" s="38"/>
      <c r="F61" s="38"/>
      <c r="G61" s="38"/>
      <c r="H61" s="38"/>
      <c r="I61" s="38"/>
      <c r="J61" s="38"/>
      <c r="K61" s="25"/>
      <c r="L61" s="51"/>
      <c r="M61" s="51"/>
      <c r="N61" s="51"/>
      <c r="O61" s="51"/>
      <c r="P61" s="51"/>
      <c r="Q61" s="51"/>
      <c r="R61" s="51"/>
      <c r="S61" s="51"/>
      <c r="T61" s="51"/>
      <c r="U61" s="25"/>
      <c r="V61" s="45"/>
      <c r="X61" s="47"/>
      <c r="Y61" s="52"/>
      <c r="Z61" s="52"/>
      <c r="AA61" s="52"/>
      <c r="AB61" s="52"/>
      <c r="AC61" s="52"/>
      <c r="AD61" s="52"/>
      <c r="AE61" s="52"/>
      <c r="AF61" s="52"/>
      <c r="AG61" s="52"/>
      <c r="AH61" s="52"/>
      <c r="AI61" s="52"/>
      <c r="AJ61" s="52"/>
      <c r="AK61" s="39"/>
      <c r="AL61" s="39"/>
      <c r="AM61" s="39"/>
      <c r="AN61" s="39"/>
      <c r="AO61" s="39"/>
      <c r="AP61" s="39"/>
      <c r="AQ61" s="39"/>
      <c r="AR61" s="39"/>
      <c r="AS61" s="39"/>
      <c r="AT61" s="39"/>
      <c r="AU61" s="39"/>
      <c r="AV61" s="39"/>
      <c r="AW61" s="39"/>
      <c r="AX61" s="39"/>
      <c r="AY61" s="39"/>
      <c r="AZ61" s="39"/>
      <c r="BA61" s="39"/>
      <c r="BB61" s="39"/>
      <c r="BC61" s="39"/>
      <c r="BD61" s="39"/>
      <c r="BE61" s="39"/>
      <c r="BF61" s="24"/>
    </row>
    <row r="62" spans="1:59" ht="15" customHeight="1" x14ac:dyDescent="0.35">
      <c r="A62" s="23"/>
      <c r="B62" s="34" t="str">
        <f ca="1">INDEX(INDIRECT("Tab_texte["&amp;'Textes FR-DE'!$B$4&amp;"]"),21)&amp;" :"</f>
        <v>E-mail :</v>
      </c>
      <c r="C62" s="38"/>
      <c r="D62" s="38"/>
      <c r="E62" s="38"/>
      <c r="F62" s="38"/>
      <c r="G62" s="38"/>
      <c r="H62" s="38"/>
      <c r="I62" s="38"/>
      <c r="J62" s="38"/>
      <c r="K62" s="38"/>
      <c r="L62" s="124"/>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6"/>
      <c r="AK62" s="131" t="str">
        <f ca="1">IF(L62="",INDEX(INDIRECT("Tab_texte["&amp;'Textes FR-DE'!$B$4&amp;"]"),24),IF(
  AND(
    (LEN(L62)-LEN(SUBSTITUTE(L62,"@","")))=1,
    IFERROR(FIND("@",L62),0)&gt;1,
    IFERROR(MID(L62,IFERROR(FIND("@",L62),0)-1,1)&lt;&gt;".",FALSE),
    IFERROR(MID(L62,IFERROR(FIND("@",L62),0)+1,1)&lt;&gt;".",FALSE),
    IFERROR(SEARCH(".",L62,IFERROR(FIND("@",L62),0)+2),0)&gt;0,
    IFERROR(LEN(L62)-FIND("#",SUBSTITUTE(L62,".","#",LEN(L62)-LEN(SUBSTITUTE(L62,".",""))))&gt;=2,FALSE),
    ISERROR(SEARCH(" ",L62))
  ),
  "",
  INDEX(INDIRECT("Tab_texte["&amp;'Textes FR-DE'!$B$4&amp;"]"),23)
))</f>
        <v>* format de saisie xyz@abc.ch</v>
      </c>
      <c r="AL62" s="132"/>
      <c r="AM62" s="132"/>
      <c r="AN62" s="132"/>
      <c r="AO62" s="132"/>
      <c r="AP62" s="132"/>
      <c r="AQ62" s="132"/>
      <c r="AR62" s="132"/>
      <c r="AS62" s="132"/>
      <c r="AT62" s="132"/>
      <c r="AU62" s="132"/>
      <c r="AV62" s="132"/>
      <c r="AW62" s="132"/>
      <c r="AX62" s="132"/>
      <c r="AY62" s="132"/>
      <c r="AZ62" s="132"/>
      <c r="BA62" s="132"/>
      <c r="BB62" s="132"/>
      <c r="BC62" s="132"/>
      <c r="BD62" s="132"/>
      <c r="BE62" s="132"/>
      <c r="BF62" s="132"/>
    </row>
    <row r="63" spans="1:59" ht="15" customHeight="1" x14ac:dyDescent="0.35">
      <c r="A63" s="23"/>
      <c r="B63" s="38"/>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72"/>
      <c r="AJ63" s="72"/>
      <c r="AK63" s="23"/>
      <c r="AL63" s="23"/>
      <c r="AM63" s="23"/>
      <c r="AN63" s="55" t="str">
        <f>IF(BH63=TRUE,"Joindre justificatif EN-VS-110","")</f>
        <v/>
      </c>
      <c r="AO63" s="23"/>
      <c r="AP63" s="23"/>
      <c r="AQ63" s="23"/>
      <c r="AR63" s="23"/>
      <c r="AS63" s="23"/>
      <c r="AT63" s="23"/>
      <c r="AU63" s="23"/>
      <c r="AV63" s="23"/>
      <c r="AW63" s="23"/>
      <c r="AX63" s="23"/>
      <c r="AY63" s="23"/>
      <c r="AZ63" s="23"/>
      <c r="BA63" s="23"/>
      <c r="BB63" s="23"/>
      <c r="BC63" s="23"/>
      <c r="BD63" s="23"/>
      <c r="BE63" s="23"/>
      <c r="BF63" s="24"/>
    </row>
    <row r="64" spans="1:59" ht="15" customHeight="1" x14ac:dyDescent="0.35">
      <c r="A64" s="23"/>
      <c r="B64" s="38" t="str">
        <f ca="1">INDEX(INDIRECT("Tab_texte["&amp;'Textes FR-DE'!B4&amp;"]"),54)&amp;" :"</f>
        <v>N° de dossier e-construction de l'installation PV :</v>
      </c>
      <c r="C64" s="23"/>
      <c r="D64" s="23"/>
      <c r="E64" s="23"/>
      <c r="F64" s="23"/>
      <c r="G64" s="23"/>
      <c r="H64" s="23"/>
      <c r="I64" s="23"/>
      <c r="J64" s="23"/>
      <c r="K64" s="23"/>
      <c r="L64" s="23"/>
      <c r="M64" s="23"/>
      <c r="N64" s="23"/>
      <c r="O64" s="23"/>
      <c r="P64" s="23"/>
      <c r="Q64" s="23"/>
      <c r="R64" s="23"/>
      <c r="S64" s="23"/>
      <c r="T64" s="23"/>
      <c r="U64" s="23"/>
      <c r="V64" s="228"/>
      <c r="W64" s="229"/>
      <c r="X64" s="229"/>
      <c r="Y64" s="229"/>
      <c r="Z64" s="229"/>
      <c r="AA64" s="229"/>
      <c r="AB64" s="229"/>
      <c r="AC64" s="229"/>
      <c r="AD64" s="229"/>
      <c r="AE64" s="229"/>
      <c r="AF64" s="229"/>
      <c r="AG64" s="229"/>
      <c r="AH64" s="229"/>
      <c r="AI64" s="229"/>
      <c r="AJ64" s="230"/>
      <c r="AK64" s="53" t="str">
        <f ca="1">INDEX(INDIRECT("Tab_texte["&amp;'Textes FR-DE'!$B$4&amp;"]"),56)</f>
        <v>* format de saisie 2025-1234</v>
      </c>
      <c r="AM64" s="23"/>
      <c r="AN64" s="23"/>
      <c r="AO64" s="55"/>
      <c r="AP64" s="23"/>
      <c r="AQ64" s="23"/>
      <c r="AR64" s="23"/>
      <c r="AS64" s="23"/>
      <c r="AT64" s="23"/>
      <c r="AU64" s="23"/>
      <c r="AV64" s="23"/>
      <c r="AW64" s="23"/>
      <c r="AX64" s="23"/>
      <c r="AY64" s="23"/>
      <c r="AZ64" s="23"/>
      <c r="BA64" s="23"/>
      <c r="BB64" s="23"/>
      <c r="BC64" s="23"/>
      <c r="BD64" s="23"/>
      <c r="BE64" s="23"/>
      <c r="BF64" s="23"/>
      <c r="BG64" s="24"/>
    </row>
    <row r="65" spans="1:59" ht="5.15" customHeight="1" x14ac:dyDescent="0.35">
      <c r="A65" s="23"/>
      <c r="B65" s="38"/>
      <c r="C65" s="23"/>
      <c r="D65" s="23"/>
      <c r="E65" s="23"/>
      <c r="F65" s="23"/>
      <c r="G65" s="23"/>
      <c r="H65" s="23"/>
      <c r="I65" s="23"/>
      <c r="J65" s="23"/>
      <c r="K65" s="23"/>
      <c r="L65" s="23"/>
      <c r="M65" s="23"/>
      <c r="N65" s="23"/>
      <c r="O65" s="23"/>
      <c r="P65" s="23"/>
      <c r="Q65" s="23"/>
      <c r="R65" s="23"/>
      <c r="S65" s="23"/>
      <c r="T65" s="23"/>
      <c r="U65" s="23"/>
      <c r="V65" s="73"/>
      <c r="W65" s="73"/>
      <c r="X65" s="73"/>
      <c r="Y65" s="73"/>
      <c r="Z65" s="73"/>
      <c r="AA65" s="73"/>
      <c r="AB65" s="73"/>
      <c r="AC65" s="73"/>
      <c r="AD65" s="73"/>
      <c r="AE65" s="73"/>
      <c r="AF65" s="73"/>
      <c r="AG65" s="73"/>
      <c r="AH65" s="73"/>
      <c r="AI65" s="73"/>
      <c r="AJ65" s="73"/>
      <c r="AK65" s="73"/>
      <c r="AL65" s="53"/>
      <c r="AM65" s="23"/>
      <c r="AN65" s="23"/>
      <c r="AO65" s="55"/>
      <c r="AP65" s="23"/>
      <c r="AQ65" s="23"/>
      <c r="AR65" s="23"/>
      <c r="AS65" s="23"/>
      <c r="AT65" s="23"/>
      <c r="AU65" s="23"/>
      <c r="AV65" s="23"/>
      <c r="AW65" s="23"/>
      <c r="AX65" s="23"/>
      <c r="AY65" s="23"/>
      <c r="AZ65" s="23"/>
      <c r="BA65" s="23"/>
      <c r="BB65" s="23"/>
      <c r="BC65" s="23"/>
      <c r="BD65" s="23"/>
      <c r="BE65" s="23"/>
      <c r="BF65" s="23"/>
      <c r="BG65" s="24"/>
    </row>
    <row r="66" spans="1:59" ht="15" customHeight="1" x14ac:dyDescent="0.35">
      <c r="A66" s="23"/>
      <c r="B66" s="38" t="str">
        <f ca="1">INDEX(INDIRECT("Tab_texte["&amp;'Textes FR-DE'!B4&amp;"]"),55)&amp;" :"</f>
        <v>Date de l'autorisation de construire :</v>
      </c>
      <c r="C66" s="23"/>
      <c r="D66" s="23"/>
      <c r="E66" s="23"/>
      <c r="F66" s="23"/>
      <c r="G66" s="23"/>
      <c r="H66" s="23"/>
      <c r="I66" s="23"/>
      <c r="J66" s="23"/>
      <c r="K66" s="23"/>
      <c r="L66" s="23"/>
      <c r="M66" s="23"/>
      <c r="N66" s="23"/>
      <c r="O66" s="23"/>
      <c r="Q66" s="74"/>
      <c r="R66" s="74"/>
      <c r="S66" s="74"/>
      <c r="T66" s="74"/>
      <c r="U66" s="75"/>
      <c r="V66" s="250"/>
      <c r="W66" s="251"/>
      <c r="X66" s="251"/>
      <c r="Y66" s="251"/>
      <c r="Z66" s="252"/>
      <c r="AA66" s="23"/>
      <c r="AB66" s="23"/>
      <c r="AC66" s="23"/>
      <c r="AD66" s="23"/>
      <c r="AE66" s="23"/>
      <c r="AF66" s="23"/>
      <c r="AG66" s="23"/>
      <c r="AH66" s="23"/>
      <c r="AI66" s="23"/>
      <c r="AJ66" s="72"/>
      <c r="AK66" s="72"/>
      <c r="AL66" s="23"/>
      <c r="AM66" s="23"/>
      <c r="AN66" s="23"/>
      <c r="AO66" s="55"/>
      <c r="AP66" s="23"/>
      <c r="AQ66" s="23"/>
      <c r="AR66" s="23"/>
      <c r="AS66" s="23"/>
      <c r="AT66" s="23"/>
      <c r="AU66" s="23"/>
      <c r="AV66" s="23"/>
      <c r="AW66" s="23"/>
      <c r="AX66" s="23"/>
      <c r="AY66" s="23"/>
      <c r="AZ66" s="23"/>
      <c r="BA66" s="23"/>
      <c r="BB66" s="23"/>
      <c r="BC66" s="23"/>
      <c r="BD66" s="23"/>
      <c r="BE66" s="23"/>
      <c r="BF66" s="23"/>
      <c r="BG66" s="24"/>
    </row>
    <row r="67" spans="1:59" ht="5.15" customHeight="1" x14ac:dyDescent="0.35">
      <c r="A67" s="23"/>
      <c r="B67" s="38"/>
      <c r="C67" s="23"/>
      <c r="D67" s="23"/>
      <c r="E67" s="23"/>
      <c r="F67" s="23"/>
      <c r="G67" s="23"/>
      <c r="H67" s="23"/>
      <c r="I67" s="23"/>
      <c r="J67" s="23"/>
      <c r="K67" s="23"/>
      <c r="L67" s="23"/>
      <c r="M67" s="23"/>
      <c r="N67" s="23"/>
      <c r="O67" s="23"/>
      <c r="Q67" s="74"/>
      <c r="R67" s="74"/>
      <c r="S67" s="74"/>
      <c r="T67" s="74"/>
      <c r="U67" s="74"/>
      <c r="V67" s="98"/>
      <c r="W67" s="98"/>
      <c r="X67" s="98"/>
      <c r="Y67" s="98"/>
      <c r="Z67" s="98"/>
      <c r="AA67" s="23"/>
      <c r="AB67" s="23"/>
      <c r="AC67" s="23"/>
      <c r="AD67" s="23"/>
      <c r="AE67" s="23"/>
      <c r="AF67" s="23"/>
      <c r="AG67" s="23"/>
      <c r="AH67" s="23"/>
      <c r="AI67" s="23"/>
      <c r="AJ67" s="72"/>
      <c r="AK67" s="72"/>
      <c r="AL67" s="23"/>
      <c r="AM67" s="23"/>
      <c r="AN67" s="23"/>
      <c r="AO67" s="55"/>
      <c r="AP67" s="23"/>
      <c r="AQ67" s="23"/>
      <c r="AR67" s="23"/>
      <c r="AS67" s="23"/>
      <c r="AT67" s="23"/>
      <c r="AU67" s="23"/>
      <c r="AV67" s="23"/>
      <c r="AW67" s="23"/>
      <c r="AX67" s="23"/>
      <c r="AY67" s="23"/>
      <c r="AZ67" s="23"/>
      <c r="BA67" s="23"/>
      <c r="BB67" s="23"/>
      <c r="BC67" s="23"/>
      <c r="BD67" s="23"/>
      <c r="BE67" s="23"/>
      <c r="BF67" s="23"/>
      <c r="BG67" s="24"/>
    </row>
    <row r="68" spans="1:59" ht="15" customHeight="1" x14ac:dyDescent="0.35">
      <c r="A68" s="23"/>
      <c r="B68" s="38" t="str">
        <f ca="1">INDEX(INDIRECT("Tab_texte["&amp;'Textes FR-DE'!B4&amp;"]"),81)&amp;" :"</f>
        <v>Etat actuel de l'installation :</v>
      </c>
      <c r="C68" s="23"/>
      <c r="D68" s="23"/>
      <c r="E68" s="23"/>
      <c r="F68" s="23"/>
      <c r="G68" s="23"/>
      <c r="H68" s="23"/>
      <c r="I68" s="23"/>
      <c r="J68" s="23"/>
      <c r="K68" s="23"/>
      <c r="L68" s="23"/>
      <c r="M68" s="23"/>
      <c r="N68" s="165"/>
      <c r="O68" s="166"/>
      <c r="P68" s="166"/>
      <c r="Q68" s="166"/>
      <c r="R68" s="166"/>
      <c r="S68" s="166"/>
      <c r="T68" s="166"/>
      <c r="U68" s="167"/>
      <c r="V68" s="98"/>
      <c r="W68" s="98"/>
      <c r="X68" s="98"/>
      <c r="Y68" s="98"/>
      <c r="Z68" s="98"/>
      <c r="AA68" s="23"/>
      <c r="AB68" s="23" t="str">
        <f ca="1">INDEX(INDIRECT("Tab_texte["&amp;'Textes FR-DE'!B4&amp;"]"),84)&amp;" :"</f>
        <v>Date de mise en service prévue (indicatif) :</v>
      </c>
      <c r="AC68" s="23"/>
      <c r="AD68" s="23"/>
      <c r="AE68" s="23"/>
      <c r="AF68" s="23"/>
      <c r="AG68" s="23"/>
      <c r="AH68" s="23"/>
      <c r="AI68" s="23"/>
      <c r="AJ68" s="72"/>
      <c r="AK68" s="72"/>
      <c r="AL68" s="23"/>
      <c r="AM68" s="23"/>
      <c r="AN68" s="23"/>
      <c r="AO68" s="55"/>
      <c r="AP68" s="23"/>
      <c r="AQ68" s="23"/>
      <c r="AR68" s="23"/>
      <c r="AS68" s="23"/>
      <c r="AT68" s="23"/>
      <c r="AU68" s="23"/>
      <c r="AV68" s="23"/>
      <c r="AW68" s="250"/>
      <c r="AX68" s="251"/>
      <c r="AY68" s="251"/>
      <c r="AZ68" s="251"/>
      <c r="BA68" s="252"/>
      <c r="BB68" s="23"/>
      <c r="BC68" s="23"/>
      <c r="BD68" s="23"/>
      <c r="BE68" s="23"/>
      <c r="BF68" s="23"/>
      <c r="BG68" s="24"/>
    </row>
    <row r="69" spans="1:59" ht="5.15" customHeight="1" thickBot="1" x14ac:dyDescent="0.4">
      <c r="A69" s="23"/>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24"/>
    </row>
    <row r="70" spans="1:59" ht="5.15" customHeight="1" x14ac:dyDescent="0.35">
      <c r="A70" s="23"/>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24"/>
    </row>
    <row r="71" spans="1:59" ht="20.149999999999999" customHeight="1" x14ac:dyDescent="0.35">
      <c r="A71" s="23"/>
      <c r="B71" s="249" t="str">
        <f ca="1">INDEX(INDIRECT("Tab_texte["&amp;'Textes FR-DE'!B4&amp;"]"),57)&amp;" :"</f>
        <v>Annexes à fournir dans le cadre de ce formulaire selon les informations saisies :</v>
      </c>
      <c r="C71" s="249"/>
      <c r="D71" s="249"/>
      <c r="E71" s="249"/>
      <c r="F71" s="249"/>
      <c r="G71" s="249"/>
      <c r="H71" s="249"/>
      <c r="I71" s="249"/>
      <c r="J71" s="249"/>
      <c r="K71" s="249"/>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9"/>
      <c r="AN71" s="249"/>
      <c r="AO71" s="249"/>
      <c r="AP71" s="249"/>
      <c r="AQ71" s="249"/>
      <c r="AR71" s="249"/>
      <c r="AS71" s="249"/>
      <c r="AT71" s="249"/>
      <c r="AU71" s="249"/>
      <c r="AV71" s="249"/>
      <c r="AW71" s="249"/>
      <c r="AX71" s="249"/>
      <c r="AY71" s="249"/>
      <c r="AZ71" s="249"/>
      <c r="BA71" s="249"/>
      <c r="BB71" s="249"/>
      <c r="BC71" s="249"/>
      <c r="BD71" s="249"/>
      <c r="BE71" s="249"/>
      <c r="BF71" s="24"/>
    </row>
    <row r="72" spans="1:59" ht="5.15" customHeight="1" x14ac:dyDescent="0.35">
      <c r="A72" s="23"/>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1"/>
      <c r="BB72" s="91"/>
      <c r="BC72" s="91"/>
      <c r="BD72" s="91"/>
      <c r="BE72" s="91"/>
      <c r="BF72" s="24"/>
    </row>
    <row r="73" spans="1:59" ht="16.5" customHeight="1" x14ac:dyDescent="0.35">
      <c r="A73" s="23"/>
      <c r="B73" s="94"/>
      <c r="C73" s="92" t="str">
        <f ca="1">"• "&amp;INDEX(INDIRECT("Tab_texte["&amp;'Textes FR-DE'!B$4&amp;"]"),58)</f>
        <v>• Copie de l'autorisation de construire</v>
      </c>
      <c r="E73" s="93"/>
      <c r="F73" s="93"/>
      <c r="G73" s="93"/>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24"/>
    </row>
    <row r="74" spans="1:59" ht="8.15" customHeight="1" x14ac:dyDescent="0.35">
      <c r="A74" s="23"/>
      <c r="B74" s="94"/>
      <c r="C74" s="92"/>
      <c r="E74" s="93"/>
      <c r="F74" s="93"/>
      <c r="G74" s="93"/>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24"/>
    </row>
    <row r="75" spans="1:59" ht="16.5" customHeight="1" x14ac:dyDescent="0.35">
      <c r="A75" s="23"/>
      <c r="B75" s="90"/>
      <c r="C75" s="92" t="str">
        <f ca="1">"• "&amp;INDEX(INDIRECT("Tab_texte["&amp;'Textes FR-DE'!B$4&amp;"]"),59)</f>
        <v>• Plan de situation de l'installation</v>
      </c>
      <c r="E75" s="93"/>
      <c r="F75" s="93"/>
      <c r="G75" s="93"/>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9"/>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24"/>
    </row>
    <row r="76" spans="1:59" ht="8.15" customHeight="1" x14ac:dyDescent="0.35">
      <c r="A76" s="23"/>
      <c r="B76" s="90"/>
      <c r="C76" s="92"/>
      <c r="E76" s="93"/>
      <c r="F76" s="93"/>
      <c r="G76" s="93"/>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24"/>
    </row>
    <row r="77" spans="1:59" ht="16.5" customHeight="1" x14ac:dyDescent="0.35">
      <c r="A77" s="23"/>
      <c r="B77" s="90"/>
      <c r="C77" s="92" t="str">
        <f ca="1">"• "&amp;INDEX(INDIRECT("Tab_texte["&amp;'Textes FR-DE'!B$4&amp;"]"),60)</f>
        <v>• Fiche technique des panneaux</v>
      </c>
      <c r="E77" s="93"/>
      <c r="F77" s="93"/>
      <c r="G77" s="93"/>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24"/>
    </row>
    <row r="78" spans="1:59" ht="8.15" customHeight="1" x14ac:dyDescent="0.35">
      <c r="A78" s="23"/>
      <c r="B78" s="90"/>
      <c r="C78" s="92"/>
      <c r="E78" s="93"/>
      <c r="F78" s="93"/>
      <c r="G78" s="93"/>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24"/>
    </row>
    <row r="79" spans="1:59" ht="16.5" customHeight="1" x14ac:dyDescent="0.35">
      <c r="A79" s="23"/>
      <c r="B79" s="90"/>
      <c r="C79" s="92" t="str">
        <f ca="1">"• "&amp;INDEX(INDIRECT("Tab_texte["&amp;'Textes FR-DE'!B$4&amp;"]"),61)</f>
        <v>• Plans de calepinage de l'installation</v>
      </c>
      <c r="E79" s="93"/>
      <c r="F79" s="93"/>
      <c r="G79" s="93"/>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24"/>
    </row>
    <row r="80" spans="1:59" ht="8.15" customHeight="1" x14ac:dyDescent="0.35">
      <c r="A80" s="23"/>
      <c r="B80" s="90"/>
      <c r="C80" s="92"/>
      <c r="E80" s="93"/>
      <c r="F80" s="93"/>
      <c r="G80" s="93"/>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24"/>
    </row>
    <row r="81" spans="1:58" ht="16.5" customHeight="1" x14ac:dyDescent="0.35">
      <c r="A81" s="23"/>
      <c r="B81" s="90"/>
      <c r="C81" s="92" t="str">
        <f ca="1">"• "&amp;INDEX(INDIRECT("Tab_texte["&amp;'Textes FR-DE'!B$4&amp;"]"),62)</f>
        <v>• Simulation avec production d'électricité mensuelle et annuelle</v>
      </c>
      <c r="E81" s="93"/>
      <c r="F81" s="93"/>
      <c r="G81" s="93"/>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24"/>
    </row>
    <row r="82" spans="1:58" ht="8.15" customHeight="1" x14ac:dyDescent="0.35">
      <c r="A82" s="23"/>
      <c r="B82" s="90"/>
      <c r="C82" s="92"/>
      <c r="E82" s="93"/>
      <c r="F82" s="93"/>
      <c r="G82" s="93"/>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24"/>
    </row>
    <row r="83" spans="1:58" ht="16.5" customHeight="1" x14ac:dyDescent="0.35">
      <c r="A83" s="23"/>
      <c r="B83" s="90"/>
      <c r="C83" s="92" t="str">
        <f ca="1">"• "&amp;INDEX(INDIRECT("Tab_texte["&amp;'Textes FR-DE'!B$4&amp;"]"),78)</f>
        <v>• Schéma électrique de l'installation</v>
      </c>
      <c r="E83" s="93"/>
      <c r="F83" s="93"/>
      <c r="G83" s="93"/>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24"/>
    </row>
    <row r="84" spans="1:58" ht="8.15" customHeight="1" x14ac:dyDescent="0.35">
      <c r="A84" s="23"/>
      <c r="B84" s="90"/>
      <c r="C84" s="92"/>
      <c r="E84" s="93"/>
      <c r="F84" s="93"/>
      <c r="G84" s="93"/>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24"/>
    </row>
    <row r="85" spans="1:58" ht="16.5" customHeight="1" x14ac:dyDescent="0.35">
      <c r="A85" s="23"/>
      <c r="B85" s="90"/>
      <c r="C85" s="92" t="str">
        <f ca="1">"• "&amp;INDEX(INDIRECT("Tab_texte["&amp;'Textes FR-DE'!B$4&amp;"]"),79)</f>
        <v>• Coûts de l'installation / Montant de la subvention Pronovo</v>
      </c>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0"/>
      <c r="AX85" s="90"/>
      <c r="AY85" s="90"/>
      <c r="AZ85" s="90"/>
      <c r="BA85" s="90"/>
      <c r="BB85" s="90"/>
      <c r="BC85" s="90"/>
      <c r="BD85" s="90"/>
      <c r="BE85" s="90"/>
      <c r="BF85" s="24"/>
    </row>
    <row r="86" spans="1:58" ht="8.15" customHeight="1" x14ac:dyDescent="0.35">
      <c r="A86" s="23"/>
      <c r="B86" s="90"/>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0"/>
      <c r="AX86" s="90"/>
      <c r="AY86" s="90"/>
      <c r="AZ86" s="90"/>
      <c r="BA86" s="90"/>
      <c r="BB86" s="90"/>
      <c r="BC86" s="90"/>
      <c r="BD86" s="90"/>
      <c r="BE86" s="90"/>
      <c r="BF86" s="24"/>
    </row>
    <row r="87" spans="1:58" ht="16.5" customHeight="1" x14ac:dyDescent="0.35">
      <c r="A87" s="23"/>
      <c r="B87" s="90"/>
      <c r="C87" s="92" t="str">
        <f ca="1">"• "&amp;INDEX(INDIRECT("Tab_texte["&amp;'Textes FR-DE'!B$4&amp;"]"),63)</f>
        <v>• Accord signé par le propriétaire du bien-fonds</v>
      </c>
      <c r="E87" s="93"/>
      <c r="F87" s="93"/>
      <c r="G87" s="93"/>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90"/>
      <c r="BF87" s="24"/>
    </row>
    <row r="88" spans="1:58" ht="5.15" customHeight="1" thickBot="1" x14ac:dyDescent="0.4">
      <c r="A88" s="23"/>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24"/>
    </row>
    <row r="89" spans="1:58" ht="16.5" customHeight="1" x14ac:dyDescent="0.3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4"/>
    </row>
    <row r="90" spans="1:58" ht="31.5" customHeight="1" x14ac:dyDescent="0.25">
      <c r="A90" s="23"/>
      <c r="B90" s="32" t="str">
        <f ca="1">INDEX(INDIRECT("Tab_texte["&amp;'Textes FR-DE'!B4&amp;"]"),64)&amp;":"</f>
        <v>Signatures:</v>
      </c>
      <c r="C90" s="32"/>
      <c r="E90" s="32"/>
      <c r="F90" s="32"/>
      <c r="G90" s="32"/>
      <c r="H90" s="32"/>
      <c r="I90" s="32"/>
      <c r="J90" s="76"/>
      <c r="K90" s="231" t="str">
        <f ca="1">INDEX(INDIRECT("Tab_texte["&amp;'Textes FR-DE'!B4&amp;"]"),69)&amp;" :"</f>
        <v>Formulaire établi par :</v>
      </c>
      <c r="L90" s="232"/>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3"/>
      <c r="AK90" s="156" t="str">
        <f ca="1">UPPER(INDEX(INDIRECT("Tab_texte["&amp;'Textes FR-DE'!B4&amp;"]"),70))</f>
        <v>À REMPLIR PAR L'AUTORITÉ COMPÉTENTE</v>
      </c>
      <c r="AL90" s="157"/>
      <c r="AM90" s="157"/>
      <c r="AN90" s="157"/>
      <c r="AO90" s="157"/>
      <c r="AP90" s="157"/>
      <c r="AQ90" s="157"/>
      <c r="AR90" s="157"/>
      <c r="AS90" s="157"/>
      <c r="AT90" s="157"/>
      <c r="AU90" s="157"/>
      <c r="AV90" s="157"/>
      <c r="AW90" s="157"/>
      <c r="AX90" s="157"/>
      <c r="AY90" s="157"/>
      <c r="AZ90" s="157"/>
      <c r="BA90" s="157"/>
      <c r="BB90" s="157"/>
      <c r="BC90" s="157"/>
      <c r="BD90" s="157"/>
      <c r="BE90" s="158"/>
      <c r="BF90" s="24"/>
    </row>
    <row r="91" spans="1:58" ht="16.5" customHeight="1" x14ac:dyDescent="0.25">
      <c r="A91" s="23"/>
      <c r="B91" s="32"/>
      <c r="C91" s="32"/>
      <c r="D91" s="32"/>
      <c r="E91" s="32"/>
      <c r="F91" s="32"/>
      <c r="G91" s="32"/>
      <c r="H91" s="32"/>
      <c r="I91" s="32"/>
      <c r="J91" s="32"/>
      <c r="K91" s="234"/>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6"/>
      <c r="AK91" s="159" t="str">
        <f ca="1">INDEX(INDIRECT("Tab_texte["&amp;'Textes FR-DE'!B4&amp;"]"),71)</f>
        <v>(ou son délégué)</v>
      </c>
      <c r="AL91" s="160"/>
      <c r="AM91" s="160"/>
      <c r="AN91" s="160"/>
      <c r="AO91" s="160"/>
      <c r="AP91" s="160"/>
      <c r="AQ91" s="160"/>
      <c r="AR91" s="160"/>
      <c r="AS91" s="160"/>
      <c r="AT91" s="160"/>
      <c r="AU91" s="160"/>
      <c r="AV91" s="160"/>
      <c r="AW91" s="160"/>
      <c r="AX91" s="160"/>
      <c r="AY91" s="160"/>
      <c r="AZ91" s="160"/>
      <c r="BA91" s="160"/>
      <c r="BB91" s="160"/>
      <c r="BC91" s="160"/>
      <c r="BD91" s="160"/>
      <c r="BE91" s="161"/>
      <c r="BF91" s="24"/>
    </row>
    <row r="92" spans="1:58" ht="16.5" customHeight="1" x14ac:dyDescent="0.25">
      <c r="A92" s="23"/>
      <c r="B92" s="77"/>
      <c r="C92" s="77"/>
      <c r="D92" s="77"/>
      <c r="E92" s="77"/>
      <c r="F92" s="77"/>
      <c r="G92" s="77"/>
      <c r="H92" s="77"/>
      <c r="I92" s="77"/>
      <c r="J92" s="77"/>
      <c r="K92" s="234"/>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6"/>
      <c r="AK92" s="162" t="str">
        <f ca="1">INDEX(INDIRECT("Tab_texte["&amp;'Textes FR-DE'!B4&amp;"]"),72)</f>
        <v>Le formulaire est certifié complet et correct</v>
      </c>
      <c r="AL92" s="163"/>
      <c r="AM92" s="163"/>
      <c r="AN92" s="163"/>
      <c r="AO92" s="163"/>
      <c r="AP92" s="163"/>
      <c r="AQ92" s="163"/>
      <c r="AR92" s="163"/>
      <c r="AS92" s="163"/>
      <c r="AT92" s="163"/>
      <c r="AU92" s="163"/>
      <c r="AV92" s="163"/>
      <c r="AW92" s="163"/>
      <c r="AX92" s="163"/>
      <c r="AY92" s="163"/>
      <c r="AZ92" s="163"/>
      <c r="BA92" s="163"/>
      <c r="BB92" s="163"/>
      <c r="BC92" s="163"/>
      <c r="BD92" s="163"/>
      <c r="BE92" s="164"/>
      <c r="BF92" s="24"/>
    </row>
    <row r="93" spans="1:58" ht="5.15" customHeight="1" x14ac:dyDescent="0.25">
      <c r="A93" s="23"/>
      <c r="B93" s="77"/>
      <c r="C93" s="77"/>
      <c r="D93" s="77"/>
      <c r="E93" s="77"/>
      <c r="F93" s="77"/>
      <c r="G93" s="77"/>
      <c r="H93" s="77"/>
      <c r="I93" s="77"/>
      <c r="J93" s="77"/>
      <c r="K93" s="237"/>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9"/>
      <c r="AK93" s="78"/>
      <c r="AL93" s="79"/>
      <c r="AM93" s="79"/>
      <c r="AN93" s="79"/>
      <c r="AO93" s="79"/>
      <c r="AP93" s="79"/>
      <c r="AQ93" s="79"/>
      <c r="AR93" s="79"/>
      <c r="AS93" s="79"/>
      <c r="AT93" s="79"/>
      <c r="AU93" s="79"/>
      <c r="AV93" s="79"/>
      <c r="AW93" s="79"/>
      <c r="AX93" s="79"/>
      <c r="AY93" s="79"/>
      <c r="AZ93" s="79"/>
      <c r="BA93" s="79"/>
      <c r="BB93" s="79"/>
      <c r="BC93" s="79"/>
      <c r="BD93" s="79"/>
      <c r="BE93" s="80"/>
      <c r="BF93" s="24"/>
    </row>
    <row r="94" spans="1:58" ht="16.5" customHeight="1" x14ac:dyDescent="0.35">
      <c r="A94" s="23"/>
      <c r="B94" s="106" t="str">
        <f ca="1">INDEX(INDIRECT("Tab_texte["&amp;'Textes FR-DE'!B4&amp;"]"),65)</f>
        <v>Nom et adresse</v>
      </c>
      <c r="C94" s="106"/>
      <c r="D94" s="106"/>
      <c r="E94" s="106"/>
      <c r="F94" s="106"/>
      <c r="G94" s="106"/>
      <c r="H94" s="106"/>
      <c r="I94" s="106"/>
      <c r="J94" s="107"/>
      <c r="K94" s="240"/>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2"/>
      <c r="AK94" s="134"/>
      <c r="AL94" s="135"/>
      <c r="AM94" s="135"/>
      <c r="AN94" s="135"/>
      <c r="AO94" s="135"/>
      <c r="AP94" s="135"/>
      <c r="AQ94" s="135"/>
      <c r="AR94" s="135"/>
      <c r="AS94" s="135"/>
      <c r="AT94" s="135"/>
      <c r="AU94" s="135"/>
      <c r="AV94" s="135"/>
      <c r="AW94" s="135"/>
      <c r="AX94" s="135"/>
      <c r="AY94" s="135"/>
      <c r="AZ94" s="135"/>
      <c r="BA94" s="135"/>
      <c r="BB94" s="135"/>
      <c r="BC94" s="135"/>
      <c r="BD94" s="135"/>
      <c r="BE94" s="136"/>
      <c r="BF94" s="24"/>
    </row>
    <row r="95" spans="1:58" ht="16.5" customHeight="1" x14ac:dyDescent="0.35">
      <c r="A95" s="23"/>
      <c r="B95" s="106" t="str">
        <f ca="1">INDEX(INDIRECT("Tab_texte["&amp;'Textes FR-DE'!B4&amp;"]"),66)&amp;":"</f>
        <v>de l'entreprise:</v>
      </c>
      <c r="C95" s="106"/>
      <c r="D95" s="106"/>
      <c r="E95" s="106"/>
      <c r="F95" s="106"/>
      <c r="G95" s="106"/>
      <c r="H95" s="106"/>
      <c r="I95" s="106"/>
      <c r="J95" s="107"/>
      <c r="K95" s="243"/>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5"/>
      <c r="AK95" s="137"/>
      <c r="AL95" s="138"/>
      <c r="AM95" s="138"/>
      <c r="AN95" s="138"/>
      <c r="AO95" s="138"/>
      <c r="AP95" s="138"/>
      <c r="AQ95" s="138"/>
      <c r="AR95" s="138"/>
      <c r="AS95" s="138"/>
      <c r="AT95" s="138"/>
      <c r="AU95" s="138"/>
      <c r="AV95" s="138"/>
      <c r="AW95" s="138"/>
      <c r="AX95" s="138"/>
      <c r="AY95" s="138"/>
      <c r="AZ95" s="138"/>
      <c r="BA95" s="138"/>
      <c r="BB95" s="138"/>
      <c r="BC95" s="138"/>
      <c r="BD95" s="138"/>
      <c r="BE95" s="139"/>
      <c r="BF95" s="24"/>
    </row>
    <row r="96" spans="1:58" ht="5.15" customHeight="1" x14ac:dyDescent="0.35">
      <c r="A96" s="23"/>
      <c r="B96" s="81"/>
      <c r="C96" s="81"/>
      <c r="D96" s="81"/>
      <c r="E96" s="81"/>
      <c r="F96" s="81"/>
      <c r="G96" s="81"/>
      <c r="H96" s="81"/>
      <c r="I96" s="81"/>
      <c r="J96" s="82"/>
      <c r="K96" s="246"/>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8"/>
      <c r="AK96" s="140"/>
      <c r="AL96" s="141"/>
      <c r="AM96" s="141"/>
      <c r="AN96" s="141"/>
      <c r="AO96" s="141"/>
      <c r="AP96" s="141"/>
      <c r="AQ96" s="141"/>
      <c r="AR96" s="141"/>
      <c r="AS96" s="141"/>
      <c r="AT96" s="141"/>
      <c r="AU96" s="141"/>
      <c r="AV96" s="141"/>
      <c r="AW96" s="141"/>
      <c r="AX96" s="141"/>
      <c r="AY96" s="141"/>
      <c r="AZ96" s="141"/>
      <c r="BA96" s="141"/>
      <c r="BB96" s="141"/>
      <c r="BC96" s="141"/>
      <c r="BD96" s="141"/>
      <c r="BE96" s="142"/>
      <c r="BF96" s="24"/>
    </row>
    <row r="97" spans="1:58" ht="16.5" customHeight="1" x14ac:dyDescent="0.35">
      <c r="A97" s="23"/>
      <c r="B97" s="106" t="str">
        <f ca="1">INDEX(INDIRECT("Tab_texte["&amp;'Textes FR-DE'!B4&amp;"]"),73)&amp;":"</f>
        <v>Responsable:</v>
      </c>
      <c r="C97" s="106"/>
      <c r="D97" s="106"/>
      <c r="E97" s="106"/>
      <c r="F97" s="106"/>
      <c r="G97" s="106"/>
      <c r="H97" s="106"/>
      <c r="I97" s="106"/>
      <c r="J97" s="107"/>
      <c r="K97" s="256"/>
      <c r="L97" s="257"/>
      <c r="M97" s="257"/>
      <c r="N97" s="257"/>
      <c r="O97" s="257"/>
      <c r="P97" s="257"/>
      <c r="Q97" s="257"/>
      <c r="R97" s="257"/>
      <c r="S97" s="257"/>
      <c r="T97" s="257"/>
      <c r="U97" s="257"/>
      <c r="V97" s="257"/>
      <c r="W97" s="257"/>
      <c r="X97" s="257"/>
      <c r="Y97" s="257"/>
      <c r="Z97" s="257"/>
      <c r="AA97" s="257"/>
      <c r="AB97" s="257"/>
      <c r="AC97" s="257"/>
      <c r="AD97" s="257"/>
      <c r="AE97" s="257"/>
      <c r="AF97" s="257"/>
      <c r="AG97" s="257"/>
      <c r="AH97" s="257"/>
      <c r="AI97" s="257"/>
      <c r="AJ97" s="258"/>
      <c r="AK97" s="117"/>
      <c r="AL97" s="118"/>
      <c r="AM97" s="118"/>
      <c r="AN97" s="118"/>
      <c r="AO97" s="118"/>
      <c r="AP97" s="118"/>
      <c r="AQ97" s="118"/>
      <c r="AR97" s="118"/>
      <c r="AS97" s="118"/>
      <c r="AT97" s="118"/>
      <c r="AU97" s="118"/>
      <c r="AV97" s="118"/>
      <c r="AW97" s="118"/>
      <c r="AX97" s="118"/>
      <c r="AY97" s="118"/>
      <c r="AZ97" s="118"/>
      <c r="BA97" s="118"/>
      <c r="BB97" s="118"/>
      <c r="BC97" s="118"/>
      <c r="BD97" s="118"/>
      <c r="BE97" s="119"/>
      <c r="BF97" s="24"/>
    </row>
    <row r="98" spans="1:58" ht="5.15" customHeight="1" x14ac:dyDescent="0.35">
      <c r="A98" s="23"/>
      <c r="B98" s="81"/>
      <c r="C98" s="81"/>
      <c r="D98" s="81"/>
      <c r="E98" s="81"/>
      <c r="F98" s="81"/>
      <c r="G98" s="81"/>
      <c r="H98" s="81"/>
      <c r="I98" s="81"/>
      <c r="J98" s="82"/>
      <c r="K98" s="246"/>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8"/>
      <c r="AK98" s="140"/>
      <c r="AL98" s="141"/>
      <c r="AM98" s="141"/>
      <c r="AN98" s="141"/>
      <c r="AO98" s="141"/>
      <c r="AP98" s="141"/>
      <c r="AQ98" s="141"/>
      <c r="AR98" s="141"/>
      <c r="AS98" s="141"/>
      <c r="AT98" s="141"/>
      <c r="AU98" s="141"/>
      <c r="AV98" s="141"/>
      <c r="AW98" s="141"/>
      <c r="AX98" s="141"/>
      <c r="AY98" s="141"/>
      <c r="AZ98" s="141"/>
      <c r="BA98" s="141"/>
      <c r="BB98" s="141"/>
      <c r="BC98" s="141"/>
      <c r="BD98" s="141"/>
      <c r="BE98" s="142"/>
      <c r="BF98" s="24"/>
    </row>
    <row r="99" spans="1:58" ht="16.5" customHeight="1" x14ac:dyDescent="0.35">
      <c r="A99" s="23"/>
      <c r="B99" s="108" t="str">
        <f ca="1">INDEX(INDIRECT("Tab_texte["&amp;'Textes FR-DE'!B4&amp;"]"),67)&amp;":"</f>
        <v>tél / mail:</v>
      </c>
      <c r="C99" s="108"/>
      <c r="D99" s="108"/>
      <c r="E99" s="108"/>
      <c r="F99" s="108"/>
      <c r="G99" s="108"/>
      <c r="H99" s="108"/>
      <c r="I99" s="108"/>
      <c r="J99" s="109"/>
      <c r="K99" s="100"/>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2"/>
      <c r="AK99" s="103"/>
      <c r="AL99" s="104"/>
      <c r="AM99" s="104"/>
      <c r="AN99" s="104"/>
      <c r="AO99" s="104"/>
      <c r="AP99" s="104"/>
      <c r="AQ99" s="104"/>
      <c r="AR99" s="104"/>
      <c r="AS99" s="104"/>
      <c r="AT99" s="104"/>
      <c r="AU99" s="104"/>
      <c r="AV99" s="104"/>
      <c r="AW99" s="104"/>
      <c r="AX99" s="104"/>
      <c r="AY99" s="104"/>
      <c r="AZ99" s="104"/>
      <c r="BA99" s="104"/>
      <c r="BB99" s="104"/>
      <c r="BC99" s="104"/>
      <c r="BD99" s="104"/>
      <c r="BE99" s="105"/>
      <c r="BF99" s="24"/>
    </row>
    <row r="100" spans="1:58" ht="16.5" customHeight="1" x14ac:dyDescent="0.35">
      <c r="A100" s="23"/>
      <c r="B100" s="106" t="str">
        <f ca="1">INDEX(INDIRECT("Tab_texte["&amp;'Textes FR-DE'!B4&amp;"]"),68)&amp;":"</f>
        <v>Lieu et date:</v>
      </c>
      <c r="C100" s="106"/>
      <c r="D100" s="106"/>
      <c r="E100" s="106"/>
      <c r="F100" s="106"/>
      <c r="G100" s="106"/>
      <c r="H100" s="106"/>
      <c r="I100" s="106"/>
      <c r="J100" s="107"/>
      <c r="K100" s="111"/>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3"/>
      <c r="AK100" s="117"/>
      <c r="AL100" s="118"/>
      <c r="AM100" s="118"/>
      <c r="AN100" s="118"/>
      <c r="AO100" s="118"/>
      <c r="AP100" s="118"/>
      <c r="AQ100" s="118"/>
      <c r="AR100" s="118"/>
      <c r="AS100" s="118"/>
      <c r="AT100" s="118"/>
      <c r="AU100" s="118"/>
      <c r="AV100" s="118"/>
      <c r="AW100" s="118"/>
      <c r="AX100" s="118"/>
      <c r="AY100" s="118"/>
      <c r="AZ100" s="118"/>
      <c r="BA100" s="118"/>
      <c r="BB100" s="118"/>
      <c r="BC100" s="118"/>
      <c r="BD100" s="118"/>
      <c r="BE100" s="119"/>
      <c r="BF100" s="24"/>
    </row>
    <row r="101" spans="1:58" ht="16.5" customHeight="1" x14ac:dyDescent="0.35">
      <c r="A101" s="23"/>
      <c r="B101" s="106"/>
      <c r="C101" s="106"/>
      <c r="D101" s="106"/>
      <c r="E101" s="106"/>
      <c r="F101" s="106"/>
      <c r="G101" s="106"/>
      <c r="H101" s="106"/>
      <c r="I101" s="106"/>
      <c r="J101" s="107"/>
      <c r="K101" s="114"/>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6"/>
      <c r="AK101" s="120"/>
      <c r="AL101" s="121"/>
      <c r="AM101" s="121"/>
      <c r="AN101" s="121"/>
      <c r="AO101" s="121"/>
      <c r="AP101" s="121"/>
      <c r="AQ101" s="121"/>
      <c r="AR101" s="121"/>
      <c r="AS101" s="121"/>
      <c r="AT101" s="121"/>
      <c r="AU101" s="121"/>
      <c r="AV101" s="121"/>
      <c r="AW101" s="121"/>
      <c r="AX101" s="121"/>
      <c r="AY101" s="121"/>
      <c r="AZ101" s="121"/>
      <c r="BA101" s="121"/>
      <c r="BB101" s="121"/>
      <c r="BC101" s="121"/>
      <c r="BD101" s="121"/>
      <c r="BE101" s="122"/>
      <c r="BF101" s="24"/>
    </row>
    <row r="102" spans="1:58" ht="16.5" customHeight="1" x14ac:dyDescent="0.35">
      <c r="A102" s="23"/>
      <c r="B102" s="83"/>
      <c r="C102" s="81"/>
      <c r="D102" s="81"/>
      <c r="E102" s="81"/>
      <c r="F102" s="81"/>
      <c r="G102" s="81"/>
      <c r="H102" s="81"/>
      <c r="I102" s="81"/>
      <c r="J102" s="81"/>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26"/>
      <c r="AL102" s="26"/>
      <c r="AM102" s="26"/>
      <c r="AN102" s="26"/>
      <c r="AO102" s="26"/>
      <c r="AP102" s="26"/>
      <c r="AQ102" s="26"/>
      <c r="AR102" s="26"/>
      <c r="AS102" s="26"/>
      <c r="AT102" s="26"/>
      <c r="AU102" s="26"/>
      <c r="AV102" s="26"/>
      <c r="AW102" s="26"/>
      <c r="AX102" s="26"/>
      <c r="AY102" s="26"/>
      <c r="AZ102" s="26"/>
      <c r="BA102" s="26"/>
      <c r="BB102" s="26"/>
      <c r="BC102" s="26"/>
      <c r="BD102" s="26"/>
      <c r="BE102" s="72"/>
      <c r="BF102" s="24"/>
    </row>
    <row r="103" spans="1:58" ht="16.5" customHeight="1" x14ac:dyDescent="0.3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72" t="str">
        <f ca="1">INDEX(INDIRECT("Tab_texte["&amp;'Textes FR-DE'!B4&amp;"]"),74)</f>
        <v>Version 11 novembre 2025 (valable jusqu'au 31.12.2025)</v>
      </c>
      <c r="BF103" s="24"/>
    </row>
    <row r="104" spans="1:58" x14ac:dyDescent="0.35"/>
    <row r="105" spans="1:58" x14ac:dyDescent="0.35"/>
  </sheetData>
  <sheetProtection formatCells="0" selectLockedCells="1"/>
  <mergeCells count="82">
    <mergeCell ref="B56:J56"/>
    <mergeCell ref="B97:J97"/>
    <mergeCell ref="V64:AJ64"/>
    <mergeCell ref="K90:AJ93"/>
    <mergeCell ref="K94:AJ96"/>
    <mergeCell ref="B94:J94"/>
    <mergeCell ref="B95:J95"/>
    <mergeCell ref="B71:BE71"/>
    <mergeCell ref="V66:Z66"/>
    <mergeCell ref="L60:O60"/>
    <mergeCell ref="U60:AJ60"/>
    <mergeCell ref="AK97:BE98"/>
    <mergeCell ref="K97:AJ98"/>
    <mergeCell ref="AW68:BA68"/>
    <mergeCell ref="B43:E43"/>
    <mergeCell ref="B42:E42"/>
    <mergeCell ref="F42:I42"/>
    <mergeCell ref="J42:M42"/>
    <mergeCell ref="N42:Q42"/>
    <mergeCell ref="F43:I43"/>
    <mergeCell ref="J43:M43"/>
    <mergeCell ref="N43:Q43"/>
    <mergeCell ref="AM2:BE3"/>
    <mergeCell ref="I9:BE9"/>
    <mergeCell ref="B2:I5"/>
    <mergeCell ref="J2:X5"/>
    <mergeCell ref="Y2:AL5"/>
    <mergeCell ref="I7:Y7"/>
    <mergeCell ref="AO7:AT7"/>
    <mergeCell ref="AE7:AI7"/>
    <mergeCell ref="AM4:BE5"/>
    <mergeCell ref="AY7:BE7"/>
    <mergeCell ref="AM14:AO14"/>
    <mergeCell ref="AK29:BF29"/>
    <mergeCell ref="L21:AJ21"/>
    <mergeCell ref="L23:AJ23"/>
    <mergeCell ref="AP21:AV21"/>
    <mergeCell ref="P17:X18"/>
    <mergeCell ref="L25:O25"/>
    <mergeCell ref="U25:AJ25"/>
    <mergeCell ref="L27:V27"/>
    <mergeCell ref="L29:AJ29"/>
    <mergeCell ref="N38:R38"/>
    <mergeCell ref="L56:AJ56"/>
    <mergeCell ref="V43:Y43"/>
    <mergeCell ref="Z43:AC43"/>
    <mergeCell ref="AD43:AG43"/>
    <mergeCell ref="AH43:AK43"/>
    <mergeCell ref="R42:U42"/>
    <mergeCell ref="R43:U43"/>
    <mergeCell ref="U37:AN37"/>
    <mergeCell ref="J36:L36"/>
    <mergeCell ref="AK62:BF62"/>
    <mergeCell ref="L58:AJ58"/>
    <mergeCell ref="AK94:BE96"/>
    <mergeCell ref="V36:X36"/>
    <mergeCell ref="AL36:AP36"/>
    <mergeCell ref="AP43:AS43"/>
    <mergeCell ref="AT43:AW43"/>
    <mergeCell ref="AP56:AV56"/>
    <mergeCell ref="AL43:AO43"/>
    <mergeCell ref="AL38:AN38"/>
    <mergeCell ref="AK90:BE90"/>
    <mergeCell ref="AK91:BE91"/>
    <mergeCell ref="AK92:BE92"/>
    <mergeCell ref="N68:U68"/>
    <mergeCell ref="K99:AJ99"/>
    <mergeCell ref="AK99:BE99"/>
    <mergeCell ref="B100:J101"/>
    <mergeCell ref="B99:J99"/>
    <mergeCell ref="AP42:AS42"/>
    <mergeCell ref="K100:AJ101"/>
    <mergeCell ref="AK100:BE101"/>
    <mergeCell ref="AT42:AW42"/>
    <mergeCell ref="AX42:BA42"/>
    <mergeCell ref="BB42:BE42"/>
    <mergeCell ref="V42:Y42"/>
    <mergeCell ref="Z42:AC42"/>
    <mergeCell ref="AD42:AG42"/>
    <mergeCell ref="AH42:AK42"/>
    <mergeCell ref="AL42:AO42"/>
    <mergeCell ref="L62:AJ62"/>
  </mergeCells>
  <conditionalFormatting sqref="T37:AN37">
    <cfRule type="expression" dxfId="4" priority="31">
      <formula>$BI$37=1</formula>
    </cfRule>
  </conditionalFormatting>
  <conditionalFormatting sqref="T39:AN39">
    <cfRule type="expression" dxfId="3" priority="26">
      <formula>$BI$39=1</formula>
    </cfRule>
  </conditionalFormatting>
  <dataValidations count="7">
    <dataValidation type="whole" allowBlank="1" showInputMessage="1" showErrorMessage="1" errorTitle="Invalide / Ungültig " error="Veuillez saisir un code postal suisse valide à 4 chiffres (p. ex. 1950)._x000a__x000a_Bitte geben Sie eine gültige Schweizer PLZ mit 4 Ziffern ein (z. B. 1950)." sqref="L25:L26 M26:T26 P25 L60:L61 M61:T61 P60" xr:uid="{5E15C802-3FF0-4465-B483-8B228CD22EDF}">
      <formula1>1000</formula1>
      <formula2>9999</formula2>
    </dataValidation>
    <dataValidation type="textLength" operator="equal" allowBlank="1" showInputMessage="1" showErrorMessage="1" sqref="AN21:AN22 AW21:AY22 AO22:AV22 AN56:AN57 AW56:AY57 AO57:AV57" xr:uid="{CC5FE88C-0562-45C5-8739-DD8162A2EF14}">
      <formula1>15</formula1>
    </dataValidation>
    <dataValidation type="whole" allowBlank="1" showInputMessage="1" showErrorMessage="1" sqref="L27:V28" xr:uid="{F4023374-BD89-4A37-BB81-49C865FC6C9E}">
      <formula1>271000000</formula1>
      <formula2>799999999</formula2>
    </dataValidation>
    <dataValidation type="whole" allowBlank="1" showInputMessage="1" showErrorMessage="1" sqref="V36:X36" xr:uid="{994EA1C3-2E3F-4A5C-9408-41A72C1DE686}">
      <formula1>100</formula1>
      <formula2>999</formula2>
    </dataValidation>
    <dataValidation type="whole" operator="greaterThanOrEqual" allowBlank="1" showInputMessage="1" showErrorMessage="1" sqref="J36:P36" xr:uid="{CD0E43D0-2F48-4B11-A8AA-72401EAAA830}">
      <formula1>1</formula1>
    </dataValidation>
    <dataValidation type="list" allowBlank="1" showInputMessage="1" showErrorMessage="1" sqref="AE7:AI7" xr:uid="{61A09560-287B-4970-B40B-112EC0A5CFD6}">
      <formula1>"VS,VD,BE,UR,TI"</formula1>
    </dataValidation>
    <dataValidation type="date" operator="greaterThanOrEqual" allowBlank="1" showErrorMessage="1" errorTitle="Error" error="Veuillez saisir la date au format jj.mm.aa (exemple : 06.11.25)._x000a__x000a_Bitte geben Sie das Datum im Format TT.MM.JJ ein (Beispiel: 06.11.25)." sqref="AW68:BA68" xr:uid="{272819D5-CA7E-482A-A016-2DE0D2468624}">
      <formula1>45967</formula1>
    </dataValidation>
  </dataValidations>
  <printOptions horizontalCentered="1"/>
  <pageMargins left="0.23622047244094491" right="0.23622047244094491" top="0.74803149606299213" bottom="0.74803149606299213" header="0.31496062992125984" footer="0.31496062992125984"/>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2" r:id="rId4" name="Check Box 28">
              <controlPr defaultSize="0" autoFill="0" autoLine="0" autoPict="0">
                <anchor>
                  <from>
                    <xdr:col>0</xdr:col>
                    <xdr:colOff>209550</xdr:colOff>
                    <xdr:row>86</xdr:row>
                    <xdr:rowOff>69850</xdr:rowOff>
                  </from>
                  <to>
                    <xdr:col>0</xdr:col>
                    <xdr:colOff>209550</xdr:colOff>
                    <xdr:row>87</xdr:row>
                    <xdr:rowOff>12700</xdr:rowOff>
                  </to>
                </anchor>
              </controlPr>
            </control>
          </mc:Choice>
        </mc:AlternateContent>
        <mc:AlternateContent xmlns:mc="http://schemas.openxmlformats.org/markup-compatibility/2006">
          <mc:Choice Requires="x14">
            <control shapeId="1053" r:id="rId5" name="Check Box 29">
              <controlPr defaultSize="0" autoFill="0" autoLine="0" autoPict="0">
                <anchor>
                  <from>
                    <xdr:col>0</xdr:col>
                    <xdr:colOff>209550</xdr:colOff>
                    <xdr:row>88</xdr:row>
                    <xdr:rowOff>6350</xdr:rowOff>
                  </from>
                  <to>
                    <xdr:col>0</xdr:col>
                    <xdr:colOff>209550</xdr:colOff>
                    <xdr:row>88</xdr:row>
                    <xdr:rowOff>120650</xdr:rowOff>
                  </to>
                </anchor>
              </controlPr>
            </control>
          </mc:Choice>
        </mc:AlternateContent>
        <mc:AlternateContent xmlns:mc="http://schemas.openxmlformats.org/markup-compatibility/2006">
          <mc:Choice Requires="x14">
            <control shapeId="1088" r:id="rId6" name="Group Box 64">
              <controlPr defaultSize="0" autoFill="0" autoPict="0">
                <anchor>
                  <from>
                    <xdr:col>14</xdr:col>
                    <xdr:colOff>0</xdr:colOff>
                    <xdr:row>10</xdr:row>
                    <xdr:rowOff>95250</xdr:rowOff>
                  </from>
                  <to>
                    <xdr:col>21</xdr:col>
                    <xdr:colOff>0</xdr:colOff>
                    <xdr:row>12</xdr:row>
                    <xdr:rowOff>57150</xdr:rowOff>
                  </to>
                </anchor>
              </controlPr>
            </control>
          </mc:Choice>
        </mc:AlternateContent>
        <mc:AlternateContent xmlns:mc="http://schemas.openxmlformats.org/markup-compatibility/2006">
          <mc:Choice Requires="x14">
            <control shapeId="1096" r:id="rId7" name="Option Button 72">
              <controlPr defaultSize="0" autoFill="0" autoLine="0" autoPict="0">
                <anchor moveWithCells="1">
                  <from>
                    <xdr:col>14</xdr:col>
                    <xdr:colOff>38100</xdr:colOff>
                    <xdr:row>10</xdr:row>
                    <xdr:rowOff>127000</xdr:rowOff>
                  </from>
                  <to>
                    <xdr:col>16</xdr:col>
                    <xdr:colOff>69850</xdr:colOff>
                    <xdr:row>12</xdr:row>
                    <xdr:rowOff>38100</xdr:rowOff>
                  </to>
                </anchor>
              </controlPr>
            </control>
          </mc:Choice>
        </mc:AlternateContent>
        <mc:AlternateContent xmlns:mc="http://schemas.openxmlformats.org/markup-compatibility/2006">
          <mc:Choice Requires="x14">
            <control shapeId="1097" r:id="rId8" name="Option Button 73">
              <controlPr defaultSize="0" autoFill="0" autoLine="0" autoPict="0">
                <anchor moveWithCells="1">
                  <from>
                    <xdr:col>17</xdr:col>
                    <xdr:colOff>95250</xdr:colOff>
                    <xdr:row>10</xdr:row>
                    <xdr:rowOff>127000</xdr:rowOff>
                  </from>
                  <to>
                    <xdr:col>20</xdr:col>
                    <xdr:colOff>133350</xdr:colOff>
                    <xdr:row>12</xdr:row>
                    <xdr:rowOff>38100</xdr:rowOff>
                  </to>
                </anchor>
              </controlPr>
            </control>
          </mc:Choice>
        </mc:AlternateContent>
        <mc:AlternateContent xmlns:mc="http://schemas.openxmlformats.org/markup-compatibility/2006">
          <mc:Choice Requires="x14">
            <control shapeId="3" r:id="rId9" name="Option Button 62">
              <controlPr defaultSize="0" autoFill="0" autoLine="0" autoPict="0">
                <anchor moveWithCells="1" sizeWithCells="1">
                  <from>
                    <xdr:col>14</xdr:col>
                    <xdr:colOff>0</xdr:colOff>
                    <xdr:row>15</xdr:row>
                    <xdr:rowOff>31750</xdr:rowOff>
                  </from>
                  <to>
                    <xdr:col>15</xdr:col>
                    <xdr:colOff>69850</xdr:colOff>
                    <xdr:row>16</xdr:row>
                    <xdr:rowOff>69850</xdr:rowOff>
                  </to>
                </anchor>
              </controlPr>
            </control>
          </mc:Choice>
        </mc:AlternateContent>
        <mc:AlternateContent xmlns:mc="http://schemas.openxmlformats.org/markup-compatibility/2006">
          <mc:Choice Requires="x14">
            <control shapeId="5" r:id="rId10" name="Option Button 63">
              <controlPr defaultSize="0" autoFill="0" autoLine="0" autoPict="0">
                <anchor moveWithCells="1" sizeWithCells="1">
                  <from>
                    <xdr:col>14</xdr:col>
                    <xdr:colOff>0</xdr:colOff>
                    <xdr:row>16</xdr:row>
                    <xdr:rowOff>69850</xdr:rowOff>
                  </from>
                  <to>
                    <xdr:col>15</xdr:col>
                    <xdr:colOff>69850</xdr:colOff>
                    <xdr:row>18</xdr:row>
                    <xdr:rowOff>38100</xdr:rowOff>
                  </to>
                </anchor>
              </controlPr>
            </control>
          </mc:Choice>
        </mc:AlternateContent>
        <mc:AlternateContent xmlns:mc="http://schemas.openxmlformats.org/markup-compatibility/2006">
          <mc:Choice Requires="x14">
            <control shapeId="6" r:id="rId11" name="groupe_statut_juridique">
              <controlPr defaultSize="0" autoFill="0" autoPict="0">
                <anchor moveWithCells="1" sizeWithCells="1">
                  <from>
                    <xdr:col>14</xdr:col>
                    <xdr:colOff>0</xdr:colOff>
                    <xdr:row>15</xdr:row>
                    <xdr:rowOff>31750</xdr:rowOff>
                  </from>
                  <to>
                    <xdr:col>24</xdr:col>
                    <xdr:colOff>12700</xdr:colOff>
                    <xdr:row>18</xdr:row>
                    <xdr:rowOff>38100</xdr:rowOff>
                  </to>
                </anchor>
              </controlPr>
            </control>
          </mc:Choice>
        </mc:AlternateContent>
        <mc:AlternateContent xmlns:mc="http://schemas.openxmlformats.org/markup-compatibility/2006">
          <mc:Choice Requires="x14">
            <control shapeId="1098" r:id="rId12" name="Group Box 74">
              <controlPr defaultSize="0" autoFill="0" autoPict="0">
                <anchor moveWithCells="1">
                  <from>
                    <xdr:col>20</xdr:col>
                    <xdr:colOff>114300</xdr:colOff>
                    <xdr:row>50</xdr:row>
                    <xdr:rowOff>57150</xdr:rowOff>
                  </from>
                  <to>
                    <xdr:col>28</xdr:col>
                    <xdr:colOff>0</xdr:colOff>
                    <xdr:row>52</xdr:row>
                    <xdr:rowOff>38100</xdr:rowOff>
                  </to>
                </anchor>
              </controlPr>
            </control>
          </mc:Choice>
        </mc:AlternateContent>
        <mc:AlternateContent xmlns:mc="http://schemas.openxmlformats.org/markup-compatibility/2006">
          <mc:Choice Requires="x14">
            <control shapeId="1100" r:id="rId13" name="Option Button 76">
              <controlPr defaultSize="0" autoFill="0" autoLine="0" autoPict="0">
                <anchor moveWithCells="1">
                  <from>
                    <xdr:col>24</xdr:col>
                    <xdr:colOff>19050</xdr:colOff>
                    <xdr:row>50</xdr:row>
                    <xdr:rowOff>127000</xdr:rowOff>
                  </from>
                  <to>
                    <xdr:col>25</xdr:col>
                    <xdr:colOff>57150</xdr:colOff>
                    <xdr:row>52</xdr:row>
                    <xdr:rowOff>0</xdr:rowOff>
                  </to>
                </anchor>
              </controlPr>
            </control>
          </mc:Choice>
        </mc:AlternateContent>
        <mc:AlternateContent xmlns:mc="http://schemas.openxmlformats.org/markup-compatibility/2006">
          <mc:Choice Requires="x14">
            <control shapeId="1105" r:id="rId14" name="Check Box 81">
              <controlPr defaultSize="0" autoFill="0" autoLine="0" autoPict="0">
                <anchor moveWithCells="1">
                  <from>
                    <xdr:col>1</xdr:col>
                    <xdr:colOff>0</xdr:colOff>
                    <xdr:row>44</xdr:row>
                    <xdr:rowOff>0</xdr:rowOff>
                  </from>
                  <to>
                    <xdr:col>3</xdr:col>
                    <xdr:colOff>19050</xdr:colOff>
                    <xdr:row>45</xdr:row>
                    <xdr:rowOff>31750</xdr:rowOff>
                  </to>
                </anchor>
              </controlPr>
            </control>
          </mc:Choice>
        </mc:AlternateContent>
        <mc:AlternateContent xmlns:mc="http://schemas.openxmlformats.org/markup-compatibility/2006">
          <mc:Choice Requires="x14">
            <control shapeId="1104" r:id="rId15" name="Check Box 80">
              <controlPr defaultSize="0" autoFill="0" autoLine="0" autoPict="0">
                <anchor moveWithCells="1">
                  <from>
                    <xdr:col>1</xdr:col>
                    <xdr:colOff>0</xdr:colOff>
                    <xdr:row>30</xdr:row>
                    <xdr:rowOff>0</xdr:rowOff>
                  </from>
                  <to>
                    <xdr:col>3</xdr:col>
                    <xdr:colOff>19050</xdr:colOff>
                    <xdr:row>31</xdr:row>
                    <xdr:rowOff>31750</xdr:rowOff>
                  </to>
                </anchor>
              </controlPr>
            </control>
          </mc:Choice>
        </mc:AlternateContent>
        <mc:AlternateContent xmlns:mc="http://schemas.openxmlformats.org/markup-compatibility/2006">
          <mc:Choice Requires="x14">
            <control shapeId="1107" r:id="rId16" name="Option Button 83">
              <controlPr defaultSize="0" autoFill="0" autoLine="0" autoPict="0">
                <anchor moveWithCells="1">
                  <from>
                    <xdr:col>20</xdr:col>
                    <xdr:colOff>133350</xdr:colOff>
                    <xdr:row>50</xdr:row>
                    <xdr:rowOff>95250</xdr:rowOff>
                  </from>
                  <to>
                    <xdr:col>23</xdr:col>
                    <xdr:colOff>12700</xdr:colOff>
                    <xdr:row>51</xdr:row>
                    <xdr:rowOff>190500</xdr:rowOff>
                  </to>
                </anchor>
              </controlPr>
            </control>
          </mc:Choice>
        </mc:AlternateContent>
        <mc:AlternateContent xmlns:mc="http://schemas.openxmlformats.org/markup-compatibility/2006">
          <mc:Choice Requires="x14">
            <control shapeId="1108" r:id="rId17" name="Check Box 84">
              <controlPr defaultSize="0" autoFill="0" autoLine="0" autoPict="0">
                <anchor moveWithCells="1">
                  <from>
                    <xdr:col>1</xdr:col>
                    <xdr:colOff>0</xdr:colOff>
                    <xdr:row>45</xdr:row>
                    <xdr:rowOff>44450</xdr:rowOff>
                  </from>
                  <to>
                    <xdr:col>3</xdr:col>
                    <xdr:colOff>19050</xdr:colOff>
                    <xdr:row>47</xdr:row>
                    <xdr:rowOff>12700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9C24F426-3C74-4D43-AF0F-3E5CE70DC4D6}">
            <xm:f>'Textes FR-DE'!$B$7=2</xm:f>
            <x14:dxf>
              <font>
                <b val="0"/>
                <i val="0"/>
                <strike/>
                <color theme="0" tint="-0.34998626667073579"/>
              </font>
            </x14:dxf>
          </x14:cfRule>
          <xm:sqref>B56:BF62</xm:sqref>
        </x14:conditionalFormatting>
        <x14:conditionalFormatting xmlns:xm="http://schemas.microsoft.com/office/excel/2006/main">
          <x14:cfRule type="expression" priority="1" id="{724031F1-0FE1-401C-AE07-B8A5396152E1}">
            <xm:f>'Textes FR-DE'!$B$7=2</xm:f>
            <x14:dxf>
              <font>
                <color theme="0"/>
              </font>
            </x14:dxf>
          </x14:cfRule>
          <xm:sqref>C87</xm:sqref>
        </x14:conditionalFormatting>
        <x14:conditionalFormatting xmlns:xm="http://schemas.microsoft.com/office/excel/2006/main">
          <x14:cfRule type="expression" priority="13" id="{3715E379-6726-4B04-817F-FDBC60D1D5C4}">
            <xm:f>'Textes FR-DE'!$B$5=2</xm:f>
            <x14:dxf>
              <font>
                <color theme="1"/>
              </font>
              <fill>
                <patternFill>
                  <bgColor rgb="FFFFFFCC"/>
                </patternFill>
              </fill>
              <border>
                <left style="thin">
                  <color auto="1"/>
                </left>
                <right style="thin">
                  <color auto="1"/>
                </right>
                <top style="thin">
                  <color auto="1"/>
                </top>
                <bottom style="thin">
                  <color auto="1"/>
                </bottom>
                <vertical/>
                <horizontal/>
              </border>
            </x14:dxf>
          </x14:cfRule>
          <xm:sqref>L21:AJ21</xm:sqref>
        </x14:conditionalFormatting>
        <x14:conditionalFormatting xmlns:xm="http://schemas.microsoft.com/office/excel/2006/main">
          <x14:cfRule type="expression" priority="3" id="{1E66160B-6E12-444A-8721-3EE974800638}">
            <xm:f>'Textes FR-DE'!$B$7=2</xm:f>
            <x14:dxf>
              <fill>
                <patternFill patternType="lightUp">
                  <fgColor theme="0" tint="-0.14996795556505021"/>
                  <bgColor theme="0" tint="-0.24994659260841701"/>
                </patternFill>
              </fill>
              <border>
                <left style="thin">
                  <color auto="1"/>
                </left>
                <right style="thin">
                  <color auto="1"/>
                </right>
                <top style="thin">
                  <color auto="1"/>
                </top>
                <bottom style="thin">
                  <color auto="1"/>
                </bottom>
              </border>
            </x14:dxf>
          </x14:cfRule>
          <xm:sqref>L56:AJ56 AP56:AV56 L58:AJ58 L60:O60 U60:AJ60 L62:AJ62</xm:sqref>
        </x14:conditionalFormatting>
        <x14:conditionalFormatting xmlns:xm="http://schemas.microsoft.com/office/excel/2006/main">
          <x14:cfRule type="expression" priority="6" id="{AD37D8C5-13B3-4A40-AAB3-01256017ED17}">
            <xm:f>'Textes FR-DE'!$B$5=2</xm:f>
            <x14:dxf>
              <font>
                <color theme="1"/>
              </font>
              <fill>
                <patternFill>
                  <bgColor rgb="FFFFFFCC"/>
                </patternFill>
              </fill>
              <border>
                <left style="thin">
                  <color auto="1"/>
                </left>
                <right style="thin">
                  <color auto="1"/>
                </right>
                <top style="thin">
                  <color auto="1"/>
                </top>
                <bottom style="thin">
                  <color auto="1"/>
                </bottom>
                <vertical/>
                <horizontal/>
              </border>
            </x14:dxf>
          </x14:cfRule>
          <xm:sqref>L56:AJ56</xm:sqref>
        </x14:conditionalFormatting>
        <x14:conditionalFormatting xmlns:xm="http://schemas.microsoft.com/office/excel/2006/main">
          <x14:cfRule type="expression" priority="16" id="{460F1146-554E-4944-84DA-CAB387E40F6C}">
            <xm:f>'Textes FR-DE'!$B$5=2</xm:f>
            <x14:dxf>
              <font>
                <color theme="5"/>
              </font>
            </x14:dxf>
          </x14:cfRule>
          <xm:sqref>AP20</xm:sqref>
        </x14:conditionalFormatting>
        <x14:conditionalFormatting xmlns:xm="http://schemas.microsoft.com/office/excel/2006/main">
          <x14:cfRule type="expression" priority="11" id="{6A63FF5E-41A0-4A3B-8635-E30DA5E1CC7C}">
            <xm:f>'Textes FR-DE'!$B$5=2</xm:f>
            <x14:dxf>
              <font>
                <color theme="1"/>
              </font>
              <fill>
                <patternFill>
                  <bgColor rgb="FFFFFFCC"/>
                </patternFill>
              </fill>
              <border>
                <left style="thin">
                  <color auto="1"/>
                </left>
                <right style="thin">
                  <color auto="1"/>
                </right>
                <top style="thin">
                  <color auto="1"/>
                </top>
                <bottom style="thin">
                  <color auto="1"/>
                </bottom>
                <vertical/>
                <horizontal/>
              </border>
            </x14:dxf>
          </x14:cfRule>
          <xm:sqref>AP21:AV21</xm:sqref>
        </x14:conditionalFormatting>
        <x14:conditionalFormatting xmlns:xm="http://schemas.microsoft.com/office/excel/2006/main">
          <x14:cfRule type="expression" priority="5" id="{0174AFEC-467F-4634-B0D9-21D2C748DA61}">
            <xm:f>'Textes FR-DE'!$B$5=2</xm:f>
            <x14:dxf>
              <font>
                <color theme="1"/>
              </font>
              <fill>
                <patternFill>
                  <bgColor rgb="FFFFFFCC"/>
                </patternFill>
              </fill>
              <border>
                <left style="thin">
                  <color auto="1"/>
                </left>
                <right style="thin">
                  <color auto="1"/>
                </right>
                <top style="thin">
                  <color auto="1"/>
                </top>
                <bottom style="thin">
                  <color auto="1"/>
                </bottom>
                <vertical/>
                <horizontal/>
              </border>
            </x14:dxf>
          </x14:cfRule>
          <xm:sqref>AP56:AV56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E3FB411-C91A-4EBE-BE36-1345FDB7DF98}">
          <x14:formula1>
            <xm:f>INDIRECT("Etat_"&amp;'Textes FR-DE'!$B$4)</xm:f>
          </x14:formula1>
          <xm:sqref>N68:U68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8F6E-BD56-4A83-8938-5D742FC12EAB}">
  <sheetPr codeName="Feuil1">
    <pageSetUpPr fitToPage="1"/>
  </sheetPr>
  <dimension ref="A1:X65"/>
  <sheetViews>
    <sheetView topLeftCell="A28" zoomScaleNormal="100" workbookViewId="0">
      <selection activeCell="E51" sqref="E51:G51"/>
    </sheetView>
  </sheetViews>
  <sheetFormatPr baseColWidth="10" defaultColWidth="0" defaultRowHeight="21" customHeight="1" zeroHeight="1" x14ac:dyDescent="0.5"/>
  <cols>
    <col min="1" max="1" width="4.1796875" style="2" customWidth="1"/>
    <col min="2" max="2" width="11.453125" style="2" customWidth="1"/>
    <col min="3" max="3" width="10.7265625" style="2" customWidth="1"/>
    <col min="4" max="4" width="5.1796875" style="2" customWidth="1"/>
    <col min="5" max="5" width="5.1796875" style="3" customWidth="1"/>
    <col min="6" max="6" width="3.26953125" style="3" customWidth="1"/>
    <col min="7" max="8" width="4.81640625" style="3" customWidth="1"/>
    <col min="9" max="19" width="11.453125" style="3" customWidth="1"/>
    <col min="20" max="20" width="13.81640625" style="3" customWidth="1"/>
    <col min="21" max="24" width="0" style="2" hidden="1" customWidth="1"/>
    <col min="25" max="16384" width="11.453125" style="2" hidden="1"/>
  </cols>
  <sheetData>
    <row r="1" spans="2:20" x14ac:dyDescent="0.5"/>
    <row r="2" spans="2:20" ht="18.75" customHeight="1" x14ac:dyDescent="0.45">
      <c r="E2" s="294" t="s">
        <v>2</v>
      </c>
      <c r="F2" s="294"/>
      <c r="G2" s="294"/>
      <c r="H2" s="294"/>
      <c r="I2" s="294"/>
      <c r="J2" s="294"/>
      <c r="K2" s="294"/>
      <c r="L2" s="294"/>
      <c r="M2" s="294"/>
      <c r="N2" s="294"/>
      <c r="O2" s="294"/>
      <c r="P2" s="294"/>
      <c r="Q2" s="294"/>
      <c r="R2" s="294"/>
      <c r="S2" s="294"/>
      <c r="T2" s="4"/>
    </row>
    <row r="3" spans="2:20" ht="18.75" customHeight="1" x14ac:dyDescent="0.45">
      <c r="E3" s="294"/>
      <c r="F3" s="294"/>
      <c r="G3" s="294"/>
      <c r="H3" s="294"/>
      <c r="I3" s="294"/>
      <c r="J3" s="294"/>
      <c r="K3" s="294"/>
      <c r="L3" s="294"/>
      <c r="M3" s="294"/>
      <c r="N3" s="294"/>
      <c r="O3" s="294"/>
      <c r="P3" s="294"/>
      <c r="Q3" s="294"/>
      <c r="R3" s="294"/>
      <c r="S3" s="294"/>
      <c r="T3" s="4"/>
    </row>
    <row r="4" spans="2:20" ht="18.75" customHeight="1" x14ac:dyDescent="0.45">
      <c r="E4" s="294"/>
      <c r="F4" s="294"/>
      <c r="G4" s="294"/>
      <c r="H4" s="294"/>
      <c r="I4" s="294"/>
      <c r="J4" s="294"/>
      <c r="K4" s="294"/>
      <c r="L4" s="294"/>
      <c r="M4" s="294"/>
      <c r="N4" s="294"/>
      <c r="O4" s="294"/>
      <c r="P4" s="294"/>
      <c r="Q4" s="294"/>
      <c r="R4" s="294"/>
      <c r="S4" s="294"/>
      <c r="T4" s="4"/>
    </row>
    <row r="5" spans="2:20" ht="21.5" thickBot="1" x14ac:dyDescent="0.55000000000000004">
      <c r="B5" s="5"/>
      <c r="C5" s="5"/>
      <c r="D5" s="5"/>
      <c r="E5" s="6"/>
      <c r="F5" s="6"/>
      <c r="G5" s="6"/>
      <c r="H5" s="6"/>
      <c r="I5" s="6"/>
      <c r="J5" s="6"/>
      <c r="K5" s="6"/>
      <c r="L5" s="6"/>
      <c r="M5" s="6"/>
      <c r="N5" s="6"/>
      <c r="O5" s="6"/>
      <c r="P5" s="18" t="s">
        <v>52</v>
      </c>
      <c r="Q5" s="295" t="s">
        <v>53</v>
      </c>
      <c r="R5" s="295"/>
      <c r="S5" s="295"/>
    </row>
    <row r="6" spans="2:20" x14ac:dyDescent="0.5"/>
    <row r="7" spans="2:20" x14ac:dyDescent="0.5">
      <c r="B7" s="296" t="s">
        <v>3</v>
      </c>
      <c r="C7" s="297"/>
      <c r="E7" s="7" t="s">
        <v>4</v>
      </c>
    </row>
    <row r="8" spans="2:20" x14ac:dyDescent="0.5">
      <c r="B8" s="298"/>
      <c r="C8" s="299"/>
      <c r="E8" s="8" t="s">
        <v>5</v>
      </c>
    </row>
    <row r="9" spans="2:20" ht="6" customHeight="1" x14ac:dyDescent="0.5">
      <c r="B9" s="298"/>
      <c r="C9" s="299"/>
      <c r="E9" s="8"/>
    </row>
    <row r="10" spans="2:20" ht="18.75" customHeight="1" x14ac:dyDescent="0.5">
      <c r="B10" s="298"/>
      <c r="C10" s="299"/>
      <c r="E10" s="9" t="s">
        <v>6</v>
      </c>
      <c r="F10" s="265" t="s">
        <v>7</v>
      </c>
      <c r="G10" s="265"/>
      <c r="H10" s="265"/>
      <c r="I10" s="265"/>
      <c r="J10" s="265"/>
      <c r="K10" s="265"/>
      <c r="L10" s="265"/>
      <c r="M10" s="265"/>
      <c r="N10" s="265"/>
      <c r="O10" s="265"/>
      <c r="P10" s="265"/>
      <c r="Q10" s="265"/>
      <c r="R10" s="265"/>
      <c r="S10" s="265"/>
      <c r="T10" s="10"/>
    </row>
    <row r="11" spans="2:20" ht="18.75" customHeight="1" x14ac:dyDescent="0.5">
      <c r="B11" s="298"/>
      <c r="C11" s="299"/>
      <c r="E11" s="9"/>
      <c r="F11" s="265"/>
      <c r="G11" s="265"/>
      <c r="H11" s="265"/>
      <c r="I11" s="265"/>
      <c r="J11" s="265"/>
      <c r="K11" s="265"/>
      <c r="L11" s="265"/>
      <c r="M11" s="265"/>
      <c r="N11" s="265"/>
      <c r="O11" s="265"/>
      <c r="P11" s="265"/>
      <c r="Q11" s="265"/>
      <c r="R11" s="265"/>
      <c r="S11" s="265"/>
      <c r="T11" s="10"/>
    </row>
    <row r="12" spans="2:20" ht="18.75" customHeight="1" x14ac:dyDescent="0.5">
      <c r="B12" s="298"/>
      <c r="C12" s="299"/>
      <c r="E12" s="9"/>
      <c r="F12" s="265"/>
      <c r="G12" s="265"/>
      <c r="H12" s="265"/>
      <c r="I12" s="265"/>
      <c r="J12" s="265"/>
      <c r="K12" s="265"/>
      <c r="L12" s="265"/>
      <c r="M12" s="265"/>
      <c r="N12" s="265"/>
      <c r="O12" s="265"/>
      <c r="P12" s="265"/>
      <c r="Q12" s="265"/>
      <c r="R12" s="265"/>
      <c r="S12" s="265"/>
      <c r="T12" s="10"/>
    </row>
    <row r="13" spans="2:20" x14ac:dyDescent="0.45">
      <c r="B13" s="298"/>
      <c r="C13" s="299"/>
      <c r="E13" s="11"/>
      <c r="F13" s="265"/>
      <c r="G13" s="265"/>
      <c r="H13" s="265"/>
      <c r="I13" s="265"/>
      <c r="J13" s="265"/>
      <c r="K13" s="265"/>
      <c r="L13" s="265"/>
      <c r="M13" s="265"/>
      <c r="N13" s="265"/>
      <c r="O13" s="265"/>
      <c r="P13" s="265"/>
      <c r="Q13" s="265"/>
      <c r="R13" s="265"/>
      <c r="S13" s="265"/>
      <c r="T13" s="10"/>
    </row>
    <row r="14" spans="2:20" ht="5.25" customHeight="1" x14ac:dyDescent="0.45">
      <c r="B14" s="298"/>
      <c r="C14" s="299"/>
      <c r="E14" s="11"/>
      <c r="F14" s="12"/>
      <c r="G14" s="12"/>
      <c r="H14" s="12"/>
      <c r="I14" s="12"/>
      <c r="J14" s="12"/>
      <c r="K14" s="12"/>
      <c r="L14" s="12"/>
      <c r="M14" s="12"/>
      <c r="N14" s="12"/>
      <c r="O14" s="12"/>
      <c r="P14" s="12"/>
      <c r="Q14" s="12"/>
      <c r="R14" s="12"/>
      <c r="S14" s="12"/>
      <c r="T14" s="12"/>
    </row>
    <row r="15" spans="2:20" ht="18.75" customHeight="1" x14ac:dyDescent="0.5">
      <c r="B15" s="298"/>
      <c r="C15" s="299"/>
      <c r="E15" s="9" t="s">
        <v>8</v>
      </c>
      <c r="F15" s="265" t="s">
        <v>9</v>
      </c>
      <c r="G15" s="265"/>
      <c r="H15" s="265"/>
      <c r="I15" s="265"/>
      <c r="J15" s="265"/>
      <c r="K15" s="265"/>
      <c r="L15" s="265"/>
      <c r="M15" s="265"/>
      <c r="N15" s="265"/>
      <c r="O15" s="265"/>
      <c r="P15" s="265"/>
      <c r="Q15" s="265"/>
      <c r="R15" s="265"/>
      <c r="S15" s="265"/>
      <c r="T15" s="10"/>
    </row>
    <row r="16" spans="2:20" ht="18.75" customHeight="1" x14ac:dyDescent="0.5">
      <c r="B16" s="298"/>
      <c r="C16" s="299"/>
      <c r="E16" s="9"/>
      <c r="F16" s="265"/>
      <c r="G16" s="265"/>
      <c r="H16" s="265"/>
      <c r="I16" s="265"/>
      <c r="J16" s="265"/>
      <c r="K16" s="265"/>
      <c r="L16" s="265"/>
      <c r="M16" s="265"/>
      <c r="N16" s="265"/>
      <c r="O16" s="265"/>
      <c r="P16" s="265"/>
      <c r="Q16" s="265"/>
      <c r="R16" s="265"/>
      <c r="S16" s="265"/>
      <c r="T16" s="10"/>
    </row>
    <row r="17" spans="2:20" x14ac:dyDescent="0.45">
      <c r="B17" s="300"/>
      <c r="C17" s="301"/>
      <c r="E17" s="11"/>
      <c r="F17" s="265"/>
      <c r="G17" s="265"/>
      <c r="H17" s="265"/>
      <c r="I17" s="265"/>
      <c r="J17" s="265"/>
      <c r="K17" s="265"/>
      <c r="L17" s="265"/>
      <c r="M17" s="265"/>
      <c r="N17" s="265"/>
      <c r="O17" s="265"/>
      <c r="P17" s="265"/>
      <c r="Q17" s="265"/>
      <c r="R17" s="265"/>
      <c r="S17" s="265"/>
      <c r="T17" s="10"/>
    </row>
    <row r="18" spans="2:20" x14ac:dyDescent="0.5"/>
    <row r="19" spans="2:20" x14ac:dyDescent="0.5">
      <c r="B19" s="272"/>
      <c r="C19" s="273"/>
      <c r="E19" s="7" t="s">
        <v>10</v>
      </c>
    </row>
    <row r="20" spans="2:20" x14ac:dyDescent="0.5">
      <c r="B20" s="274"/>
      <c r="C20" s="275"/>
      <c r="E20" s="8" t="s">
        <v>5</v>
      </c>
    </row>
    <row r="21" spans="2:20" ht="4.5" customHeight="1" x14ac:dyDescent="0.5">
      <c r="B21" s="274"/>
      <c r="C21" s="275"/>
      <c r="E21" s="8"/>
    </row>
    <row r="22" spans="2:20" ht="18.75" customHeight="1" x14ac:dyDescent="0.5">
      <c r="B22" s="274"/>
      <c r="C22" s="275"/>
      <c r="F22" s="265" t="s">
        <v>11</v>
      </c>
      <c r="G22" s="265"/>
      <c r="H22" s="265"/>
      <c r="I22" s="265"/>
      <c r="J22" s="265"/>
      <c r="K22" s="265"/>
      <c r="L22" s="265"/>
      <c r="M22" s="265"/>
      <c r="N22" s="265"/>
      <c r="O22" s="265"/>
      <c r="P22" s="265"/>
      <c r="Q22" s="265"/>
      <c r="R22" s="265"/>
      <c r="S22" s="265"/>
      <c r="T22" s="10"/>
    </row>
    <row r="23" spans="2:20" x14ac:dyDescent="0.45">
      <c r="B23" s="274"/>
      <c r="C23" s="275"/>
      <c r="E23" s="10"/>
      <c r="F23" s="265"/>
      <c r="G23" s="265"/>
      <c r="H23" s="265"/>
      <c r="I23" s="265"/>
      <c r="J23" s="265"/>
      <c r="K23" s="265"/>
      <c r="L23" s="265"/>
      <c r="M23" s="265"/>
      <c r="N23" s="265"/>
      <c r="O23" s="265"/>
      <c r="P23" s="265"/>
      <c r="Q23" s="265"/>
      <c r="R23" s="265"/>
      <c r="S23" s="265"/>
      <c r="T23" s="10"/>
    </row>
    <row r="24" spans="2:20" x14ac:dyDescent="0.45">
      <c r="B24" s="274"/>
      <c r="C24" s="275"/>
      <c r="E24" s="10"/>
      <c r="F24" s="265"/>
      <c r="G24" s="265"/>
      <c r="H24" s="265"/>
      <c r="I24" s="265"/>
      <c r="J24" s="265"/>
      <c r="K24" s="265"/>
      <c r="L24" s="265"/>
      <c r="M24" s="265"/>
      <c r="N24" s="265"/>
      <c r="O24" s="265"/>
      <c r="P24" s="265"/>
      <c r="Q24" s="265"/>
      <c r="R24" s="265"/>
      <c r="S24" s="265"/>
      <c r="T24" s="10"/>
    </row>
    <row r="25" spans="2:20" x14ac:dyDescent="0.45">
      <c r="B25" s="274"/>
      <c r="C25" s="275"/>
      <c r="E25" s="10"/>
      <c r="F25" s="265"/>
      <c r="G25" s="265"/>
      <c r="H25" s="265"/>
      <c r="I25" s="265"/>
      <c r="J25" s="265"/>
      <c r="K25" s="265"/>
      <c r="L25" s="265"/>
      <c r="M25" s="265"/>
      <c r="N25" s="265"/>
      <c r="O25" s="265"/>
      <c r="P25" s="265"/>
      <c r="Q25" s="265"/>
      <c r="R25" s="265"/>
      <c r="S25" s="265"/>
      <c r="T25" s="10"/>
    </row>
    <row r="26" spans="2:20" x14ac:dyDescent="0.45">
      <c r="B26" s="274"/>
      <c r="C26" s="275"/>
      <c r="E26" s="10"/>
      <c r="F26" s="265"/>
      <c r="G26" s="265"/>
      <c r="H26" s="265"/>
      <c r="I26" s="265"/>
      <c r="J26" s="265"/>
      <c r="K26" s="265"/>
      <c r="L26" s="265"/>
      <c r="M26" s="265"/>
      <c r="N26" s="265"/>
      <c r="O26" s="265"/>
      <c r="P26" s="265"/>
      <c r="Q26" s="265"/>
      <c r="R26" s="265"/>
      <c r="S26" s="265"/>
      <c r="T26" s="10"/>
    </row>
    <row r="27" spans="2:20" x14ac:dyDescent="0.45">
      <c r="B27" s="274"/>
      <c r="C27" s="275"/>
      <c r="E27" s="10"/>
      <c r="F27" s="265"/>
      <c r="G27" s="265"/>
      <c r="H27" s="265"/>
      <c r="I27" s="265"/>
      <c r="J27" s="265"/>
      <c r="K27" s="265"/>
      <c r="L27" s="265"/>
      <c r="M27" s="265"/>
      <c r="N27" s="265"/>
      <c r="O27" s="265"/>
      <c r="P27" s="265"/>
      <c r="Q27" s="265"/>
      <c r="R27" s="265"/>
      <c r="S27" s="265"/>
      <c r="T27" s="10"/>
    </row>
    <row r="28" spans="2:20" x14ac:dyDescent="0.45">
      <c r="B28" s="274"/>
      <c r="C28" s="275"/>
      <c r="E28" s="10"/>
      <c r="F28" s="265"/>
      <c r="G28" s="265"/>
      <c r="H28" s="265"/>
      <c r="I28" s="265"/>
      <c r="J28" s="265"/>
      <c r="K28" s="265"/>
      <c r="L28" s="265"/>
      <c r="M28" s="265"/>
      <c r="N28" s="265"/>
      <c r="O28" s="265"/>
      <c r="P28" s="265"/>
      <c r="Q28" s="265"/>
      <c r="R28" s="265"/>
      <c r="S28" s="265"/>
      <c r="T28" s="10"/>
    </row>
    <row r="29" spans="2:20" x14ac:dyDescent="0.45">
      <c r="B29" s="276"/>
      <c r="C29" s="277"/>
      <c r="E29" s="10"/>
      <c r="F29" s="265"/>
      <c r="G29" s="265"/>
      <c r="H29" s="265"/>
      <c r="I29" s="265"/>
      <c r="J29" s="265"/>
      <c r="K29" s="265"/>
      <c r="L29" s="265"/>
      <c r="M29" s="265"/>
      <c r="N29" s="265"/>
      <c r="O29" s="265"/>
      <c r="P29" s="265"/>
      <c r="Q29" s="265"/>
      <c r="R29" s="265"/>
      <c r="S29" s="265"/>
      <c r="T29" s="10"/>
    </row>
    <row r="30" spans="2:20" x14ac:dyDescent="0.45">
      <c r="E30" s="12"/>
      <c r="F30" s="12"/>
      <c r="G30" s="12"/>
      <c r="H30" s="12"/>
      <c r="I30" s="12"/>
      <c r="J30" s="12"/>
      <c r="K30" s="12"/>
      <c r="L30" s="12"/>
      <c r="M30" s="12"/>
      <c r="N30" s="12"/>
      <c r="O30" s="12"/>
      <c r="P30" s="12"/>
      <c r="Q30" s="12"/>
      <c r="R30" s="12"/>
      <c r="S30" s="12"/>
      <c r="T30" s="12"/>
    </row>
    <row r="31" spans="2:20" x14ac:dyDescent="0.5">
      <c r="B31" s="272"/>
      <c r="C31" s="273"/>
      <c r="E31" s="7" t="s">
        <v>12</v>
      </c>
    </row>
    <row r="32" spans="2:20" ht="5.25" customHeight="1" x14ac:dyDescent="0.5">
      <c r="B32" s="274"/>
      <c r="C32" s="275"/>
      <c r="E32" s="7"/>
    </row>
    <row r="33" spans="2:20" x14ac:dyDescent="0.5">
      <c r="B33" s="274"/>
      <c r="C33" s="275"/>
      <c r="E33" s="9" t="s">
        <v>6</v>
      </c>
      <c r="F33" s="3" t="s">
        <v>54</v>
      </c>
    </row>
    <row r="34" spans="2:20" ht="5.25" customHeight="1" x14ac:dyDescent="0.5">
      <c r="B34" s="274"/>
      <c r="C34" s="275"/>
      <c r="E34" s="9"/>
    </row>
    <row r="35" spans="2:20" x14ac:dyDescent="0.5">
      <c r="B35" s="274"/>
      <c r="C35" s="275"/>
      <c r="E35" s="9" t="s">
        <v>8</v>
      </c>
      <c r="F35" s="3" t="s">
        <v>55</v>
      </c>
    </row>
    <row r="36" spans="2:20" ht="6" customHeight="1" x14ac:dyDescent="0.5">
      <c r="B36" s="274"/>
      <c r="C36" s="275"/>
      <c r="E36" s="9"/>
    </row>
    <row r="37" spans="2:20" ht="21" customHeight="1" x14ac:dyDescent="0.5">
      <c r="B37" s="274"/>
      <c r="C37" s="275"/>
      <c r="E37" s="9" t="s">
        <v>13</v>
      </c>
      <c r="F37" s="265" t="s">
        <v>14</v>
      </c>
      <c r="G37" s="265"/>
      <c r="H37" s="265"/>
      <c r="I37" s="265"/>
      <c r="J37" s="265"/>
      <c r="K37" s="265"/>
      <c r="L37" s="265"/>
      <c r="M37" s="265"/>
      <c r="N37" s="265"/>
      <c r="O37" s="265"/>
      <c r="P37" s="265"/>
      <c r="Q37" s="265"/>
      <c r="R37" s="265"/>
      <c r="S37" s="265"/>
      <c r="T37" s="10"/>
    </row>
    <row r="38" spans="2:20" x14ac:dyDescent="0.5">
      <c r="B38" s="276"/>
      <c r="C38" s="277"/>
      <c r="E38" s="13"/>
      <c r="F38" s="265"/>
      <c r="G38" s="265"/>
      <c r="H38" s="265"/>
      <c r="I38" s="265"/>
      <c r="J38" s="265"/>
      <c r="K38" s="265"/>
      <c r="L38" s="265"/>
      <c r="M38" s="265"/>
      <c r="N38" s="265"/>
      <c r="O38" s="265"/>
      <c r="P38" s="265"/>
      <c r="Q38" s="265"/>
      <c r="R38" s="265"/>
      <c r="S38" s="265"/>
      <c r="T38" s="10"/>
    </row>
    <row r="39" spans="2:20" x14ac:dyDescent="0.5">
      <c r="F39" s="265"/>
      <c r="G39" s="265"/>
      <c r="H39" s="265"/>
      <c r="I39" s="265"/>
      <c r="J39" s="265"/>
      <c r="K39" s="265"/>
      <c r="L39" s="265"/>
      <c r="M39" s="265"/>
      <c r="N39" s="265"/>
      <c r="O39" s="265"/>
      <c r="P39" s="265"/>
      <c r="Q39" s="265"/>
      <c r="R39" s="265"/>
      <c r="S39" s="265"/>
    </row>
    <row r="40" spans="2:20" x14ac:dyDescent="0.5">
      <c r="B40" s="272"/>
      <c r="C40" s="273"/>
      <c r="E40" s="7" t="s">
        <v>15</v>
      </c>
      <c r="F40" s="7"/>
    </row>
    <row r="41" spans="2:20" x14ac:dyDescent="0.5">
      <c r="B41" s="274"/>
      <c r="C41" s="275"/>
    </row>
    <row r="42" spans="2:20" x14ac:dyDescent="0.5">
      <c r="B42" s="274"/>
      <c r="C42" s="275"/>
      <c r="E42" s="278"/>
      <c r="F42" s="279"/>
      <c r="G42" s="280"/>
      <c r="I42" s="3" t="s">
        <v>16</v>
      </c>
    </row>
    <row r="43" spans="2:20" x14ac:dyDescent="0.5">
      <c r="B43" s="274"/>
      <c r="C43" s="275"/>
    </row>
    <row r="44" spans="2:20" x14ac:dyDescent="0.5">
      <c r="B44" s="274"/>
      <c r="C44" s="275"/>
      <c r="G44" s="14"/>
      <c r="I44" s="3" t="s">
        <v>17</v>
      </c>
    </row>
    <row r="45" spans="2:20" x14ac:dyDescent="0.5">
      <c r="B45" s="274"/>
      <c r="C45" s="275"/>
    </row>
    <row r="46" spans="2:20" x14ac:dyDescent="0.5">
      <c r="B46" s="274"/>
      <c r="C46" s="275"/>
      <c r="G46" s="14"/>
      <c r="I46" s="3" t="s">
        <v>18</v>
      </c>
    </row>
    <row r="47" spans="2:20" x14ac:dyDescent="0.5">
      <c r="B47" s="274"/>
      <c r="C47" s="275"/>
    </row>
    <row r="48" spans="2:20" x14ac:dyDescent="0.5">
      <c r="B48" s="274"/>
      <c r="C48" s="275"/>
      <c r="E48" s="14"/>
      <c r="F48" s="15" t="s">
        <v>19</v>
      </c>
      <c r="I48" s="265" t="s">
        <v>20</v>
      </c>
      <c r="J48" s="265"/>
      <c r="K48" s="265"/>
      <c r="L48" s="265"/>
      <c r="M48" s="265"/>
      <c r="N48" s="265"/>
      <c r="O48" s="265"/>
      <c r="P48" s="265"/>
      <c r="Q48" s="265"/>
      <c r="R48" s="265"/>
      <c r="S48" s="265"/>
    </row>
    <row r="49" spans="2:19" x14ac:dyDescent="0.5">
      <c r="B49" s="274"/>
      <c r="C49" s="275"/>
      <c r="F49" s="15"/>
      <c r="I49" s="265"/>
      <c r="J49" s="265"/>
      <c r="K49" s="265"/>
      <c r="L49" s="265"/>
      <c r="M49" s="265"/>
      <c r="N49" s="265"/>
      <c r="O49" s="265"/>
      <c r="P49" s="265"/>
      <c r="Q49" s="265"/>
      <c r="R49" s="265"/>
      <c r="S49" s="265"/>
    </row>
    <row r="50" spans="2:19" x14ac:dyDescent="0.5">
      <c r="B50" s="274"/>
      <c r="C50" s="275"/>
    </row>
    <row r="51" spans="2:19" x14ac:dyDescent="0.5">
      <c r="B51" s="274"/>
      <c r="C51" s="275"/>
      <c r="E51" s="281"/>
      <c r="F51" s="282"/>
      <c r="G51" s="283"/>
      <c r="I51" s="3" t="s">
        <v>21</v>
      </c>
    </row>
    <row r="52" spans="2:19" x14ac:dyDescent="0.5">
      <c r="B52" s="274"/>
      <c r="C52" s="275"/>
    </row>
    <row r="53" spans="2:19" ht="21" customHeight="1" x14ac:dyDescent="0.5">
      <c r="B53" s="274"/>
      <c r="C53" s="275"/>
      <c r="F53" s="284"/>
      <c r="G53" s="285"/>
      <c r="I53" s="265" t="s">
        <v>22</v>
      </c>
      <c r="J53" s="265"/>
      <c r="K53" s="265"/>
      <c r="L53" s="265"/>
      <c r="M53" s="265"/>
      <c r="N53" s="265"/>
      <c r="O53" s="265"/>
      <c r="P53" s="265"/>
      <c r="Q53" s="265"/>
      <c r="R53" s="265"/>
      <c r="S53" s="265"/>
    </row>
    <row r="54" spans="2:19" x14ac:dyDescent="0.5">
      <c r="B54" s="274"/>
      <c r="C54" s="275"/>
      <c r="F54" s="286"/>
      <c r="G54" s="287"/>
      <c r="I54" s="265"/>
      <c r="J54" s="265"/>
      <c r="K54" s="265"/>
      <c r="L54" s="265"/>
      <c r="M54" s="265"/>
      <c r="N54" s="265"/>
      <c r="O54" s="265"/>
      <c r="P54" s="265"/>
      <c r="Q54" s="265"/>
      <c r="R54" s="265"/>
      <c r="S54" s="265"/>
    </row>
    <row r="55" spans="2:19" x14ac:dyDescent="0.5">
      <c r="B55" s="274"/>
      <c r="C55" s="275"/>
      <c r="F55" s="16"/>
      <c r="G55" s="16"/>
      <c r="I55" s="265"/>
      <c r="J55" s="265"/>
      <c r="K55" s="265"/>
      <c r="L55" s="265"/>
      <c r="M55" s="265"/>
      <c r="N55" s="265"/>
      <c r="O55" s="265"/>
      <c r="P55" s="265"/>
      <c r="Q55" s="265"/>
      <c r="R55" s="265"/>
      <c r="S55" s="265"/>
    </row>
    <row r="56" spans="2:19" x14ac:dyDescent="0.5">
      <c r="B56" s="274"/>
      <c r="C56" s="275"/>
    </row>
    <row r="57" spans="2:19" ht="21" customHeight="1" x14ac:dyDescent="0.5">
      <c r="B57" s="274"/>
      <c r="C57" s="275"/>
      <c r="E57" s="288" t="s">
        <v>23</v>
      </c>
      <c r="F57" s="289"/>
      <c r="G57" s="290"/>
      <c r="I57" s="265" t="s">
        <v>24</v>
      </c>
      <c r="J57" s="265"/>
      <c r="K57" s="265"/>
      <c r="L57" s="265"/>
      <c r="M57" s="265"/>
      <c r="N57" s="265"/>
      <c r="O57" s="265"/>
      <c r="P57" s="265"/>
      <c r="Q57" s="265"/>
      <c r="R57" s="265"/>
      <c r="S57" s="265"/>
    </row>
    <row r="58" spans="2:19" x14ac:dyDescent="0.5">
      <c r="B58" s="274"/>
      <c r="C58" s="275"/>
      <c r="E58" s="291"/>
      <c r="F58" s="292"/>
      <c r="G58" s="293"/>
      <c r="I58" s="265"/>
      <c r="J58" s="265"/>
      <c r="K58" s="265"/>
      <c r="L58" s="265"/>
      <c r="M58" s="265"/>
      <c r="N58" s="265"/>
      <c r="O58" s="265"/>
      <c r="P58" s="265"/>
      <c r="Q58" s="265"/>
      <c r="R58" s="265"/>
      <c r="S58" s="265"/>
    </row>
    <row r="59" spans="2:19" x14ac:dyDescent="0.5">
      <c r="B59" s="274"/>
      <c r="C59" s="275"/>
      <c r="E59" s="7"/>
      <c r="F59" s="7"/>
      <c r="G59" s="7"/>
    </row>
    <row r="60" spans="2:19" ht="21" customHeight="1" x14ac:dyDescent="0.5">
      <c r="B60" s="274"/>
      <c r="C60" s="275"/>
      <c r="E60" s="259" t="s">
        <v>25</v>
      </c>
      <c r="F60" s="260"/>
      <c r="G60" s="261"/>
      <c r="I60" s="265" t="s">
        <v>26</v>
      </c>
      <c r="J60" s="265"/>
      <c r="K60" s="265"/>
      <c r="L60" s="265"/>
      <c r="M60" s="265"/>
      <c r="N60" s="265"/>
      <c r="O60" s="265"/>
      <c r="P60" s="265"/>
      <c r="Q60" s="265"/>
      <c r="R60" s="265"/>
      <c r="S60" s="265"/>
    </row>
    <row r="61" spans="2:19" x14ac:dyDescent="0.5">
      <c r="B61" s="274"/>
      <c r="C61" s="275"/>
      <c r="E61" s="262"/>
      <c r="F61" s="263"/>
      <c r="G61" s="264"/>
      <c r="I61" s="265"/>
      <c r="J61" s="265"/>
      <c r="K61" s="265"/>
      <c r="L61" s="265"/>
      <c r="M61" s="265"/>
      <c r="N61" s="265"/>
      <c r="O61" s="265"/>
      <c r="P61" s="265"/>
      <c r="Q61" s="265"/>
      <c r="R61" s="265"/>
      <c r="S61" s="265"/>
    </row>
    <row r="62" spans="2:19" x14ac:dyDescent="0.5">
      <c r="B62" s="274"/>
      <c r="C62" s="275"/>
      <c r="E62" s="7"/>
      <c r="F62" s="7"/>
      <c r="G62" s="7"/>
    </row>
    <row r="63" spans="2:19" x14ac:dyDescent="0.5">
      <c r="B63" s="274"/>
      <c r="C63" s="275"/>
      <c r="E63" s="266" t="s">
        <v>25</v>
      </c>
      <c r="F63" s="267"/>
      <c r="G63" s="268"/>
      <c r="I63" s="17" t="s">
        <v>27</v>
      </c>
    </row>
    <row r="64" spans="2:19" x14ac:dyDescent="0.5">
      <c r="B64" s="276"/>
      <c r="C64" s="277"/>
      <c r="E64" s="269"/>
      <c r="F64" s="270"/>
      <c r="G64" s="271"/>
      <c r="I64" s="17"/>
    </row>
    <row r="65" x14ac:dyDescent="0.5"/>
  </sheetData>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E6FA40B7-B8B7-48F9-AB06-265276D0DAB5}"/>
    <hyperlink ref="B7:C17" r:id="rId2" display="https://www.vs.ch/web/energie/exigences-énergétiques-pour-les-bâtiments" xr:uid="{7961CA29-CB8D-48AF-AAD0-5A25606E3392}"/>
    <hyperlink ref="Q5" r:id="rId3" xr:uid="{5EE674F0-3C44-49CD-BD4C-46C60D902D11}"/>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69850</xdr:colOff>
                    <xdr:row>43</xdr:row>
                    <xdr:rowOff>12700</xdr:rowOff>
                  </from>
                  <to>
                    <xdr:col>6</xdr:col>
                    <xdr:colOff>279400</xdr:colOff>
                    <xdr:row>43</xdr:row>
                    <xdr:rowOff>228600</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69850</xdr:colOff>
                    <xdr:row>45</xdr:row>
                    <xdr:rowOff>19050</xdr:rowOff>
                  </from>
                  <to>
                    <xdr:col>6</xdr:col>
                    <xdr:colOff>317500</xdr:colOff>
                    <xdr:row>45</xdr:row>
                    <xdr:rowOff>228600</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69850</xdr:colOff>
                    <xdr:row>47</xdr:row>
                    <xdr:rowOff>19050</xdr:rowOff>
                  </from>
                  <to>
                    <xdr:col>4</xdr:col>
                    <xdr:colOff>317500</xdr:colOff>
                    <xdr:row>47</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57384-DD03-4D2F-90B7-38BCB27E9D5B}">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5"/>
  <cols>
    <col min="1" max="1" width="4.1796875" style="2" customWidth="1"/>
    <col min="2" max="2" width="11.453125" style="2" customWidth="1"/>
    <col min="3" max="3" width="10.7265625" style="2" customWidth="1"/>
    <col min="4" max="4" width="5.1796875" style="2" customWidth="1"/>
    <col min="5" max="5" width="5.1796875" style="3" customWidth="1"/>
    <col min="6" max="6" width="3.26953125" style="3" customWidth="1"/>
    <col min="7" max="8" width="4.81640625" style="3" customWidth="1"/>
    <col min="9" max="19" width="11.453125" style="3" customWidth="1"/>
    <col min="20" max="20" width="13.81640625" style="3" customWidth="1"/>
    <col min="21" max="24" width="0" style="2" hidden="1" customWidth="1"/>
    <col min="25" max="16384" width="11.453125" style="2" hidden="1"/>
  </cols>
  <sheetData>
    <row r="1" spans="2:20" ht="21" x14ac:dyDescent="0.5"/>
    <row r="2" spans="2:20" ht="18.75" customHeight="1" x14ac:dyDescent="0.45">
      <c r="E2" s="294" t="s">
        <v>28</v>
      </c>
      <c r="F2" s="294"/>
      <c r="G2" s="294"/>
      <c r="H2" s="294"/>
      <c r="I2" s="294"/>
      <c r="J2" s="294"/>
      <c r="K2" s="294"/>
      <c r="L2" s="294"/>
      <c r="M2" s="294"/>
      <c r="N2" s="294"/>
      <c r="O2" s="294"/>
      <c r="P2" s="294"/>
      <c r="Q2" s="294"/>
      <c r="R2" s="294"/>
      <c r="S2" s="294"/>
      <c r="T2" s="4"/>
    </row>
    <row r="3" spans="2:20" ht="18.75" customHeight="1" x14ac:dyDescent="0.45">
      <c r="E3" s="294"/>
      <c r="F3" s="294"/>
      <c r="G3" s="294"/>
      <c r="H3" s="294"/>
      <c r="I3" s="294"/>
      <c r="J3" s="294"/>
      <c r="K3" s="294"/>
      <c r="L3" s="294"/>
      <c r="M3" s="294"/>
      <c r="N3" s="294"/>
      <c r="O3" s="294"/>
      <c r="P3" s="294"/>
      <c r="Q3" s="294"/>
      <c r="R3" s="294"/>
      <c r="S3" s="294"/>
      <c r="T3" s="4"/>
    </row>
    <row r="4" spans="2:20" ht="18.75" customHeight="1" x14ac:dyDescent="0.45">
      <c r="E4" s="294"/>
      <c r="F4" s="294"/>
      <c r="G4" s="294"/>
      <c r="H4" s="294"/>
      <c r="I4" s="294"/>
      <c r="J4" s="294"/>
      <c r="K4" s="294"/>
      <c r="L4" s="294"/>
      <c r="M4" s="294"/>
      <c r="N4" s="294"/>
      <c r="O4" s="294"/>
      <c r="P4" s="294"/>
      <c r="Q4" s="294"/>
      <c r="R4" s="294"/>
      <c r="S4" s="294"/>
      <c r="T4" s="4"/>
    </row>
    <row r="5" spans="2:20" ht="21.5" thickBot="1" x14ac:dyDescent="0.55000000000000004">
      <c r="B5" s="5"/>
      <c r="C5" s="5"/>
      <c r="D5" s="5"/>
      <c r="E5" s="6"/>
      <c r="F5" s="6"/>
      <c r="G5" s="6"/>
      <c r="H5" s="6"/>
      <c r="I5" s="6"/>
      <c r="J5" s="6"/>
      <c r="K5" s="6"/>
      <c r="L5" s="6"/>
      <c r="M5" s="6"/>
      <c r="N5" s="6"/>
      <c r="O5" s="18" t="s">
        <v>56</v>
      </c>
      <c r="P5" s="295" t="s">
        <v>57</v>
      </c>
      <c r="Q5" s="295"/>
      <c r="R5" s="295"/>
      <c r="S5" s="295"/>
    </row>
    <row r="6" spans="2:20" ht="21" x14ac:dyDescent="0.5"/>
    <row r="7" spans="2:20" ht="21" x14ac:dyDescent="0.5">
      <c r="B7" s="296" t="s">
        <v>29</v>
      </c>
      <c r="C7" s="297"/>
      <c r="E7" s="7" t="s">
        <v>30</v>
      </c>
    </row>
    <row r="8" spans="2:20" ht="21" x14ac:dyDescent="0.5">
      <c r="B8" s="298"/>
      <c r="C8" s="299"/>
      <c r="E8" s="8" t="s">
        <v>31</v>
      </c>
    </row>
    <row r="9" spans="2:20" ht="6" customHeight="1" x14ac:dyDescent="0.5">
      <c r="B9" s="298"/>
      <c r="C9" s="299"/>
      <c r="E9" s="8"/>
    </row>
    <row r="10" spans="2:20" ht="18.75" customHeight="1" x14ac:dyDescent="0.5">
      <c r="B10" s="298"/>
      <c r="C10" s="299"/>
      <c r="E10" s="9" t="s">
        <v>6</v>
      </c>
      <c r="F10" s="265" t="s">
        <v>32</v>
      </c>
      <c r="G10" s="265"/>
      <c r="H10" s="265"/>
      <c r="I10" s="265"/>
      <c r="J10" s="265"/>
      <c r="K10" s="265"/>
      <c r="L10" s="265"/>
      <c r="M10" s="265"/>
      <c r="N10" s="265"/>
      <c r="O10" s="265"/>
      <c r="P10" s="265"/>
      <c r="Q10" s="265"/>
      <c r="R10" s="265"/>
      <c r="S10" s="265"/>
      <c r="T10" s="10"/>
    </row>
    <row r="11" spans="2:20" ht="18.75" customHeight="1" x14ac:dyDescent="0.5">
      <c r="B11" s="298"/>
      <c r="C11" s="299"/>
      <c r="E11" s="9"/>
      <c r="F11" s="265"/>
      <c r="G11" s="265"/>
      <c r="H11" s="265"/>
      <c r="I11" s="265"/>
      <c r="J11" s="265"/>
      <c r="K11" s="265"/>
      <c r="L11" s="265"/>
      <c r="M11" s="265"/>
      <c r="N11" s="265"/>
      <c r="O11" s="265"/>
      <c r="P11" s="265"/>
      <c r="Q11" s="265"/>
      <c r="R11" s="265"/>
      <c r="S11" s="265"/>
      <c r="T11" s="10"/>
    </row>
    <row r="12" spans="2:20" ht="18.75" customHeight="1" x14ac:dyDescent="0.5">
      <c r="B12" s="298"/>
      <c r="C12" s="299"/>
      <c r="E12" s="9"/>
      <c r="F12" s="265"/>
      <c r="G12" s="265"/>
      <c r="H12" s="265"/>
      <c r="I12" s="265"/>
      <c r="J12" s="265"/>
      <c r="K12" s="265"/>
      <c r="L12" s="265"/>
      <c r="M12" s="265"/>
      <c r="N12" s="265"/>
      <c r="O12" s="265"/>
      <c r="P12" s="265"/>
      <c r="Q12" s="265"/>
      <c r="R12" s="265"/>
      <c r="S12" s="265"/>
      <c r="T12" s="10"/>
    </row>
    <row r="13" spans="2:20" ht="21" x14ac:dyDescent="0.45">
      <c r="B13" s="298"/>
      <c r="C13" s="299"/>
      <c r="E13" s="11"/>
      <c r="F13" s="265"/>
      <c r="G13" s="265"/>
      <c r="H13" s="265"/>
      <c r="I13" s="265"/>
      <c r="J13" s="265"/>
      <c r="K13" s="265"/>
      <c r="L13" s="265"/>
      <c r="M13" s="265"/>
      <c r="N13" s="265"/>
      <c r="O13" s="265"/>
      <c r="P13" s="265"/>
      <c r="Q13" s="265"/>
      <c r="R13" s="265"/>
      <c r="S13" s="265"/>
      <c r="T13" s="10"/>
    </row>
    <row r="14" spans="2:20" ht="5.25" customHeight="1" x14ac:dyDescent="0.45">
      <c r="B14" s="298"/>
      <c r="C14" s="299"/>
      <c r="E14" s="11"/>
      <c r="F14" s="12"/>
      <c r="G14" s="12"/>
      <c r="H14" s="12"/>
      <c r="I14" s="12"/>
      <c r="J14" s="12"/>
      <c r="K14" s="12"/>
      <c r="L14" s="12"/>
      <c r="M14" s="12"/>
      <c r="N14" s="12"/>
      <c r="O14" s="12"/>
      <c r="P14" s="12"/>
      <c r="Q14" s="12"/>
      <c r="R14" s="12"/>
      <c r="S14" s="12"/>
      <c r="T14" s="12"/>
    </row>
    <row r="15" spans="2:20" ht="18.75" customHeight="1" x14ac:dyDescent="0.5">
      <c r="B15" s="298"/>
      <c r="C15" s="299"/>
      <c r="E15" s="9" t="s">
        <v>8</v>
      </c>
      <c r="F15" s="265" t="s">
        <v>33</v>
      </c>
      <c r="G15" s="265"/>
      <c r="H15" s="265"/>
      <c r="I15" s="265"/>
      <c r="J15" s="265"/>
      <c r="K15" s="265"/>
      <c r="L15" s="265"/>
      <c r="M15" s="265"/>
      <c r="N15" s="265"/>
      <c r="O15" s="265"/>
      <c r="P15" s="265"/>
      <c r="Q15" s="265"/>
      <c r="R15" s="265"/>
      <c r="S15" s="265"/>
      <c r="T15" s="10"/>
    </row>
    <row r="16" spans="2:20" ht="18.75" customHeight="1" x14ac:dyDescent="0.5">
      <c r="B16" s="298"/>
      <c r="C16" s="299"/>
      <c r="E16" s="9"/>
      <c r="F16" s="265"/>
      <c r="G16" s="265"/>
      <c r="H16" s="265"/>
      <c r="I16" s="265"/>
      <c r="J16" s="265"/>
      <c r="K16" s="265"/>
      <c r="L16" s="265"/>
      <c r="M16" s="265"/>
      <c r="N16" s="265"/>
      <c r="O16" s="265"/>
      <c r="P16" s="265"/>
      <c r="Q16" s="265"/>
      <c r="R16" s="265"/>
      <c r="S16" s="265"/>
      <c r="T16" s="10"/>
    </row>
    <row r="17" spans="2:20" ht="21" x14ac:dyDescent="0.45">
      <c r="B17" s="300"/>
      <c r="C17" s="301"/>
      <c r="E17" s="11"/>
      <c r="F17" s="265"/>
      <c r="G17" s="265"/>
      <c r="H17" s="265"/>
      <c r="I17" s="265"/>
      <c r="J17" s="265"/>
      <c r="K17" s="265"/>
      <c r="L17" s="265"/>
      <c r="M17" s="265"/>
      <c r="N17" s="265"/>
      <c r="O17" s="265"/>
      <c r="P17" s="265"/>
      <c r="Q17" s="265"/>
      <c r="R17" s="265"/>
      <c r="S17" s="265"/>
      <c r="T17" s="10"/>
    </row>
    <row r="18" spans="2:20" ht="21" x14ac:dyDescent="0.5"/>
    <row r="19" spans="2:20" ht="21" x14ac:dyDescent="0.5">
      <c r="B19" s="272"/>
      <c r="C19" s="273"/>
      <c r="E19" s="7" t="s">
        <v>34</v>
      </c>
    </row>
    <row r="20" spans="2:20" ht="21" x14ac:dyDescent="0.5">
      <c r="B20" s="274"/>
      <c r="C20" s="275"/>
      <c r="E20" s="8" t="s">
        <v>31</v>
      </c>
    </row>
    <row r="21" spans="2:20" ht="4.5" customHeight="1" x14ac:dyDescent="0.5">
      <c r="B21" s="274"/>
      <c r="C21" s="275"/>
      <c r="E21" s="8"/>
    </row>
    <row r="22" spans="2:20" ht="18.75" customHeight="1" x14ac:dyDescent="0.5">
      <c r="B22" s="274"/>
      <c r="C22" s="275"/>
      <c r="F22" s="265" t="s">
        <v>35</v>
      </c>
      <c r="G22" s="265"/>
      <c r="H22" s="265"/>
      <c r="I22" s="265"/>
      <c r="J22" s="265"/>
      <c r="K22" s="265"/>
      <c r="L22" s="265"/>
      <c r="M22" s="265"/>
      <c r="N22" s="265"/>
      <c r="O22" s="265"/>
      <c r="P22" s="265"/>
      <c r="Q22" s="265"/>
      <c r="R22" s="265"/>
      <c r="S22" s="265"/>
      <c r="T22" s="10"/>
    </row>
    <row r="23" spans="2:20" ht="21" x14ac:dyDescent="0.45">
      <c r="B23" s="274"/>
      <c r="C23" s="275"/>
      <c r="E23" s="10"/>
      <c r="F23" s="265"/>
      <c r="G23" s="265"/>
      <c r="H23" s="265"/>
      <c r="I23" s="265"/>
      <c r="J23" s="265"/>
      <c r="K23" s="265"/>
      <c r="L23" s="265"/>
      <c r="M23" s="265"/>
      <c r="N23" s="265"/>
      <c r="O23" s="265"/>
      <c r="P23" s="265"/>
      <c r="Q23" s="265"/>
      <c r="R23" s="265"/>
      <c r="S23" s="265"/>
      <c r="T23" s="10"/>
    </row>
    <row r="24" spans="2:20" ht="21" x14ac:dyDescent="0.45">
      <c r="B24" s="274"/>
      <c r="C24" s="275"/>
      <c r="E24" s="10"/>
      <c r="F24" s="265"/>
      <c r="G24" s="265"/>
      <c r="H24" s="265"/>
      <c r="I24" s="265"/>
      <c r="J24" s="265"/>
      <c r="K24" s="265"/>
      <c r="L24" s="265"/>
      <c r="M24" s="265"/>
      <c r="N24" s="265"/>
      <c r="O24" s="265"/>
      <c r="P24" s="265"/>
      <c r="Q24" s="265"/>
      <c r="R24" s="265"/>
      <c r="S24" s="265"/>
      <c r="T24" s="10"/>
    </row>
    <row r="25" spans="2:20" ht="21" x14ac:dyDescent="0.45">
      <c r="B25" s="274"/>
      <c r="C25" s="275"/>
      <c r="E25" s="10"/>
      <c r="F25" s="265"/>
      <c r="G25" s="265"/>
      <c r="H25" s="265"/>
      <c r="I25" s="265"/>
      <c r="J25" s="265"/>
      <c r="K25" s="265"/>
      <c r="L25" s="265"/>
      <c r="M25" s="265"/>
      <c r="N25" s="265"/>
      <c r="O25" s="265"/>
      <c r="P25" s="265"/>
      <c r="Q25" s="265"/>
      <c r="R25" s="265"/>
      <c r="S25" s="265"/>
      <c r="T25" s="10"/>
    </row>
    <row r="26" spans="2:20" ht="21" x14ac:dyDescent="0.45">
      <c r="B26" s="274"/>
      <c r="C26" s="275"/>
      <c r="E26" s="10"/>
      <c r="F26" s="265"/>
      <c r="G26" s="265"/>
      <c r="H26" s="265"/>
      <c r="I26" s="265"/>
      <c r="J26" s="265"/>
      <c r="K26" s="265"/>
      <c r="L26" s="265"/>
      <c r="M26" s="265"/>
      <c r="N26" s="265"/>
      <c r="O26" s="265"/>
      <c r="P26" s="265"/>
      <c r="Q26" s="265"/>
      <c r="R26" s="265"/>
      <c r="S26" s="265"/>
      <c r="T26" s="10"/>
    </row>
    <row r="27" spans="2:20" ht="21" x14ac:dyDescent="0.45">
      <c r="B27" s="274"/>
      <c r="C27" s="275"/>
      <c r="E27" s="10"/>
      <c r="F27" s="265"/>
      <c r="G27" s="265"/>
      <c r="H27" s="265"/>
      <c r="I27" s="265"/>
      <c r="J27" s="265"/>
      <c r="K27" s="265"/>
      <c r="L27" s="265"/>
      <c r="M27" s="265"/>
      <c r="N27" s="265"/>
      <c r="O27" s="265"/>
      <c r="P27" s="265"/>
      <c r="Q27" s="265"/>
      <c r="R27" s="265"/>
      <c r="S27" s="265"/>
      <c r="T27" s="10"/>
    </row>
    <row r="28" spans="2:20" ht="21" x14ac:dyDescent="0.45">
      <c r="B28" s="274"/>
      <c r="C28" s="275"/>
      <c r="E28" s="10"/>
      <c r="F28" s="265"/>
      <c r="G28" s="265"/>
      <c r="H28" s="265"/>
      <c r="I28" s="265"/>
      <c r="J28" s="265"/>
      <c r="K28" s="265"/>
      <c r="L28" s="265"/>
      <c r="M28" s="265"/>
      <c r="N28" s="265"/>
      <c r="O28" s="265"/>
      <c r="P28" s="265"/>
      <c r="Q28" s="265"/>
      <c r="R28" s="265"/>
      <c r="S28" s="265"/>
      <c r="T28" s="10"/>
    </row>
    <row r="29" spans="2:20" ht="21" x14ac:dyDescent="0.45">
      <c r="B29" s="276"/>
      <c r="C29" s="277"/>
      <c r="E29" s="10"/>
      <c r="F29" s="265"/>
      <c r="G29" s="265"/>
      <c r="H29" s="265"/>
      <c r="I29" s="265"/>
      <c r="J29" s="265"/>
      <c r="K29" s="265"/>
      <c r="L29" s="265"/>
      <c r="M29" s="265"/>
      <c r="N29" s="265"/>
      <c r="O29" s="265"/>
      <c r="P29" s="265"/>
      <c r="Q29" s="265"/>
      <c r="R29" s="265"/>
      <c r="S29" s="265"/>
      <c r="T29" s="10"/>
    </row>
    <row r="30" spans="2:20" ht="21" x14ac:dyDescent="0.45">
      <c r="E30" s="12"/>
      <c r="F30" s="12"/>
      <c r="G30" s="12"/>
      <c r="H30" s="12"/>
      <c r="I30" s="12"/>
      <c r="J30" s="12"/>
      <c r="K30" s="12"/>
      <c r="L30" s="12"/>
      <c r="M30" s="12"/>
      <c r="N30" s="12"/>
      <c r="O30" s="12"/>
      <c r="P30" s="12"/>
      <c r="Q30" s="12"/>
      <c r="R30" s="12"/>
      <c r="S30" s="12"/>
      <c r="T30" s="12"/>
    </row>
    <row r="31" spans="2:20" ht="21" x14ac:dyDescent="0.5">
      <c r="B31" s="272"/>
      <c r="C31" s="273"/>
      <c r="E31" s="7" t="s">
        <v>36</v>
      </c>
    </row>
    <row r="32" spans="2:20" ht="5.25" customHeight="1" x14ac:dyDescent="0.5">
      <c r="B32" s="274"/>
      <c r="C32" s="275"/>
      <c r="E32" s="7"/>
    </row>
    <row r="33" spans="2:20" ht="21" x14ac:dyDescent="0.5">
      <c r="B33" s="274"/>
      <c r="C33" s="275"/>
      <c r="E33" s="9" t="s">
        <v>6</v>
      </c>
      <c r="F33" s="3" t="s">
        <v>58</v>
      </c>
    </row>
    <row r="34" spans="2:20" ht="5.25" customHeight="1" x14ac:dyDescent="0.5">
      <c r="B34" s="274"/>
      <c r="C34" s="275"/>
      <c r="E34" s="9"/>
    </row>
    <row r="35" spans="2:20" ht="21" x14ac:dyDescent="0.5">
      <c r="B35" s="274"/>
      <c r="C35" s="275"/>
      <c r="E35" s="9" t="s">
        <v>8</v>
      </c>
      <c r="F35" s="3" t="s">
        <v>59</v>
      </c>
    </row>
    <row r="36" spans="2:20" ht="6" customHeight="1" x14ac:dyDescent="0.5">
      <c r="B36" s="274"/>
      <c r="C36" s="275"/>
      <c r="E36" s="9"/>
    </row>
    <row r="37" spans="2:20" ht="21" customHeight="1" x14ac:dyDescent="0.5">
      <c r="B37" s="274"/>
      <c r="C37" s="275"/>
      <c r="E37" s="9" t="s">
        <v>13</v>
      </c>
      <c r="F37" s="265" t="s">
        <v>37</v>
      </c>
      <c r="G37" s="265"/>
      <c r="H37" s="265"/>
      <c r="I37" s="265"/>
      <c r="J37" s="265"/>
      <c r="K37" s="265"/>
      <c r="L37" s="265"/>
      <c r="M37" s="265"/>
      <c r="N37" s="265"/>
      <c r="O37" s="265"/>
      <c r="P37" s="265"/>
      <c r="Q37" s="265"/>
      <c r="R37" s="265"/>
      <c r="S37" s="265"/>
      <c r="T37" s="10"/>
    </row>
    <row r="38" spans="2:20" ht="21" x14ac:dyDescent="0.5">
      <c r="B38" s="276"/>
      <c r="C38" s="277"/>
      <c r="E38" s="13"/>
      <c r="F38" s="265"/>
      <c r="G38" s="265"/>
      <c r="H38" s="265"/>
      <c r="I38" s="265"/>
      <c r="J38" s="265"/>
      <c r="K38" s="265"/>
      <c r="L38" s="265"/>
      <c r="M38" s="265"/>
      <c r="N38" s="265"/>
      <c r="O38" s="265"/>
      <c r="P38" s="265"/>
      <c r="Q38" s="265"/>
      <c r="R38" s="265"/>
      <c r="S38" s="265"/>
      <c r="T38" s="10"/>
    </row>
    <row r="39" spans="2:20" ht="21" x14ac:dyDescent="0.5">
      <c r="F39" s="265"/>
      <c r="G39" s="265"/>
      <c r="H39" s="265"/>
      <c r="I39" s="265"/>
      <c r="J39" s="265"/>
      <c r="K39" s="265"/>
      <c r="L39" s="265"/>
      <c r="M39" s="265"/>
      <c r="N39" s="265"/>
      <c r="O39" s="265"/>
      <c r="P39" s="265"/>
      <c r="Q39" s="265"/>
      <c r="R39" s="265"/>
      <c r="S39" s="265"/>
    </row>
    <row r="40" spans="2:20" ht="21" x14ac:dyDescent="0.5">
      <c r="B40" s="272"/>
      <c r="C40" s="273"/>
      <c r="E40" s="7" t="s">
        <v>38</v>
      </c>
      <c r="F40" s="7"/>
    </row>
    <row r="41" spans="2:20" ht="21" x14ac:dyDescent="0.5">
      <c r="B41" s="274"/>
      <c r="C41" s="275"/>
    </row>
    <row r="42" spans="2:20" ht="21" x14ac:dyDescent="0.5">
      <c r="B42" s="274"/>
      <c r="C42" s="275"/>
      <c r="E42" s="278"/>
      <c r="F42" s="279"/>
      <c r="G42" s="280"/>
      <c r="I42" s="3" t="s">
        <v>39</v>
      </c>
    </row>
    <row r="43" spans="2:20" ht="21" x14ac:dyDescent="0.5">
      <c r="B43" s="274"/>
      <c r="C43" s="275"/>
    </row>
    <row r="44" spans="2:20" ht="21" x14ac:dyDescent="0.5">
      <c r="B44" s="274"/>
      <c r="C44" s="275"/>
      <c r="G44" s="14"/>
      <c r="I44" s="3" t="s">
        <v>40</v>
      </c>
    </row>
    <row r="45" spans="2:20" ht="21" x14ac:dyDescent="0.5">
      <c r="B45" s="274"/>
      <c r="C45" s="275"/>
    </row>
    <row r="46" spans="2:20" ht="21" x14ac:dyDescent="0.5">
      <c r="B46" s="274"/>
      <c r="C46" s="275"/>
      <c r="G46" s="14"/>
      <c r="I46" s="3" t="s">
        <v>41</v>
      </c>
    </row>
    <row r="47" spans="2:20" ht="21" x14ac:dyDescent="0.5">
      <c r="B47" s="274"/>
      <c r="C47" s="275"/>
    </row>
    <row r="48" spans="2:20" ht="21" x14ac:dyDescent="0.5">
      <c r="B48" s="274"/>
      <c r="C48" s="275"/>
      <c r="E48" s="14"/>
      <c r="F48" s="15" t="s">
        <v>42</v>
      </c>
      <c r="I48" s="265" t="s">
        <v>43</v>
      </c>
      <c r="J48" s="265"/>
      <c r="K48" s="265"/>
      <c r="L48" s="265"/>
      <c r="M48" s="265"/>
      <c r="N48" s="265"/>
      <c r="O48" s="265"/>
      <c r="P48" s="265"/>
      <c r="Q48" s="265"/>
      <c r="R48" s="265"/>
      <c r="S48" s="265"/>
    </row>
    <row r="49" spans="2:19" ht="21" x14ac:dyDescent="0.5">
      <c r="B49" s="274"/>
      <c r="C49" s="275"/>
      <c r="F49" s="15"/>
      <c r="I49" s="265"/>
      <c r="J49" s="265"/>
      <c r="K49" s="265"/>
      <c r="L49" s="265"/>
      <c r="M49" s="265"/>
      <c r="N49" s="265"/>
      <c r="O49" s="265"/>
      <c r="P49" s="265"/>
      <c r="Q49" s="265"/>
      <c r="R49" s="265"/>
      <c r="S49" s="265"/>
    </row>
    <row r="50" spans="2:19" ht="21" x14ac:dyDescent="0.5">
      <c r="B50" s="274"/>
      <c r="C50" s="275"/>
    </row>
    <row r="51" spans="2:19" ht="21" x14ac:dyDescent="0.5">
      <c r="B51" s="274"/>
      <c r="C51" s="275"/>
      <c r="E51" s="302"/>
      <c r="F51" s="303"/>
      <c r="G51" s="304"/>
      <c r="I51" s="265" t="s">
        <v>44</v>
      </c>
      <c r="J51" s="265"/>
      <c r="K51" s="265"/>
      <c r="L51" s="265"/>
      <c r="M51" s="265"/>
      <c r="N51" s="265"/>
      <c r="O51" s="265"/>
      <c r="P51" s="265"/>
      <c r="Q51" s="265"/>
      <c r="R51" s="265"/>
      <c r="S51" s="265"/>
    </row>
    <row r="52" spans="2:19" ht="21" x14ac:dyDescent="0.5">
      <c r="B52" s="274"/>
      <c r="C52" s="275"/>
      <c r="E52" s="16"/>
      <c r="F52" s="16"/>
      <c r="G52" s="16"/>
      <c r="I52" s="265"/>
      <c r="J52" s="265"/>
      <c r="K52" s="265"/>
      <c r="L52" s="265"/>
      <c r="M52" s="265"/>
      <c r="N52" s="265"/>
      <c r="O52" s="265"/>
      <c r="P52" s="265"/>
      <c r="Q52" s="265"/>
      <c r="R52" s="265"/>
      <c r="S52" s="265"/>
    </row>
    <row r="53" spans="2:19" ht="21" x14ac:dyDescent="0.5">
      <c r="B53" s="274"/>
      <c r="C53" s="275"/>
    </row>
    <row r="54" spans="2:19" ht="21" customHeight="1" x14ac:dyDescent="0.5">
      <c r="B54" s="274"/>
      <c r="C54" s="275"/>
      <c r="F54" s="284"/>
      <c r="G54" s="285"/>
      <c r="I54" s="265" t="s">
        <v>45</v>
      </c>
      <c r="J54" s="265"/>
      <c r="K54" s="265"/>
      <c r="L54" s="265"/>
      <c r="M54" s="265"/>
      <c r="N54" s="265"/>
      <c r="O54" s="265"/>
      <c r="P54" s="265"/>
      <c r="Q54" s="265"/>
      <c r="R54" s="265"/>
      <c r="S54" s="265"/>
    </row>
    <row r="55" spans="2:19" ht="21" x14ac:dyDescent="0.5">
      <c r="B55" s="274"/>
      <c r="C55" s="275"/>
      <c r="F55" s="286"/>
      <c r="G55" s="287"/>
      <c r="I55" s="265"/>
      <c r="J55" s="265"/>
      <c r="K55" s="265"/>
      <c r="L55" s="265"/>
      <c r="M55" s="265"/>
      <c r="N55" s="265"/>
      <c r="O55" s="265"/>
      <c r="P55" s="265"/>
      <c r="Q55" s="265"/>
      <c r="R55" s="265"/>
      <c r="S55" s="265"/>
    </row>
    <row r="56" spans="2:19" ht="21" x14ac:dyDescent="0.5">
      <c r="B56" s="274"/>
      <c r="C56" s="275"/>
      <c r="F56" s="16"/>
      <c r="G56" s="16"/>
      <c r="I56" s="265"/>
      <c r="J56" s="265"/>
      <c r="K56" s="265"/>
      <c r="L56" s="265"/>
      <c r="M56" s="265"/>
      <c r="N56" s="265"/>
      <c r="O56" s="265"/>
      <c r="P56" s="265"/>
      <c r="Q56" s="265"/>
      <c r="R56" s="265"/>
      <c r="S56" s="265"/>
    </row>
    <row r="57" spans="2:19" ht="21" x14ac:dyDescent="0.5">
      <c r="B57" s="274"/>
      <c r="C57" s="275"/>
    </row>
    <row r="58" spans="2:19" ht="21" customHeight="1" x14ac:dyDescent="0.5">
      <c r="B58" s="274"/>
      <c r="C58" s="275"/>
      <c r="E58" s="288" t="s">
        <v>46</v>
      </c>
      <c r="F58" s="289"/>
      <c r="G58" s="290"/>
      <c r="I58" s="265" t="s">
        <v>47</v>
      </c>
      <c r="J58" s="265"/>
      <c r="K58" s="265"/>
      <c r="L58" s="265"/>
      <c r="M58" s="265"/>
      <c r="N58" s="265"/>
      <c r="O58" s="265"/>
      <c r="P58" s="265"/>
      <c r="Q58" s="265"/>
      <c r="R58" s="265"/>
      <c r="S58" s="265"/>
    </row>
    <row r="59" spans="2:19" ht="21" x14ac:dyDescent="0.5">
      <c r="B59" s="274"/>
      <c r="C59" s="275"/>
      <c r="E59" s="291"/>
      <c r="F59" s="292"/>
      <c r="G59" s="293"/>
      <c r="I59" s="265"/>
      <c r="J59" s="265"/>
      <c r="K59" s="265"/>
      <c r="L59" s="265"/>
      <c r="M59" s="265"/>
      <c r="N59" s="265"/>
      <c r="O59" s="265"/>
      <c r="P59" s="265"/>
      <c r="Q59" s="265"/>
      <c r="R59" s="265"/>
      <c r="S59" s="265"/>
    </row>
    <row r="60" spans="2:19" ht="21" x14ac:dyDescent="0.5">
      <c r="B60" s="274"/>
      <c r="C60" s="275"/>
      <c r="E60" s="7"/>
      <c r="F60" s="7"/>
      <c r="G60" s="7"/>
    </row>
    <row r="61" spans="2:19" ht="21" customHeight="1" x14ac:dyDescent="0.5">
      <c r="B61" s="274"/>
      <c r="C61" s="275"/>
      <c r="E61" s="259" t="s">
        <v>42</v>
      </c>
      <c r="F61" s="260"/>
      <c r="G61" s="261"/>
      <c r="I61" s="265" t="s">
        <v>48</v>
      </c>
      <c r="J61" s="265"/>
      <c r="K61" s="265"/>
      <c r="L61" s="265"/>
      <c r="M61" s="265"/>
      <c r="N61" s="265"/>
      <c r="O61" s="265"/>
      <c r="P61" s="265"/>
      <c r="Q61" s="265"/>
      <c r="R61" s="265"/>
      <c r="S61" s="265"/>
    </row>
    <row r="62" spans="2:19" ht="21" x14ac:dyDescent="0.5">
      <c r="B62" s="274"/>
      <c r="C62" s="275"/>
      <c r="E62" s="262"/>
      <c r="F62" s="263"/>
      <c r="G62" s="264"/>
      <c r="I62" s="265"/>
      <c r="J62" s="265"/>
      <c r="K62" s="265"/>
      <c r="L62" s="265"/>
      <c r="M62" s="265"/>
      <c r="N62" s="265"/>
      <c r="O62" s="265"/>
      <c r="P62" s="265"/>
      <c r="Q62" s="265"/>
      <c r="R62" s="265"/>
      <c r="S62" s="265"/>
    </row>
    <row r="63" spans="2:19" ht="21" x14ac:dyDescent="0.5">
      <c r="B63" s="274"/>
      <c r="C63" s="275"/>
      <c r="E63" s="7"/>
      <c r="F63" s="7"/>
      <c r="G63" s="7"/>
    </row>
    <row r="64" spans="2:19" ht="21" x14ac:dyDescent="0.5">
      <c r="B64" s="274"/>
      <c r="C64" s="275"/>
      <c r="E64" s="266" t="s">
        <v>42</v>
      </c>
      <c r="F64" s="267"/>
      <c r="G64" s="268"/>
      <c r="I64" s="17" t="s">
        <v>49</v>
      </c>
    </row>
    <row r="65" spans="2:9" ht="21" x14ac:dyDescent="0.5">
      <c r="B65" s="276"/>
      <c r="C65" s="277"/>
      <c r="E65" s="269"/>
      <c r="F65" s="270"/>
      <c r="G65" s="271"/>
      <c r="I65" s="17"/>
    </row>
    <row r="66" spans="2:9" ht="21" x14ac:dyDescent="0.5"/>
    <row r="67" spans="2:9" ht="21" hidden="1" x14ac:dyDescent="0.5"/>
    <row r="68" spans="2:9" ht="21" hidden="1" x14ac:dyDescent="0.5"/>
    <row r="69" spans="2:9" ht="21" hidden="1" x14ac:dyDescent="0.5"/>
    <row r="70" spans="2:9" ht="21" hidden="1" x14ac:dyDescent="0.5"/>
    <row r="71" spans="2:9" ht="21" hidden="1" x14ac:dyDescent="0.5"/>
    <row r="72" spans="2:9" ht="21" hidden="1" x14ac:dyDescent="0.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F00B55D1-3236-4CD0-9DFD-556C3482E2C9}"/>
    <hyperlink ref="B7:C17" r:id="rId2" display="https://www.vs.ch/web/energie/exigences-énergétiques-pour-les-bâtiments" xr:uid="{2491E401-96A8-4A41-B19E-D1467F8E7A04}"/>
    <hyperlink ref="P5" r:id="rId3" xr:uid="{D7D8A681-ABE2-4805-A747-55FA7A112456}"/>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8193" r:id="rId7" name="Check Box 1">
              <controlPr defaultSize="0" autoFill="0" autoLine="0" autoPict="0">
                <anchor moveWithCells="1">
                  <from>
                    <xdr:col>6</xdr:col>
                    <xdr:colOff>69850</xdr:colOff>
                    <xdr:row>43</xdr:row>
                    <xdr:rowOff>12700</xdr:rowOff>
                  </from>
                  <to>
                    <xdr:col>6</xdr:col>
                    <xdr:colOff>279400</xdr:colOff>
                    <xdr:row>43</xdr:row>
                    <xdr:rowOff>241300</xdr:rowOff>
                  </to>
                </anchor>
              </controlPr>
            </control>
          </mc:Choice>
        </mc:AlternateContent>
        <mc:AlternateContent xmlns:mc="http://schemas.openxmlformats.org/markup-compatibility/2006">
          <mc:Choice Requires="x14">
            <control shapeId="8194" r:id="rId8" name="Option Button 2">
              <controlPr defaultSize="0" autoFill="0" autoLine="0" autoPict="0">
                <anchor moveWithCells="1">
                  <from>
                    <xdr:col>6</xdr:col>
                    <xdr:colOff>69850</xdr:colOff>
                    <xdr:row>45</xdr:row>
                    <xdr:rowOff>19050</xdr:rowOff>
                  </from>
                  <to>
                    <xdr:col>6</xdr:col>
                    <xdr:colOff>317500</xdr:colOff>
                    <xdr:row>45</xdr:row>
                    <xdr:rowOff>241300</xdr:rowOff>
                  </to>
                </anchor>
              </controlPr>
            </control>
          </mc:Choice>
        </mc:AlternateContent>
        <mc:AlternateContent xmlns:mc="http://schemas.openxmlformats.org/markup-compatibility/2006">
          <mc:Choice Requires="x14">
            <control shapeId="8195" r:id="rId9" name="Option Button 3">
              <controlPr defaultSize="0" autoFill="0" autoLine="0" autoPict="0">
                <anchor moveWithCells="1">
                  <from>
                    <xdr:col>4</xdr:col>
                    <xdr:colOff>69850</xdr:colOff>
                    <xdr:row>47</xdr:row>
                    <xdr:rowOff>19050</xdr:rowOff>
                  </from>
                  <to>
                    <xdr:col>4</xdr:col>
                    <xdr:colOff>317500</xdr:colOff>
                    <xdr:row>47</xdr:row>
                    <xdr:rowOff>241300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7B8C4-47D9-46C7-B642-540648B6A026}">
  <sheetPr codeName="Feuil5"/>
  <dimension ref="A1:I96"/>
  <sheetViews>
    <sheetView topLeftCell="A64" workbookViewId="0">
      <selection activeCell="B95" sqref="B95"/>
    </sheetView>
  </sheetViews>
  <sheetFormatPr baseColWidth="10" defaultRowHeight="14.5" x14ac:dyDescent="0.35"/>
  <cols>
    <col min="1" max="1" width="30.7265625" customWidth="1"/>
    <col min="2" max="2" width="60.26953125" customWidth="1"/>
    <col min="3" max="3" width="81" bestFit="1" customWidth="1"/>
  </cols>
  <sheetData>
    <row r="1" spans="1:3" x14ac:dyDescent="0.35">
      <c r="A1" s="21" t="s">
        <v>63</v>
      </c>
      <c r="B1" s="19"/>
    </row>
    <row r="2" spans="1:3" x14ac:dyDescent="0.35">
      <c r="B2" s="19"/>
    </row>
    <row r="3" spans="1:3" x14ac:dyDescent="0.35">
      <c r="A3" t="s">
        <v>72</v>
      </c>
      <c r="B3" s="19">
        <v>1</v>
      </c>
    </row>
    <row r="4" spans="1:3" x14ac:dyDescent="0.35">
      <c r="A4" t="s">
        <v>68</v>
      </c>
      <c r="B4" s="19" t="str">
        <f>IF(B3=1,"FR","DE")</f>
        <v>FR</v>
      </c>
    </row>
    <row r="5" spans="1:3" x14ac:dyDescent="0.35">
      <c r="A5" t="s">
        <v>85</v>
      </c>
      <c r="B5" s="19">
        <v>2</v>
      </c>
    </row>
    <row r="6" spans="1:3" x14ac:dyDescent="0.35">
      <c r="A6" t="s">
        <v>84</v>
      </c>
      <c r="B6" s="19" t="str">
        <f>IF(B5=1,"Personne physique","Personne morale")</f>
        <v>Personne morale</v>
      </c>
    </row>
    <row r="7" spans="1:3" x14ac:dyDescent="0.35">
      <c r="A7" t="s">
        <v>163</v>
      </c>
      <c r="B7" s="19">
        <v>2</v>
      </c>
    </row>
    <row r="8" spans="1:3" x14ac:dyDescent="0.35">
      <c r="B8" s="19"/>
    </row>
    <row r="10" spans="1:3" x14ac:dyDescent="0.35">
      <c r="A10" s="19" t="s">
        <v>98</v>
      </c>
      <c r="B10" s="19" t="s">
        <v>65</v>
      </c>
      <c r="C10" s="19" t="s">
        <v>64</v>
      </c>
    </row>
    <row r="11" spans="1:3" x14ac:dyDescent="0.35">
      <c r="A11">
        <f t="shared" ref="A11:A42" si="0">ROW()-10</f>
        <v>1</v>
      </c>
      <c r="B11" t="s">
        <v>0</v>
      </c>
      <c r="C11" t="s">
        <v>50</v>
      </c>
    </row>
    <row r="12" spans="1:3" x14ac:dyDescent="0.35">
      <c r="A12">
        <f t="shared" si="0"/>
        <v>2</v>
      </c>
      <c r="B12" t="s">
        <v>60</v>
      </c>
      <c r="C12" t="s">
        <v>235</v>
      </c>
    </row>
    <row r="13" spans="1:3" x14ac:dyDescent="0.35">
      <c r="A13">
        <f t="shared" si="0"/>
        <v>3</v>
      </c>
      <c r="B13" s="20" t="s">
        <v>210</v>
      </c>
      <c r="C13" s="20" t="s">
        <v>211</v>
      </c>
    </row>
    <row r="14" spans="1:3" x14ac:dyDescent="0.35">
      <c r="A14">
        <f t="shared" si="0"/>
        <v>4</v>
      </c>
      <c r="B14" s="20" t="s">
        <v>75</v>
      </c>
      <c r="C14" s="20" t="s">
        <v>76</v>
      </c>
    </row>
    <row r="15" spans="1:3" x14ac:dyDescent="0.35">
      <c r="A15">
        <f t="shared" si="0"/>
        <v>5</v>
      </c>
      <c r="B15" t="s">
        <v>66</v>
      </c>
      <c r="C15" t="s">
        <v>67</v>
      </c>
    </row>
    <row r="16" spans="1:3" x14ac:dyDescent="0.35">
      <c r="A16">
        <f t="shared" si="0"/>
        <v>6</v>
      </c>
      <c r="B16" t="s">
        <v>69</v>
      </c>
      <c r="C16" t="s">
        <v>74</v>
      </c>
    </row>
    <row r="17" spans="1:3" x14ac:dyDescent="0.35">
      <c r="A17">
        <f t="shared" si="0"/>
        <v>7</v>
      </c>
      <c r="B17" t="s">
        <v>70</v>
      </c>
      <c r="C17" t="s">
        <v>70</v>
      </c>
    </row>
    <row r="18" spans="1:3" x14ac:dyDescent="0.35">
      <c r="A18">
        <f t="shared" si="0"/>
        <v>8</v>
      </c>
      <c r="B18" t="s">
        <v>71</v>
      </c>
      <c r="C18" t="s">
        <v>73</v>
      </c>
    </row>
    <row r="19" spans="1:3" x14ac:dyDescent="0.35">
      <c r="A19">
        <f t="shared" si="0"/>
        <v>9</v>
      </c>
      <c r="B19" t="s">
        <v>61</v>
      </c>
      <c r="C19" t="s">
        <v>83</v>
      </c>
    </row>
    <row r="20" spans="1:3" x14ac:dyDescent="0.35">
      <c r="A20">
        <f t="shared" si="0"/>
        <v>10</v>
      </c>
      <c r="B20" t="s">
        <v>77</v>
      </c>
      <c r="C20" t="s">
        <v>78</v>
      </c>
    </row>
    <row r="21" spans="1:3" x14ac:dyDescent="0.35">
      <c r="A21">
        <f t="shared" si="0"/>
        <v>11</v>
      </c>
      <c r="B21" t="s">
        <v>79</v>
      </c>
      <c r="C21" t="s">
        <v>81</v>
      </c>
    </row>
    <row r="22" spans="1:3" x14ac:dyDescent="0.35">
      <c r="A22">
        <f t="shared" si="0"/>
        <v>12</v>
      </c>
      <c r="B22" t="s">
        <v>80</v>
      </c>
      <c r="C22" t="s">
        <v>82</v>
      </c>
    </row>
    <row r="23" spans="1:3" x14ac:dyDescent="0.35">
      <c r="A23">
        <f t="shared" si="0"/>
        <v>13</v>
      </c>
      <c r="B23" t="s">
        <v>86</v>
      </c>
      <c r="C23" t="s">
        <v>91</v>
      </c>
    </row>
    <row r="24" spans="1:3" x14ac:dyDescent="0.35">
      <c r="A24">
        <f t="shared" si="0"/>
        <v>14</v>
      </c>
      <c r="B24" t="s">
        <v>99</v>
      </c>
      <c r="C24" t="s">
        <v>90</v>
      </c>
    </row>
    <row r="25" spans="1:3" x14ac:dyDescent="0.35">
      <c r="A25">
        <f t="shared" si="0"/>
        <v>15</v>
      </c>
      <c r="B25" t="s">
        <v>212</v>
      </c>
      <c r="C25" t="s">
        <v>97</v>
      </c>
    </row>
    <row r="26" spans="1:3" x14ac:dyDescent="0.35">
      <c r="A26">
        <f t="shared" si="0"/>
        <v>16</v>
      </c>
      <c r="B26" t="s">
        <v>87</v>
      </c>
      <c r="C26" t="s">
        <v>87</v>
      </c>
    </row>
    <row r="27" spans="1:3" x14ac:dyDescent="0.35">
      <c r="A27">
        <f t="shared" si="0"/>
        <v>17</v>
      </c>
      <c r="B27" t="s">
        <v>88</v>
      </c>
      <c r="C27" t="s">
        <v>92</v>
      </c>
    </row>
    <row r="28" spans="1:3" x14ac:dyDescent="0.35">
      <c r="A28">
        <f t="shared" si="0"/>
        <v>18</v>
      </c>
      <c r="B28" t="s">
        <v>89</v>
      </c>
      <c r="C28" t="s">
        <v>93</v>
      </c>
    </row>
    <row r="29" spans="1:3" x14ac:dyDescent="0.35">
      <c r="A29">
        <f t="shared" si="0"/>
        <v>19</v>
      </c>
      <c r="B29" t="s">
        <v>94</v>
      </c>
      <c r="C29" t="s">
        <v>95</v>
      </c>
    </row>
    <row r="30" spans="1:3" x14ac:dyDescent="0.35">
      <c r="A30">
        <f t="shared" si="0"/>
        <v>20</v>
      </c>
      <c r="B30" t="s">
        <v>102</v>
      </c>
      <c r="C30" t="s">
        <v>101</v>
      </c>
    </row>
    <row r="31" spans="1:3" x14ac:dyDescent="0.35">
      <c r="A31">
        <f t="shared" si="0"/>
        <v>21</v>
      </c>
      <c r="B31" t="s">
        <v>100</v>
      </c>
      <c r="C31" t="s">
        <v>100</v>
      </c>
    </row>
    <row r="32" spans="1:3" x14ac:dyDescent="0.35">
      <c r="A32">
        <f t="shared" si="0"/>
        <v>22</v>
      </c>
      <c r="B32" t="s">
        <v>107</v>
      </c>
      <c r="C32" t="s">
        <v>108</v>
      </c>
    </row>
    <row r="33" spans="1:3" x14ac:dyDescent="0.35">
      <c r="A33">
        <f t="shared" si="0"/>
        <v>23</v>
      </c>
      <c r="B33" t="s">
        <v>104</v>
      </c>
      <c r="C33" t="s">
        <v>103</v>
      </c>
    </row>
    <row r="34" spans="1:3" x14ac:dyDescent="0.35">
      <c r="A34">
        <f t="shared" si="0"/>
        <v>24</v>
      </c>
      <c r="B34" t="s">
        <v>105</v>
      </c>
      <c r="C34" t="s">
        <v>106</v>
      </c>
    </row>
    <row r="35" spans="1:3" x14ac:dyDescent="0.35">
      <c r="A35">
        <f t="shared" si="0"/>
        <v>25</v>
      </c>
      <c r="B35" t="s">
        <v>109</v>
      </c>
      <c r="C35" t="s">
        <v>110</v>
      </c>
    </row>
    <row r="36" spans="1:3" x14ac:dyDescent="0.35">
      <c r="A36">
        <f t="shared" si="0"/>
        <v>26</v>
      </c>
      <c r="B36" t="s">
        <v>111</v>
      </c>
      <c r="C36" t="s">
        <v>140</v>
      </c>
    </row>
    <row r="37" spans="1:3" x14ac:dyDescent="0.35">
      <c r="A37">
        <f t="shared" si="0"/>
        <v>27</v>
      </c>
      <c r="B37" t="s">
        <v>112</v>
      </c>
      <c r="C37" t="s">
        <v>147</v>
      </c>
    </row>
    <row r="38" spans="1:3" x14ac:dyDescent="0.35">
      <c r="A38">
        <f t="shared" si="0"/>
        <v>28</v>
      </c>
      <c r="B38" t="s">
        <v>113</v>
      </c>
      <c r="C38" t="s">
        <v>141</v>
      </c>
    </row>
    <row r="39" spans="1:3" x14ac:dyDescent="0.35">
      <c r="A39">
        <f t="shared" si="0"/>
        <v>29</v>
      </c>
      <c r="B39" t="s">
        <v>236</v>
      </c>
      <c r="C39" t="s">
        <v>205</v>
      </c>
    </row>
    <row r="40" spans="1:3" x14ac:dyDescent="0.35">
      <c r="A40">
        <f t="shared" si="0"/>
        <v>30</v>
      </c>
      <c r="B40" t="s">
        <v>114</v>
      </c>
      <c r="C40" t="s">
        <v>146</v>
      </c>
    </row>
    <row r="41" spans="1:3" x14ac:dyDescent="0.35">
      <c r="A41">
        <f t="shared" si="0"/>
        <v>31</v>
      </c>
      <c r="B41" t="s">
        <v>115</v>
      </c>
      <c r="C41" t="s">
        <v>148</v>
      </c>
    </row>
    <row r="42" spans="1:3" x14ac:dyDescent="0.35">
      <c r="A42">
        <f t="shared" si="0"/>
        <v>32</v>
      </c>
      <c r="B42" t="s">
        <v>116</v>
      </c>
      <c r="C42" t="s">
        <v>128</v>
      </c>
    </row>
    <row r="43" spans="1:3" x14ac:dyDescent="0.35">
      <c r="A43">
        <f t="shared" ref="A43:A63" si="1">ROW()-10</f>
        <v>33</v>
      </c>
      <c r="B43" t="s">
        <v>117</v>
      </c>
      <c r="C43" t="s">
        <v>129</v>
      </c>
    </row>
    <row r="44" spans="1:3" x14ac:dyDescent="0.35">
      <c r="A44">
        <f t="shared" si="1"/>
        <v>34</v>
      </c>
      <c r="B44" t="s">
        <v>118</v>
      </c>
      <c r="C44" t="s">
        <v>130</v>
      </c>
    </row>
    <row r="45" spans="1:3" x14ac:dyDescent="0.35">
      <c r="A45">
        <f t="shared" si="1"/>
        <v>35</v>
      </c>
      <c r="B45" t="s">
        <v>119</v>
      </c>
      <c r="C45" t="s">
        <v>131</v>
      </c>
    </row>
    <row r="46" spans="1:3" x14ac:dyDescent="0.35">
      <c r="A46">
        <f t="shared" si="1"/>
        <v>36</v>
      </c>
      <c r="B46" t="s">
        <v>120</v>
      </c>
      <c r="C46" t="s">
        <v>132</v>
      </c>
    </row>
    <row r="47" spans="1:3" x14ac:dyDescent="0.35">
      <c r="A47">
        <f t="shared" si="1"/>
        <v>37</v>
      </c>
      <c r="B47" t="s">
        <v>121</v>
      </c>
      <c r="C47" t="s">
        <v>133</v>
      </c>
    </row>
    <row r="48" spans="1:3" x14ac:dyDescent="0.35">
      <c r="A48">
        <f t="shared" si="1"/>
        <v>38</v>
      </c>
      <c r="B48" t="s">
        <v>122</v>
      </c>
      <c r="C48" t="s">
        <v>134</v>
      </c>
    </row>
    <row r="49" spans="1:3" x14ac:dyDescent="0.35">
      <c r="A49">
        <f t="shared" si="1"/>
        <v>39</v>
      </c>
      <c r="B49" t="s">
        <v>123</v>
      </c>
      <c r="C49" t="s">
        <v>135</v>
      </c>
    </row>
    <row r="50" spans="1:3" x14ac:dyDescent="0.35">
      <c r="A50">
        <f t="shared" si="1"/>
        <v>40</v>
      </c>
      <c r="B50" t="s">
        <v>124</v>
      </c>
      <c r="C50" t="s">
        <v>136</v>
      </c>
    </row>
    <row r="51" spans="1:3" x14ac:dyDescent="0.35">
      <c r="A51">
        <f t="shared" si="1"/>
        <v>41</v>
      </c>
      <c r="B51" t="s">
        <v>125</v>
      </c>
      <c r="C51" t="s">
        <v>137</v>
      </c>
    </row>
    <row r="52" spans="1:3" x14ac:dyDescent="0.35">
      <c r="A52">
        <f t="shared" si="1"/>
        <v>42</v>
      </c>
      <c r="B52" t="s">
        <v>126</v>
      </c>
      <c r="C52" t="s">
        <v>138</v>
      </c>
    </row>
    <row r="53" spans="1:3" x14ac:dyDescent="0.35">
      <c r="A53">
        <f t="shared" si="1"/>
        <v>43</v>
      </c>
      <c r="B53" t="s">
        <v>127</v>
      </c>
      <c r="C53" t="s">
        <v>139</v>
      </c>
    </row>
    <row r="54" spans="1:3" x14ac:dyDescent="0.35">
      <c r="A54">
        <f t="shared" si="1"/>
        <v>44</v>
      </c>
      <c r="B54" t="s">
        <v>142</v>
      </c>
      <c r="C54" t="s">
        <v>143</v>
      </c>
    </row>
    <row r="55" spans="1:3" x14ac:dyDescent="0.35">
      <c r="A55">
        <f t="shared" si="1"/>
        <v>45</v>
      </c>
      <c r="B55" t="s">
        <v>144</v>
      </c>
      <c r="C55" t="s">
        <v>145</v>
      </c>
    </row>
    <row r="56" spans="1:3" x14ac:dyDescent="0.35">
      <c r="A56">
        <f t="shared" si="1"/>
        <v>46</v>
      </c>
      <c r="B56" t="s">
        <v>151</v>
      </c>
      <c r="C56" t="s">
        <v>150</v>
      </c>
    </row>
    <row r="57" spans="1:3" x14ac:dyDescent="0.35">
      <c r="A57">
        <f t="shared" si="1"/>
        <v>47</v>
      </c>
      <c r="B57" t="s">
        <v>153</v>
      </c>
      <c r="C57" t="s">
        <v>152</v>
      </c>
    </row>
    <row r="58" spans="1:3" x14ac:dyDescent="0.35">
      <c r="A58">
        <f t="shared" si="1"/>
        <v>48</v>
      </c>
      <c r="B58" t="s">
        <v>154</v>
      </c>
      <c r="C58" t="s">
        <v>155</v>
      </c>
    </row>
    <row r="59" spans="1:3" x14ac:dyDescent="0.35">
      <c r="A59">
        <f t="shared" si="1"/>
        <v>49</v>
      </c>
      <c r="B59" t="s">
        <v>156</v>
      </c>
      <c r="C59" t="s">
        <v>157</v>
      </c>
    </row>
    <row r="60" spans="1:3" x14ac:dyDescent="0.35">
      <c r="A60">
        <f t="shared" si="1"/>
        <v>50</v>
      </c>
      <c r="B60" t="s">
        <v>158</v>
      </c>
      <c r="C60" t="s">
        <v>159</v>
      </c>
    </row>
    <row r="61" spans="1:3" x14ac:dyDescent="0.35">
      <c r="A61">
        <f t="shared" si="1"/>
        <v>51</v>
      </c>
      <c r="B61" t="s">
        <v>160</v>
      </c>
      <c r="C61" t="s">
        <v>161</v>
      </c>
    </row>
    <row r="62" spans="1:3" x14ac:dyDescent="0.35">
      <c r="A62">
        <f t="shared" si="1"/>
        <v>52</v>
      </c>
      <c r="B62" t="s">
        <v>162</v>
      </c>
      <c r="C62" t="s">
        <v>164</v>
      </c>
    </row>
    <row r="63" spans="1:3" x14ac:dyDescent="0.35">
      <c r="A63">
        <f t="shared" si="1"/>
        <v>53</v>
      </c>
      <c r="B63" t="s">
        <v>165</v>
      </c>
      <c r="C63" t="s">
        <v>166</v>
      </c>
    </row>
    <row r="64" spans="1:3" x14ac:dyDescent="0.35">
      <c r="A64">
        <f t="shared" ref="A64:A78" si="2">ROW()-10</f>
        <v>54</v>
      </c>
      <c r="B64" t="s">
        <v>169</v>
      </c>
      <c r="C64" t="s">
        <v>204</v>
      </c>
    </row>
    <row r="65" spans="1:9" x14ac:dyDescent="0.35">
      <c r="A65">
        <f t="shared" si="2"/>
        <v>55</v>
      </c>
      <c r="B65" t="s">
        <v>167</v>
      </c>
      <c r="C65" t="s">
        <v>168</v>
      </c>
    </row>
    <row r="66" spans="1:9" x14ac:dyDescent="0.35">
      <c r="A66">
        <f t="shared" si="2"/>
        <v>56</v>
      </c>
      <c r="B66" t="s">
        <v>170</v>
      </c>
      <c r="C66" t="s">
        <v>171</v>
      </c>
    </row>
    <row r="67" spans="1:9" ht="29" x14ac:dyDescent="0.35">
      <c r="A67">
        <f t="shared" si="2"/>
        <v>57</v>
      </c>
      <c r="B67" s="20" t="s">
        <v>201</v>
      </c>
      <c r="C67" t="s">
        <v>202</v>
      </c>
    </row>
    <row r="68" spans="1:9" x14ac:dyDescent="0.35">
      <c r="A68">
        <f t="shared" si="2"/>
        <v>58</v>
      </c>
      <c r="B68" s="20" t="s">
        <v>172</v>
      </c>
      <c r="C68" t="s">
        <v>177</v>
      </c>
    </row>
    <row r="69" spans="1:9" x14ac:dyDescent="0.35">
      <c r="A69">
        <f t="shared" si="2"/>
        <v>59</v>
      </c>
      <c r="B69" s="20" t="s">
        <v>173</v>
      </c>
      <c r="C69" t="s">
        <v>178</v>
      </c>
    </row>
    <row r="70" spans="1:9" x14ac:dyDescent="0.35">
      <c r="A70">
        <f t="shared" si="2"/>
        <v>60</v>
      </c>
      <c r="B70" s="20" t="s">
        <v>174</v>
      </c>
      <c r="C70" t="s">
        <v>179</v>
      </c>
    </row>
    <row r="71" spans="1:9" x14ac:dyDescent="0.35">
      <c r="A71">
        <f t="shared" si="2"/>
        <v>61</v>
      </c>
      <c r="B71" s="20" t="s">
        <v>175</v>
      </c>
      <c r="C71" t="s">
        <v>203</v>
      </c>
    </row>
    <row r="72" spans="1:9" x14ac:dyDescent="0.35">
      <c r="A72">
        <f t="shared" si="2"/>
        <v>62</v>
      </c>
      <c r="B72" s="20" t="s">
        <v>176</v>
      </c>
      <c r="C72" t="s">
        <v>180</v>
      </c>
    </row>
    <row r="73" spans="1:9" x14ac:dyDescent="0.35">
      <c r="A73">
        <f t="shared" si="2"/>
        <v>63</v>
      </c>
      <c r="B73" s="20" t="s">
        <v>209</v>
      </c>
      <c r="C73" t="s">
        <v>181</v>
      </c>
    </row>
    <row r="74" spans="1:9" x14ac:dyDescent="0.35">
      <c r="A74">
        <f t="shared" si="2"/>
        <v>64</v>
      </c>
      <c r="B74" s="20" t="s">
        <v>1</v>
      </c>
      <c r="C74" t="s">
        <v>51</v>
      </c>
    </row>
    <row r="75" spans="1:9" x14ac:dyDescent="0.35">
      <c r="A75">
        <f t="shared" si="2"/>
        <v>65</v>
      </c>
      <c r="B75" s="20" t="s">
        <v>182</v>
      </c>
      <c r="C75" t="s">
        <v>186</v>
      </c>
    </row>
    <row r="76" spans="1:9" x14ac:dyDescent="0.35">
      <c r="A76">
        <f t="shared" si="2"/>
        <v>66</v>
      </c>
      <c r="B76" s="20" t="s">
        <v>183</v>
      </c>
      <c r="C76" t="s">
        <v>187</v>
      </c>
    </row>
    <row r="77" spans="1:9" x14ac:dyDescent="0.35">
      <c r="A77">
        <f t="shared" si="2"/>
        <v>67</v>
      </c>
      <c r="B77" s="1" t="s">
        <v>184</v>
      </c>
      <c r="C77" t="s">
        <v>188</v>
      </c>
      <c r="D77" s="1"/>
      <c r="E77" s="1"/>
      <c r="F77" s="1"/>
      <c r="G77" s="1"/>
      <c r="H77" s="1"/>
      <c r="I77" s="1"/>
    </row>
    <row r="78" spans="1:9" x14ac:dyDescent="0.35">
      <c r="A78">
        <f t="shared" si="2"/>
        <v>68</v>
      </c>
      <c r="B78" s="20" t="s">
        <v>185</v>
      </c>
      <c r="C78" t="s">
        <v>189</v>
      </c>
    </row>
    <row r="79" spans="1:9" x14ac:dyDescent="0.35">
      <c r="A79">
        <f t="shared" ref="A79:A85" si="3">ROW()-10</f>
        <v>69</v>
      </c>
      <c r="B79" s="20" t="s">
        <v>192</v>
      </c>
      <c r="C79" s="22" t="s">
        <v>196</v>
      </c>
    </row>
    <row r="80" spans="1:9" x14ac:dyDescent="0.35">
      <c r="A80">
        <f t="shared" si="3"/>
        <v>70</v>
      </c>
      <c r="B80" s="20" t="s">
        <v>190</v>
      </c>
      <c r="C80" s="22" t="s">
        <v>194</v>
      </c>
    </row>
    <row r="81" spans="1:3" x14ac:dyDescent="0.35">
      <c r="A81">
        <f t="shared" si="3"/>
        <v>71</v>
      </c>
      <c r="B81" s="20" t="s">
        <v>191</v>
      </c>
      <c r="C81" t="s">
        <v>195</v>
      </c>
    </row>
    <row r="82" spans="1:3" x14ac:dyDescent="0.35">
      <c r="A82">
        <f t="shared" si="3"/>
        <v>72</v>
      </c>
      <c r="B82" s="20" t="s">
        <v>193</v>
      </c>
      <c r="C82" t="s">
        <v>197</v>
      </c>
    </row>
    <row r="83" spans="1:3" x14ac:dyDescent="0.35">
      <c r="A83">
        <f t="shared" si="3"/>
        <v>73</v>
      </c>
      <c r="B83" s="20" t="s">
        <v>198</v>
      </c>
      <c r="C83" t="s">
        <v>206</v>
      </c>
    </row>
    <row r="84" spans="1:3" x14ac:dyDescent="0.35">
      <c r="A84">
        <f t="shared" si="3"/>
        <v>74</v>
      </c>
      <c r="B84" s="20" t="s">
        <v>231</v>
      </c>
      <c r="C84" t="s">
        <v>232</v>
      </c>
    </row>
    <row r="85" spans="1:3" x14ac:dyDescent="0.35">
      <c r="A85">
        <f t="shared" si="3"/>
        <v>75</v>
      </c>
      <c r="B85" s="20" t="s">
        <v>199</v>
      </c>
      <c r="C85" t="s">
        <v>200</v>
      </c>
    </row>
    <row r="86" spans="1:3" ht="43.5" x14ac:dyDescent="0.35">
      <c r="A86">
        <f t="shared" ref="A86:A94" si="4">ROW()-10</f>
        <v>76</v>
      </c>
      <c r="B86" s="20" t="s">
        <v>208</v>
      </c>
      <c r="C86" s="20" t="s">
        <v>213</v>
      </c>
    </row>
    <row r="87" spans="1:3" ht="29" x14ac:dyDescent="0.35">
      <c r="A87">
        <f t="shared" si="4"/>
        <v>77</v>
      </c>
      <c r="B87" s="20" t="s">
        <v>218</v>
      </c>
      <c r="C87" s="20" t="s">
        <v>207</v>
      </c>
    </row>
    <row r="88" spans="1:3" x14ac:dyDescent="0.35">
      <c r="A88">
        <f t="shared" si="4"/>
        <v>78</v>
      </c>
      <c r="B88" s="20" t="s">
        <v>214</v>
      </c>
      <c r="C88" s="20" t="s">
        <v>215</v>
      </c>
    </row>
    <row r="89" spans="1:3" x14ac:dyDescent="0.35">
      <c r="A89">
        <f t="shared" si="4"/>
        <v>79</v>
      </c>
      <c r="B89" s="20" t="s">
        <v>216</v>
      </c>
      <c r="C89" s="20" t="s">
        <v>217</v>
      </c>
    </row>
    <row r="90" spans="1:3" ht="29" x14ac:dyDescent="0.35">
      <c r="A90">
        <f t="shared" si="4"/>
        <v>80</v>
      </c>
      <c r="B90" s="20" t="s">
        <v>219</v>
      </c>
      <c r="C90" s="22" t="s">
        <v>220</v>
      </c>
    </row>
    <row r="91" spans="1:3" x14ac:dyDescent="0.35">
      <c r="A91">
        <f t="shared" si="4"/>
        <v>81</v>
      </c>
      <c r="B91" s="20" t="s">
        <v>221</v>
      </c>
      <c r="C91" s="22" t="s">
        <v>225</v>
      </c>
    </row>
    <row r="92" spans="1:3" x14ac:dyDescent="0.35">
      <c r="A92">
        <f t="shared" si="4"/>
        <v>82</v>
      </c>
      <c r="B92" s="20" t="s">
        <v>222</v>
      </c>
      <c r="C92" s="22" t="s">
        <v>234</v>
      </c>
    </row>
    <row r="93" spans="1:3" x14ac:dyDescent="0.35">
      <c r="A93">
        <f t="shared" si="4"/>
        <v>83</v>
      </c>
      <c r="B93" s="20" t="s">
        <v>223</v>
      </c>
      <c r="C93" s="22" t="s">
        <v>226</v>
      </c>
    </row>
    <row r="94" spans="1:3" x14ac:dyDescent="0.35">
      <c r="A94">
        <f t="shared" si="4"/>
        <v>84</v>
      </c>
      <c r="B94" t="s">
        <v>224</v>
      </c>
      <c r="C94" t="s">
        <v>227</v>
      </c>
    </row>
    <row r="95" spans="1:3" ht="29" x14ac:dyDescent="0.35">
      <c r="A95" s="305">
        <f>ROW()-10</f>
        <v>85</v>
      </c>
      <c r="B95" s="20" t="s">
        <v>233</v>
      </c>
      <c r="C95" s="20" t="s">
        <v>229</v>
      </c>
    </row>
    <row r="96" spans="1:3" x14ac:dyDescent="0.35">
      <c r="A96" s="305">
        <f>ROW()-10</f>
        <v>86</v>
      </c>
      <c r="B96" t="s">
        <v>228</v>
      </c>
      <c r="C96" t="s">
        <v>230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Formulaire-Formular</vt:lpstr>
      <vt:lpstr>Aide</vt:lpstr>
      <vt:lpstr>Hilfe</vt:lpstr>
      <vt:lpstr>Textes FR-DE</vt:lpstr>
      <vt:lpstr>Etat_DE</vt:lpstr>
      <vt:lpstr>Etat_FR</vt:lpstr>
      <vt:lpstr>Aide!Zone_d_impression</vt:lpstr>
      <vt:lpstr>'Formulaire-Formular'!Zone_d_impression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Jerome FOURNIER</cp:lastModifiedBy>
  <cp:lastPrinted>2025-11-11T08:51:03Z</cp:lastPrinted>
  <dcterms:created xsi:type="dcterms:W3CDTF">2024-07-08T09:25:03Z</dcterms:created>
  <dcterms:modified xsi:type="dcterms:W3CDTF">2025-11-11T09:09:24Z</dcterms:modified>
</cp:coreProperties>
</file>