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5.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832C7171-7AD1-4850-976F-BB242A10782B}" xr6:coauthVersionLast="47" xr6:coauthVersionMax="47" xr10:uidLastSave="{00000000-0000-0000-0000-000000000000}"/>
  <bookViews>
    <workbookView xWindow="28680" yWindow="-120" windowWidth="29040" windowHeight="15720" activeTab="4" xr2:uid="{00000000-000D-0000-FFFF-FFFF00000000}"/>
  </bookViews>
  <sheets>
    <sheet name="Aide" sheetId="13" r:id="rId1"/>
    <sheet name="Formulaire_Fr" sheetId="11" r:id="rId2"/>
    <sheet name="Annexe-annonce remp. chaudière" sheetId="15" state="veryHidden" r:id="rId3"/>
    <sheet name="Hilfe" sheetId="14" r:id="rId4"/>
    <sheet name="Formulaire_De" sheetId="12" r:id="rId5"/>
    <sheet name="Beilage-Meldeformular Ersatz" sheetId="17" state="veryHidden" r:id="rId6"/>
    <sheet name="Formulaire a (fossile élec cen)" sheetId="3" state="hidden" r:id="rId7"/>
    <sheet name="Formulaire b (électrique)" sheetId="2" state="hidden" r:id="rId8"/>
  </sheets>
  <definedNames>
    <definedName name="_xlnm.Print_Titles" localSheetId="4">Formulaire_De!$1:$8</definedName>
    <definedName name="_xlnm.Print_Titles" localSheetId="1">Formulaire_Fr!$1:$8</definedName>
    <definedName name="_xlnm.Print_Area" localSheetId="0">Aide!$A$1:$T$70</definedName>
    <definedName name="_xlnm.Print_Area" localSheetId="2">'Annexe-annonce remp. chaudière'!$I$2:$Y$120</definedName>
    <definedName name="_xlnm.Print_Area" localSheetId="5">'Beilage-Meldeformular Ersatz'!$I$2:$Y$120</definedName>
    <definedName name="_xlnm.Print_Area" localSheetId="4">Formulaire_De!$A$1:$AL$173</definedName>
    <definedName name="_xlnm.Print_Area" localSheetId="1">Formulaire_Fr!$A$1:$AL$173</definedName>
    <definedName name="_xlnm.Print_Area" localSheetId="3">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12" l="1"/>
  <c r="AQ55" i="12"/>
  <c r="AQ54" i="12"/>
  <c r="AR55" i="11"/>
  <c r="AR54" i="11"/>
  <c r="B56" i="11"/>
  <c r="AP46" i="11"/>
  <c r="AQ54" i="11" l="1"/>
  <c r="AP54" i="12"/>
  <c r="L10" i="17" l="1"/>
  <c r="W8" i="17"/>
  <c r="S8" i="17"/>
  <c r="L8" i="17"/>
  <c r="K10" i="15"/>
  <c r="W8" i="15"/>
  <c r="S8" i="15"/>
  <c r="L8" i="15"/>
  <c r="BK43" i="12"/>
  <c r="BK45" i="12"/>
  <c r="BK48" i="12"/>
  <c r="BK49" i="12"/>
  <c r="BK49" i="11"/>
  <c r="BK48" i="11"/>
  <c r="BK43" i="11"/>
  <c r="BK45" i="11"/>
  <c r="BA49" i="12"/>
  <c r="AQ50" i="12" s="1"/>
  <c r="BA48" i="12"/>
  <c r="AP50" i="12" s="1"/>
  <c r="BA45" i="12"/>
  <c r="BA43" i="12"/>
  <c r="BA49" i="11"/>
  <c r="AQ50" i="11" s="1"/>
  <c r="BA48" i="11"/>
  <c r="AP50" i="11" s="1"/>
  <c r="BA45" i="11"/>
  <c r="BA43" i="11"/>
  <c r="AK42" i="11"/>
  <c r="AX51" i="12" l="1"/>
  <c r="AX52" i="12" s="1"/>
  <c r="AX51" i="11"/>
  <c r="AX52" i="11" s="1"/>
  <c r="AK42" i="12"/>
  <c r="AF153" i="12" l="1"/>
  <c r="AH112" i="12"/>
  <c r="AF112" i="12"/>
  <c r="AN104" i="12"/>
  <c r="F102" i="12"/>
  <c r="AK97" i="12"/>
  <c r="AK91" i="12"/>
  <c r="AK63" i="12"/>
  <c r="AN61" i="12"/>
  <c r="AK59" i="12" s="1"/>
  <c r="AR46" i="12"/>
  <c r="AQ46" i="12"/>
  <c r="AP46" i="12"/>
  <c r="AR45" i="12"/>
  <c r="AN42" i="12"/>
  <c r="AN38" i="12"/>
  <c r="AQ45" i="12" s="1"/>
  <c r="AN36" i="12"/>
  <c r="AN35" i="12"/>
  <c r="AN34" i="12"/>
  <c r="AN33" i="12"/>
  <c r="AN32" i="12"/>
  <c r="AN31" i="12"/>
  <c r="AN30" i="12"/>
  <c r="AN29" i="12"/>
  <c r="AN25" i="12"/>
  <c r="AR25" i="12" s="1"/>
  <c r="AN24" i="12"/>
  <c r="AN23" i="12"/>
  <c r="AN22" i="12"/>
  <c r="AN21" i="12"/>
  <c r="AR21" i="12" s="1"/>
  <c r="AN20" i="12"/>
  <c r="AN19" i="12"/>
  <c r="AN18" i="12"/>
  <c r="Z153" i="11"/>
  <c r="AH112" i="11"/>
  <c r="AF112" i="11"/>
  <c r="AN104" i="11"/>
  <c r="F102" i="11"/>
  <c r="AK97" i="11"/>
  <c r="AK91" i="11"/>
  <c r="AK63" i="11"/>
  <c r="AN61" i="11"/>
  <c r="AK61" i="11" s="1"/>
  <c r="AR46" i="11"/>
  <c r="AQ46" i="11"/>
  <c r="AR45" i="11"/>
  <c r="AN42" i="11"/>
  <c r="AN38" i="11"/>
  <c r="AQ45" i="11" s="1"/>
  <c r="AN36" i="11"/>
  <c r="AN35" i="11"/>
  <c r="AN34" i="11"/>
  <c r="AN33" i="11"/>
  <c r="AN32" i="11"/>
  <c r="AN31" i="11"/>
  <c r="AN30" i="11"/>
  <c r="AN29" i="11"/>
  <c r="AN25" i="11"/>
  <c r="AR25" i="11" s="1"/>
  <c r="AN24" i="11"/>
  <c r="AN23" i="11"/>
  <c r="AN22" i="11"/>
  <c r="AN21" i="11"/>
  <c r="AR21" i="11" s="1"/>
  <c r="AN20" i="11"/>
  <c r="AN19" i="11"/>
  <c r="AN18" i="11"/>
  <c r="AP45" i="11" l="1"/>
  <c r="M79" i="12"/>
  <c r="B36" i="11"/>
  <c r="B36" i="12"/>
  <c r="D77" i="12"/>
  <c r="B32" i="11"/>
  <c r="B32" i="12"/>
  <c r="P105" i="12"/>
  <c r="P105" i="11"/>
  <c r="AS46" i="11"/>
  <c r="V110" i="11" s="1"/>
  <c r="AP45" i="12"/>
  <c r="AS46" i="12" s="1"/>
  <c r="M79" i="11"/>
  <c r="D77" i="11"/>
  <c r="V84" i="11" l="1"/>
  <c r="V84" i="12"/>
  <c r="V110" i="12"/>
  <c r="L133" i="11"/>
  <c r="AF113" i="11" s="1"/>
  <c r="AN132" i="11"/>
  <c r="R132" i="11"/>
  <c r="O92" i="11" l="1"/>
  <c r="AN85" i="11"/>
  <c r="T86" i="11" s="1"/>
  <c r="O87" i="11"/>
  <c r="AN90" i="11"/>
  <c r="T91" i="11" s="1"/>
  <c r="L133" i="12"/>
  <c r="AF113" i="12" s="1"/>
  <c r="AN132" i="12"/>
  <c r="R132" i="12" s="1"/>
  <c r="O92" i="12"/>
  <c r="O87" i="12"/>
  <c r="AN85" i="12"/>
  <c r="T86" i="12" s="1"/>
  <c r="AN90" i="12"/>
  <c r="T91" i="12" s="1"/>
  <c r="D127" i="2" l="1"/>
  <c r="T126" i="2"/>
  <c r="D125" i="2"/>
  <c r="L99" i="2"/>
  <c r="AF90" i="2"/>
  <c r="AH89" i="2"/>
  <c r="AF89" i="2"/>
  <c r="F72" i="2"/>
  <c r="AF67" i="2"/>
  <c r="AA62" i="2"/>
  <c r="O62" i="2"/>
  <c r="T61" i="2"/>
  <c r="AN60" i="2"/>
  <c r="AA57" i="2"/>
  <c r="O57" i="2"/>
  <c r="T56" i="2"/>
  <c r="AN55" i="2"/>
  <c r="X48" i="2"/>
  <c r="O45" i="2"/>
  <c r="X42" i="2"/>
  <c r="AN36" i="2"/>
  <c r="AN33" i="2"/>
  <c r="AN29" i="2"/>
  <c r="AN23" i="2"/>
  <c r="AN19" i="2"/>
  <c r="X42" i="3"/>
  <c r="O45" i="3"/>
  <c r="X48" i="3"/>
  <c r="D127" i="3"/>
  <c r="T126" i="3"/>
  <c r="D125" i="3"/>
  <c r="D124" i="3"/>
  <c r="D123" i="3"/>
  <c r="L99" i="3"/>
  <c r="AF90" i="3" s="1"/>
  <c r="AH89" i="3"/>
  <c r="AF89" i="3"/>
  <c r="F72" i="3"/>
  <c r="AF67" i="3"/>
  <c r="AA62" i="3"/>
  <c r="O62" i="3"/>
  <c r="T61" i="3"/>
  <c r="AN60" i="3"/>
  <c r="AA57" i="3"/>
  <c r="O57" i="3"/>
  <c r="T56" i="3"/>
  <c r="AN55" i="3"/>
  <c r="AN36" i="3"/>
  <c r="AN33" i="3"/>
  <c r="AN29" i="3"/>
  <c r="AN23" i="3"/>
  <c r="AN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9"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Y38" authorId="0" shapeId="0" xr:uid="{00000000-0006-0000-0100-000002000000}">
      <text>
        <r>
          <rPr>
            <b/>
            <sz val="8"/>
            <color indexed="81"/>
            <rFont val="Tahoma"/>
            <family val="2"/>
          </rPr>
          <t>Plusieurs catégories</t>
        </r>
        <r>
          <rPr>
            <sz val="8"/>
            <color indexed="81"/>
            <rFont val="Tahoma"/>
            <family val="2"/>
          </rPr>
          <t xml:space="preserve">
En cas de catégorie mixte, mentionner la catégorie d'ouvrage principale</t>
        </r>
      </text>
    </comment>
    <comment ref="L41" authorId="0" shapeId="0" xr:uid="{00000000-0006-0000-0100-000003000000}">
      <text>
        <r>
          <rPr>
            <b/>
            <sz val="8"/>
            <color indexed="81"/>
            <rFont val="Tahoma"/>
            <family val="2"/>
          </rPr>
          <t xml:space="preserve">Art. 62 al. 7 OcEne
</t>
        </r>
        <r>
          <rPr>
            <sz val="8"/>
            <color indexed="81"/>
            <rFont val="Tahoma"/>
            <family val="2"/>
          </rPr>
          <t xml:space="preserve">
Sont exemptés de ces exigences les bâtiments ayant une affectation mixte, lorsque la surface d'habitation (catégories I et II de la norme SIA 380/1) n'excède pas 150 m² de SRE.</t>
        </r>
      </text>
    </comment>
    <comment ref="G45" authorId="0" shapeId="0" xr:uid="{9493B724-2FE9-41FA-8F98-41DDA9B8EDCD}">
      <text>
        <r>
          <rPr>
            <b/>
            <sz val="9"/>
            <color indexed="81"/>
            <rFont val="Tahoma"/>
            <family val="2"/>
          </rPr>
          <t xml:space="preserve">PAC réversible - refroidissement actif avec PAC
</t>
        </r>
        <r>
          <rPr>
            <sz val="9"/>
            <color indexed="81"/>
            <rFont val="Tahoma"/>
            <family val="2"/>
          </rPr>
          <t xml:space="preserve">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
</t>
        </r>
      </text>
    </comment>
    <comment ref="C47" authorId="0" shapeId="0" xr:uid="{BD95BC16-826D-4D50-B2FC-809160F9A59B}">
      <text>
        <r>
          <rPr>
            <sz val="9"/>
            <color indexed="81"/>
            <rFont val="Tahoma"/>
            <family val="2"/>
          </rPr>
          <t xml:space="preserve">Voir </t>
        </r>
        <r>
          <rPr>
            <b/>
            <sz val="9"/>
            <color indexed="81"/>
            <rFont val="Tahoma"/>
            <family val="2"/>
          </rPr>
          <t xml:space="preserve">art.34 LcEne </t>
        </r>
        <r>
          <rPr>
            <sz val="9"/>
            <color indexed="81"/>
            <rFont val="Tahoma"/>
            <family val="2"/>
          </rPr>
          <t xml:space="preserve">pour la couverture des besoins d'électricité pour le rafraîchissement, l'humidification et la déshumidification des bâtiments
</t>
        </r>
      </text>
    </comment>
    <comment ref="D50" authorId="0" shapeId="0" xr:uid="{DA869909-3557-424A-AB97-7A6F83E6202B}">
      <text>
        <r>
          <rPr>
            <b/>
            <sz val="9"/>
            <color indexed="81"/>
            <rFont val="Tahoma"/>
            <family val="2"/>
          </rPr>
          <t xml:space="preserve">PAC réversible - refroidissement actif avec PAC
</t>
        </r>
        <r>
          <rPr>
            <sz val="9"/>
            <color indexed="81"/>
            <rFont val="Tahoma"/>
            <family val="2"/>
          </rPr>
          <t>En été ou en dehors de la période de chauffage, les pompes à
chaleur air-eau réversibles peuvent fonctionner en mode inversé.
Elles prélèvent alors de la chaleur de la pièce et l’évacuent
dans l’air extérieur. Durant le cycle de refroidissement, la pompe
à chaleur et le circulateur sont en service.</t>
        </r>
      </text>
    </comment>
    <comment ref="AH67" authorId="0" shapeId="0" xr:uid="{A99A7BDC-F064-4AF0-AF15-4F4709B63822}">
      <text>
        <r>
          <rPr>
            <b/>
            <sz val="9"/>
            <color indexed="81"/>
            <rFont val="Tahoma"/>
            <family val="2"/>
          </rPr>
          <t xml:space="preserve">Art. 62 al. 1 OcEne
</t>
        </r>
        <r>
          <rPr>
            <sz val="9"/>
            <color indexed="81"/>
            <rFont val="Tahoma"/>
            <family val="2"/>
          </rPr>
          <t xml:space="preserve">L’exigence requise à l’article 38 alinéa 3 LcEne est considérée comme respectée si:
a) le projet répond à une solution standard selon l'alinéa 2 ou à une combinaison de solutions standards selon l'alinéa 3, ou
b) le projet répond aux exigences de l'alinéa 4, ou
c) le bâtiment dispose du label Minergie®, ou
d) le bâtiment atteint au moins la classe D du CECB pour la performance énergétique globale.
</t>
        </r>
      </text>
    </comment>
    <comment ref="AD73" authorId="0" shapeId="0" xr:uid="{00000000-0006-0000-0100-000005000000}">
      <text>
        <r>
          <rPr>
            <b/>
            <sz val="8"/>
            <color indexed="81"/>
            <rFont val="Tahoma"/>
            <family val="2"/>
          </rPr>
          <t xml:space="preserve">LcEne art.40 al.2
</t>
        </r>
        <r>
          <rPr>
            <sz val="8"/>
            <color indexed="81"/>
            <rFont val="Tahoma"/>
            <family val="2"/>
          </rPr>
          <t xml:space="preserve">
Sont notamment exemptés les chauffages électriques décentralisés suivants:
a)  les chauffages électriques des bâtiments dont la classe de performance énergétique globale du CECB est D ou meilleure;
b)  les chauffages électriques conçus comme chauffages d’appoint pour pompes à chaleur ou chauffage au bois, ou comme chauffages de secours;
c)  les chauffages électriques de salles d'eau et de WC;
d)  les chauffages électriques de bâtiments ayant une puissance installée n’excédant pas 3 kW ou dont la surface chauffée électriquement est inférieure à 50 m² de surface de référence énergétique;
e)  les chauffages électriques de bâtiments disposant d'une production hivernale d'électricité sur site à partir d'énergies renouvelables qui permet de couvrir l'énergie nécessaire au chauffage électrique;
f)  d’autres chauffages électriques autorisés par l’ordonnance.</t>
        </r>
      </text>
    </comment>
    <comment ref="L79" authorId="0" shapeId="0" xr:uid="{00000000-0006-0000-0100-000006000000}">
      <text>
        <r>
          <rPr>
            <b/>
            <sz val="9"/>
            <color indexed="81"/>
            <rFont val="Tahoma"/>
            <family val="2"/>
          </rPr>
          <t xml:space="preserve">Solutions standards pour les NOUVEAUX bâtiments
</t>
        </r>
        <r>
          <rPr>
            <sz val="9"/>
            <color indexed="81"/>
            <rFont val="Tahoma"/>
            <family val="2"/>
          </rPr>
          <t xml:space="preserve">
Solution standard 1A à 1D = art. 57 al. 2 let. a (1. à 4.) OcEne
Solution standard 2A à 2E = art. 57 al. 2 let. b (1. à 5.) OcEne
Solution standard 3A à 3C = art. 57 al. 3 let. a (1. à 3.) OcEne
Solution standard 4A à 4D = art. 57 al. 3 let. b (1. à 4.) OcEne
Solutions standards REMPLACEMENT d'installation de production de chaleur
Solution standard 1 = art. 62 al. 2 let. a) OcEne
Solution standard 2 = art. 62 al. 2 let. b) OcEne
Solution standard 3 = art. 62 al. 2 let. c) OcEne
Solution standard 4 = art. 62 al. 2 let. d) OcEne
Solution standard 5 = art. 62 al. 2 let. e) OcEne
Solution standard 6 = art. 62 al. 2 let. f) OcEne
Solution standard 7 = art. 62 al. 3 let. a) OcEne
Solution standard 8 = art. 62 al. 3 let. b) OcEne
Solution standard 9 = art. 62 al. 3 let. c) OcEne
Solution standard 10 = art. 62 al. 3 let. d) OcEne
Solution standard 11 = art. 62 al. 3 let. e) OcEne
Solution standard 12 = art. 62 al. 3 let. f) OcEne
Solution standard 13 = art. 62 al. 4 OcEne</t>
        </r>
      </text>
    </comment>
    <comment ref="V84" authorId="0" shapeId="0" xr:uid="{00000000-0006-0000-0100-000007000000}">
      <text>
        <r>
          <rPr>
            <b/>
            <sz val="9"/>
            <color indexed="81"/>
            <rFont val="Tahoma"/>
            <family val="2"/>
          </rPr>
          <t xml:space="preserve">Catégorie I et II seulement
</t>
        </r>
        <r>
          <rPr>
            <sz val="9"/>
            <color indexed="81"/>
            <rFont val="Tahoma"/>
            <family val="2"/>
          </rPr>
          <t>L'entier de la SRE est soumise</t>
        </r>
        <r>
          <rPr>
            <b/>
            <sz val="9"/>
            <color indexed="81"/>
            <rFont val="Tahoma"/>
            <family val="2"/>
          </rPr>
          <t xml:space="preserve">
Catégorie SIA mixte
</t>
        </r>
        <r>
          <rPr>
            <sz val="9"/>
            <color indexed="81"/>
            <rFont val="Tahoma"/>
            <family val="2"/>
          </rPr>
          <t>seule la part de SRE de catégorie type "habitat" (pour autant qu'elle soit supérieure à 150m2) est soumise</t>
        </r>
      </text>
    </comment>
    <comment ref="V110" authorId="0" shapeId="0" xr:uid="{00000000-0006-0000-0100-000008000000}">
      <text>
        <r>
          <rPr>
            <b/>
            <sz val="9"/>
            <color indexed="81"/>
            <rFont val="Tahoma"/>
            <family val="2"/>
          </rPr>
          <t xml:space="preserve">Catégorie I et II seulement
</t>
        </r>
        <r>
          <rPr>
            <sz val="9"/>
            <color indexed="81"/>
            <rFont val="Tahoma"/>
            <family val="2"/>
          </rPr>
          <t>L'entier de la SRE est soumise</t>
        </r>
        <r>
          <rPr>
            <b/>
            <sz val="9"/>
            <color indexed="81"/>
            <rFont val="Tahoma"/>
            <family val="2"/>
          </rPr>
          <t xml:space="preserve">
Catégorie SIA mixte
</t>
        </r>
        <r>
          <rPr>
            <sz val="9"/>
            <color indexed="81"/>
            <rFont val="Tahoma"/>
            <family val="2"/>
          </rPr>
          <t>seule la part de SRE de catégorie type "habitat" (pour autant qu'elle soit supérieure à 150m2) est soumise</t>
        </r>
        <r>
          <rPr>
            <b/>
            <sz val="9"/>
            <color indexed="81"/>
            <rFont val="Tahoma"/>
            <family val="2"/>
          </rPr>
          <t xml:space="preserve">
Catégories III à X et chauffage électrique centralisé
</t>
        </r>
        <r>
          <rPr>
            <sz val="9"/>
            <color indexed="81"/>
            <rFont val="Tahoma"/>
            <family val="2"/>
          </rPr>
          <t>L'entier de la SRE est soumise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9"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Y38" authorId="0" shapeId="0" xr:uid="{00000000-0006-0000-0300-000002000000}">
      <text>
        <r>
          <rPr>
            <b/>
            <sz val="8"/>
            <color indexed="81"/>
            <rFont val="Tahoma"/>
            <family val="2"/>
          </rPr>
          <t xml:space="preserve">Mehrere Kategorien
</t>
        </r>
        <r>
          <rPr>
            <sz val="8"/>
            <color indexed="81"/>
            <rFont val="Tahoma"/>
            <family val="2"/>
          </rPr>
          <t xml:space="preserve">
Bei gemischten Kategorien ist die Hauptkategorie des Bauwerks anzugeben</t>
        </r>
      </text>
    </comment>
    <comment ref="L41" authorId="0" shapeId="0" xr:uid="{00000000-0006-0000-0300-000003000000}">
      <text>
        <r>
          <rPr>
            <b/>
            <sz val="8"/>
            <color indexed="81"/>
            <rFont val="Tahoma"/>
            <family val="2"/>
          </rPr>
          <t xml:space="preserve">Art. 62 Abs. 7 kEnV
</t>
        </r>
        <r>
          <rPr>
            <sz val="8"/>
            <color indexed="81"/>
            <rFont val="Tahoma"/>
            <family val="2"/>
          </rPr>
          <t xml:space="preserve">
Ausgenommen von diesen Anforderungen sind Gebäude mit gemischter
Nutzung, wenn die Wohnfläche (Kategorien I und II der Norm SIA 380/1)
nicht mehr als 150 m² EBF beträgt.
</t>
        </r>
      </text>
    </comment>
    <comment ref="F45" authorId="0" shapeId="0" xr:uid="{02C55662-BCDB-4CE6-BB86-08BE26E47235}">
      <text>
        <r>
          <rPr>
            <b/>
            <sz val="9"/>
            <color indexed="81"/>
            <rFont val="Tahoma"/>
            <family val="2"/>
          </rPr>
          <t xml:space="preserve">Reversible WP - Aktive Kühlung mit der Wärmepumpe
</t>
        </r>
        <r>
          <rPr>
            <sz val="9"/>
            <color indexed="81"/>
            <rFont val="Tahoma"/>
            <family val="2"/>
          </rPr>
          <t>Im Sommer bzw. wenn keine Wärme benötigt wird, kann die Luft-Wärmepumpe ihre Betriebsweise umkehren (reversibler Betrieb). Wärme wird dann aus dem Raum entzogen und an die Aussenluft abgegeben. Wärmepumpe und Umwälzpumpen sind für die Kühlung in Betrieb.</t>
        </r>
      </text>
    </comment>
    <comment ref="C47" authorId="0" shapeId="0" xr:uid="{A250349A-C32C-424C-95C8-DCB32540A1BF}">
      <text>
        <r>
          <rPr>
            <sz val="9"/>
            <color indexed="81"/>
            <rFont val="Tahoma"/>
            <family val="2"/>
          </rPr>
          <t xml:space="preserve">Siehe </t>
        </r>
        <r>
          <rPr>
            <b/>
            <sz val="9"/>
            <color indexed="81"/>
            <rFont val="Tahoma"/>
            <family val="2"/>
          </rPr>
          <t>Art. 34 kEnG</t>
        </r>
        <r>
          <rPr>
            <sz val="9"/>
            <color indexed="81"/>
            <rFont val="Tahoma"/>
            <family val="2"/>
          </rPr>
          <t xml:space="preserve"> für die Deckung des Elektrizitätsbedarfs zur Kühlung, Befeuchtung und Entfeuchtung von Gebäuden</t>
        </r>
      </text>
    </comment>
    <comment ref="C50" authorId="0" shapeId="0" xr:uid="{A40EF9DC-DE94-44DF-BE0A-D92D8612A332}">
      <text>
        <r>
          <rPr>
            <b/>
            <sz val="9"/>
            <color indexed="81"/>
            <rFont val="Tahoma"/>
            <family val="2"/>
          </rPr>
          <t xml:space="preserve">Reversible WP - Aktive Kühlung mit der Wärmepumpe
</t>
        </r>
        <r>
          <rPr>
            <sz val="9"/>
            <color indexed="81"/>
            <rFont val="Tahoma"/>
            <family val="2"/>
          </rPr>
          <t xml:space="preserve">
Im Sommer bzw. wenn keine Wärme benötigt wird, kann die
Luft / Wasser Wärmepumpe ihre Betriebsweise umkehren (reversibler
Betrieb). Wärme wird dann aus dem Raum entzogen und an die
Aussenluft abgegeben. Wärmepumpe und Umwälzpumpen sind
für die Kühlung in Betrieb.</t>
        </r>
      </text>
    </comment>
    <comment ref="AE67" authorId="0" shapeId="0" xr:uid="{00000000-0006-0000-0300-000004000000}">
      <text>
        <r>
          <rPr>
            <b/>
            <sz val="9"/>
            <color indexed="81"/>
            <rFont val="Tahoma"/>
            <family val="2"/>
          </rPr>
          <t xml:space="preserve">Art. 62 Ab. 1 kEnV
</t>
        </r>
        <r>
          <rPr>
            <sz val="9"/>
            <color indexed="81"/>
            <rFont val="Tahoma"/>
            <family val="2"/>
          </rPr>
          <t xml:space="preserve">Die in Artikel 38 Absatz 3 kEnG geforderte Anforderung gilt als erfüllt, wenn:
a)  das Projekt einer Standardlösung nach Absatz 2 oder einer Kombination von Standardlösungen nach Absatz 3 entspricht, oder
b)  das Projekt erfüllt die Anforderungen des Absatzes 4, oder
c)  das Gebäude mit dem Minergie®-Label ausgezeichnet ist, oder
d)  das Gebäude mindestens die Klasse D des GEAK für die Gesamtenergieeffizienz erreicht.
</t>
        </r>
      </text>
    </comment>
    <comment ref="AF73" authorId="0" shapeId="0" xr:uid="{00000000-0006-0000-0300-000005000000}">
      <text>
        <r>
          <rPr>
            <b/>
            <sz val="8"/>
            <color indexed="81"/>
            <rFont val="Tahoma"/>
            <family val="2"/>
          </rPr>
          <t xml:space="preserve">kEnG Art.40 Ab.2
</t>
        </r>
        <r>
          <rPr>
            <sz val="8"/>
            <color indexed="81"/>
            <rFont val="Tahoma"/>
            <family val="2"/>
          </rPr>
          <t xml:space="preserve">
Von dieser Pflicht sind insbesondere folgende dezentralen Elektroheizungen befreit:
a)  Elektroheizungen von Gebäuden mit der GEAK-Gesamtenergieeffizienzklasse D oder besser;
b)  Elektroheizungen, die als Zusatzheizungen zu Wärmepumpen oder Holzheizungen beziehungsweise als Notheizungen eingebaut sind;
c)  Elektroheizungen im Bad oder WC;
d) Elektroheizungen in Gebäuden mit einer installierten Leistung von höchstens 3 kW oder deren elektrisch beheizte Fläche kleiner ist als 50 m² Energiebezugsfläche;
e)  Elektroheizungen in Gebäuden, die in den Wintermonaten über eine Elektrizitätserzeugung am Standort mit erneuerbaren Energien verfügen, die den Energiebedarf der Elektroheizung decken kann;
f)  andere durch die Verordnung zugelassene Elektroheizungen.</t>
        </r>
      </text>
    </comment>
    <comment ref="L79" authorId="0" shapeId="0" xr:uid="{00000000-0006-0000-0300-000006000000}">
      <text>
        <r>
          <rPr>
            <b/>
            <sz val="9"/>
            <color indexed="81"/>
            <rFont val="Tahoma"/>
            <family val="2"/>
          </rPr>
          <t xml:space="preserve">Standardlösungen für NEUE Gebäude
</t>
        </r>
        <r>
          <rPr>
            <sz val="9"/>
            <color indexed="81"/>
            <rFont val="Tahoma"/>
            <family val="2"/>
          </rPr>
          <t xml:space="preserve">
Standardlösung 1A bis 1D = Art. 57 Abs. 2 Burchst. a (1. bis 4.) kEnV
Standardlösung 2A bis 2E = Art. 57 Abs. 2 Burchst. b (1. bis 5.) kEnV
Standardlösung 3A bis 3C = Art. 57 Abs. 3 Burchst. a (1. bis 3.) kEnV
Standardlösung 4A bis 4D = Art. 57 Abs. 3 Burchst. b (1. bis 4.) kEnV
</t>
        </r>
        <r>
          <rPr>
            <b/>
            <sz val="9"/>
            <color indexed="81"/>
            <rFont val="Tahoma"/>
            <family val="2"/>
          </rPr>
          <t xml:space="preserve">
Standardlösungen für WÄRMEERZEUGERERSATZ  </t>
        </r>
        <r>
          <rPr>
            <sz val="9"/>
            <color indexed="81"/>
            <rFont val="Tahoma"/>
            <family val="2"/>
          </rPr>
          <t xml:space="preserve">
Standardlösung 1 = Art. 62 Abs. 2 Burchst. a kEnV
Standardlösung 2 = Art. 62 Abs. 2 Burchst. b kEnV
Standardlösung 3 = Art. 62 Abs. 2 Burchst. c kEnV
Standardlösung 4 = Art. 62 Abs. 2 Burchst. d kEnV
Standardlösung 5 = Art. 62 Abs. 2 Burchst. e kEnV
Standardlösung 6 = Art. 62 Abs. 2 Burchst. f kEnV
Standardlösung 7 = Art. 62 Abs. 3 Burchst. a kEnV
Standardlösung 8 = Art. 62 Abs. 3 Burchst. b kEnV
Standardlösung 9 = Art. 62 Abs. 3 Burchst. c kEnV
Standardlösung 10 = Art. 62 Abs. 3 Burchst. d kEnV
Standardlösung 11 = Art. 62 Abs. 3 Burchst. e kEnV
Standardlösung 12 = Art. 62 Abs. 3 Burchst. f kEnV
Standardlösung 13 = Art. 62 Abs. 4 kEnV</t>
        </r>
      </text>
    </comment>
    <comment ref="V84" authorId="0" shapeId="0" xr:uid="{00000000-0006-0000-0300-000007000000}">
      <text>
        <r>
          <rPr>
            <b/>
            <sz val="9"/>
            <color indexed="81"/>
            <rFont val="Tahoma"/>
            <family val="2"/>
          </rPr>
          <t xml:space="preserve">nur Kategorien I und II
</t>
        </r>
        <r>
          <rPr>
            <sz val="9"/>
            <color indexed="81"/>
            <rFont val="Tahoma"/>
            <family val="2"/>
          </rPr>
          <t>Die gesamte SRE ist betroffen</t>
        </r>
        <r>
          <rPr>
            <b/>
            <sz val="9"/>
            <color indexed="81"/>
            <rFont val="Tahoma"/>
            <family val="2"/>
          </rPr>
          <t xml:space="preserve">
gemischte Kategorien 
</t>
        </r>
        <r>
          <rPr>
            <sz val="9"/>
            <color indexed="81"/>
            <rFont val="Tahoma"/>
            <family val="2"/>
          </rPr>
          <t>nur der Anteil des EBF der Kategorie Typ "Wohnen" (sofern er grösser als 150m2 ist) ist betroffen</t>
        </r>
      </text>
    </comment>
    <comment ref="V110" authorId="0" shapeId="0" xr:uid="{00000000-0006-0000-0300-000008000000}">
      <text>
        <r>
          <rPr>
            <b/>
            <sz val="9"/>
            <color indexed="81"/>
            <rFont val="Tahoma"/>
            <family val="2"/>
          </rPr>
          <t xml:space="preserve">nur Kategorie I und II
</t>
        </r>
        <r>
          <rPr>
            <sz val="9"/>
            <color indexed="81"/>
            <rFont val="Tahoma"/>
            <family val="2"/>
          </rPr>
          <t>Die gesamte EBF ist betroffen</t>
        </r>
        <r>
          <rPr>
            <b/>
            <sz val="9"/>
            <color indexed="81"/>
            <rFont val="Tahoma"/>
            <family val="2"/>
          </rPr>
          <t xml:space="preserve">
gemischte Kategorien 
</t>
        </r>
        <r>
          <rPr>
            <sz val="9"/>
            <color indexed="81"/>
            <rFont val="Tahoma"/>
            <family val="2"/>
          </rPr>
          <t>nur der Anteil des EBF der Kategorie Typ "Wohnen" (sofern er grösser als 150m2 ist) ist betroffen</t>
        </r>
        <r>
          <rPr>
            <b/>
            <sz val="9"/>
            <color indexed="81"/>
            <rFont val="Tahoma"/>
            <family val="2"/>
          </rPr>
          <t xml:space="preserve">
Kategorien III bis X und dezentralen elektrischen Heizungen
</t>
        </r>
        <r>
          <rPr>
            <sz val="9"/>
            <color indexed="81"/>
            <rFont val="Tahoma"/>
            <family val="2"/>
          </rPr>
          <t>Die gesamte EBF ist betroffen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V6" authorId="0" shapeId="0" xr:uid="{00000000-0006-0000-0400-000001000000}">
      <text>
        <r>
          <rPr>
            <b/>
            <sz val="9"/>
            <color indexed="81"/>
            <rFont val="Tahoma"/>
            <family val="2"/>
          </rPr>
          <t>Tanina Menoud:</t>
        </r>
        <r>
          <rPr>
            <sz val="9"/>
            <color indexed="81"/>
            <rFont val="Tahoma"/>
            <family val="2"/>
          </rPr>
          <t xml:space="preserve">
ici fossile et électrique centralisé
EN-VS-120a
+
autre formulaire pour électrique décentralisé
EN-VS-120b -&gt; priorité 3
(différences liées aux exemptions, travaux envergures, spécificités selon LcEne art.40 + OcEne art.63)</t>
        </r>
      </text>
    </comment>
    <comment ref="N15" authorId="0" shapeId="0" xr:uid="{00000000-0006-0000-0400-000002000000}">
      <text>
        <r>
          <rPr>
            <b/>
            <sz val="9"/>
            <color indexed="81"/>
            <rFont val="Tahoma"/>
            <family val="2"/>
          </rPr>
          <t>Tanina Menoud:</t>
        </r>
        <r>
          <rPr>
            <sz val="9"/>
            <color indexed="81"/>
            <rFont val="Tahoma"/>
            <family val="2"/>
          </rPr>
          <t xml:space="preserve">
ôter décentralisé pour le choix -&gt; EN-VS-120b</t>
        </r>
      </text>
    </comment>
    <comment ref="AI16" authorId="0" shapeId="0" xr:uid="{00000000-0006-0000-0400-000003000000}">
      <text>
        <r>
          <rPr>
            <b/>
            <sz val="9"/>
            <color indexed="81"/>
            <rFont val="Tahoma"/>
            <family val="2"/>
          </rPr>
          <t>Tanina Menoud:</t>
        </r>
        <r>
          <rPr>
            <sz val="9"/>
            <color indexed="81"/>
            <rFont val="Tahoma"/>
            <family val="2"/>
          </rPr>
          <t xml:space="preserve">
checker que les besoins ECS et Q doivent être bien séparés s'il y a des réseaux séparés</t>
        </r>
      </text>
    </comment>
    <comment ref="S27" authorId="0" shapeId="0" xr:uid="{00000000-0006-0000-0400-000004000000}">
      <text>
        <r>
          <rPr>
            <b/>
            <sz val="9"/>
            <color indexed="81"/>
            <rFont val="Tahoma"/>
            <family val="2"/>
          </rPr>
          <t>Tanina Menoud:</t>
        </r>
        <r>
          <rPr>
            <sz val="9"/>
            <color indexed="81"/>
            <rFont val="Tahoma"/>
            <family val="2"/>
          </rPr>
          <t xml:space="preserve">
ôter dé + centralisé + IR</t>
        </r>
      </text>
    </comment>
    <comment ref="AA36" authorId="0" shapeId="0" xr:uid="{00000000-0006-0000-0400-000005000000}">
      <text>
        <r>
          <rPr>
            <b/>
            <sz val="9"/>
            <color indexed="81"/>
            <rFont val="Tahoma"/>
            <family val="2"/>
          </rPr>
          <t>Tanina Menoud:</t>
        </r>
        <r>
          <rPr>
            <sz val="9"/>
            <color indexed="81"/>
            <rFont val="Tahoma"/>
            <family val="2"/>
          </rPr>
          <t xml:space="preserve">
art.38 LcEne habitat
si mixte avec &gt; 150m2 réf OcEne art.62 al.7</t>
        </r>
      </text>
    </comment>
    <comment ref="O38" authorId="0" shapeId="0" xr:uid="{00000000-0006-0000-0400-000006000000}">
      <text>
        <r>
          <rPr>
            <b/>
            <sz val="9"/>
            <color indexed="81"/>
            <rFont val="Tahoma"/>
            <family val="2"/>
          </rPr>
          <t>Tanina Menoud:</t>
        </r>
        <r>
          <rPr>
            <sz val="9"/>
            <color indexed="81"/>
            <rFont val="Tahoma"/>
            <family val="2"/>
          </rPr>
          <t xml:space="preserve">
voir si solution facile pour ne pas devoir saisir ou afficher ce bloc (pas utile mais pas gênant)
</t>
        </r>
      </text>
    </comment>
    <comment ref="AG38" authorId="0" shapeId="0" xr:uid="{00000000-0006-0000-0400-000007000000}">
      <text>
        <r>
          <rPr>
            <b/>
            <sz val="9"/>
            <color indexed="81"/>
            <rFont val="Tahoma"/>
            <family val="2"/>
          </rPr>
          <t>Tanina Menoud:</t>
        </r>
        <r>
          <rPr>
            <sz val="9"/>
            <color indexed="81"/>
            <rFont val="Tahoma"/>
            <family val="2"/>
          </rPr>
          <t xml:space="preserve">
attention, remarque cat ouvrage habitat ne doit pas être inhibé si plus de 150m2 habitat même si autre cat prépondérante</t>
        </r>
      </text>
    </comment>
    <comment ref="B40" authorId="0" shapeId="0" xr:uid="{00000000-0006-0000-0400-000008000000}">
      <text>
        <r>
          <rPr>
            <b/>
            <sz val="9"/>
            <color indexed="81"/>
            <rFont val="Tahoma"/>
            <family val="2"/>
          </rPr>
          <t>Tanina Menoud:</t>
        </r>
        <r>
          <rPr>
            <sz val="9"/>
            <color indexed="81"/>
            <rFont val="Tahoma"/>
            <family val="2"/>
          </rPr>
          <t xml:space="preserve">
découpler formulaire pour chauffage électrique centralisé (art.39 LcEne) décentralisé (art.40 LcEne)
-&gt; 3 cas
réno complète, partie importante du système, réno d'envergure
</t>
        </r>
      </text>
    </comment>
    <comment ref="B42" authorId="0" shapeId="0" xr:uid="{00000000-0006-0000-0400-000009000000}">
      <text>
        <r>
          <rPr>
            <b/>
            <sz val="9"/>
            <color indexed="81"/>
            <rFont val="Tahoma"/>
            <family val="2"/>
          </rPr>
          <t>Tanina Menoud:</t>
        </r>
        <r>
          <rPr>
            <sz val="9"/>
            <color indexed="81"/>
            <rFont val="Tahoma"/>
            <family val="2"/>
          </rPr>
          <t xml:space="preserve">
découpler formulaire pour chauffage électrique centralisé (art.39 LcEne) décentralisé (art.40 LcEne)
-&gt; 3 cas
réno complète, partie importante du système, réno d'envergure
</t>
        </r>
      </text>
    </comment>
    <comment ref="X42" authorId="0" shapeId="0" xr:uid="{00000000-0006-0000-0400-00000A000000}">
      <text>
        <r>
          <rPr>
            <b/>
            <sz val="9"/>
            <color indexed="81"/>
            <rFont val="Tahoma"/>
            <family val="2"/>
          </rPr>
          <t>Tanina Menoud:</t>
        </r>
        <r>
          <rPr>
            <sz val="9"/>
            <color indexed="81"/>
            <rFont val="Tahoma"/>
            <family val="2"/>
          </rPr>
          <t xml:space="preserve">
tester reamqrque ca bug
</t>
        </r>
      </text>
    </comment>
    <comment ref="D45" authorId="0" shapeId="0" xr:uid="{00000000-0006-0000-0400-00000B000000}">
      <text>
        <r>
          <rPr>
            <b/>
            <sz val="9"/>
            <color indexed="81"/>
            <rFont val="Tahoma"/>
            <family val="2"/>
          </rPr>
          <t>Tanina Menoud:</t>
        </r>
        <r>
          <rPr>
            <sz val="9"/>
            <color indexed="81"/>
            <rFont val="Tahoma"/>
            <family val="2"/>
          </rPr>
          <t xml:space="preserve">
passer au-dessus</t>
        </r>
      </text>
    </comment>
    <comment ref="O45" authorId="0" shapeId="0" xr:uid="{00000000-0006-0000-0400-00000C000000}">
      <text>
        <r>
          <rPr>
            <b/>
            <sz val="9"/>
            <color indexed="81"/>
            <rFont val="Tahoma"/>
            <family val="2"/>
          </rPr>
          <t>Tanina Menoud:</t>
        </r>
        <r>
          <rPr>
            <sz val="9"/>
            <color indexed="81"/>
            <rFont val="Tahoma"/>
            <family val="2"/>
          </rPr>
          <t xml:space="preserve">
remarque liée à électrique centralisé</t>
        </r>
      </text>
    </comment>
    <comment ref="D47" authorId="0" shapeId="0" xr:uid="{00000000-0006-0000-0400-00000D000000}">
      <text>
        <r>
          <rPr>
            <b/>
            <sz val="9"/>
            <color indexed="81"/>
            <rFont val="Tahoma"/>
            <family val="2"/>
          </rPr>
          <t>Tanina Menoud:</t>
        </r>
        <r>
          <rPr>
            <sz val="9"/>
            <color indexed="81"/>
            <rFont val="Tahoma"/>
            <family val="2"/>
          </rPr>
          <t xml:space="preserve">
inhiber si chauffage centralisé électrique choisi</t>
        </r>
      </text>
    </comment>
    <comment ref="M47" authorId="0" shapeId="0" xr:uid="{00000000-0006-0000-0400-00000E000000}">
      <text>
        <r>
          <rPr>
            <b/>
            <sz val="9"/>
            <color indexed="81"/>
            <rFont val="Tahoma"/>
            <family val="2"/>
          </rPr>
          <t>Tanina Menoud:</t>
        </r>
        <r>
          <rPr>
            <sz val="9"/>
            <color indexed="81"/>
            <rFont val="Tahoma"/>
            <family val="2"/>
          </rPr>
          <t xml:space="preserve">
cette ligne est-elle pertinente ou bien placée</t>
        </r>
      </text>
    </comment>
    <comment ref="D48" authorId="0" shapeId="0" xr:uid="{00000000-0006-0000-0400-00000F000000}">
      <text>
        <r>
          <rPr>
            <b/>
            <sz val="9"/>
            <color indexed="81"/>
            <rFont val="Tahoma"/>
            <family val="2"/>
          </rPr>
          <t xml:space="preserve">Tanina Menoud:
</t>
        </r>
        <r>
          <rPr>
            <sz val="9"/>
            <color indexed="81"/>
            <rFont val="Tahoma"/>
            <family val="2"/>
          </rPr>
          <t xml:space="preserve">inhiber si chauffage centralisé électrique choisi
</t>
        </r>
      </text>
    </comment>
    <comment ref="B49" authorId="0" shapeId="0" xr:uid="{00000000-0006-0000-0400-000010000000}">
      <text>
        <r>
          <rPr>
            <b/>
            <sz val="9"/>
            <color indexed="81"/>
            <rFont val="Tahoma"/>
            <family val="2"/>
          </rPr>
          <t>Tanina Menoud:</t>
        </r>
        <r>
          <rPr>
            <sz val="9"/>
            <color indexed="81"/>
            <rFont val="Tahoma"/>
            <family val="2"/>
          </rPr>
          <t xml:space="preserve">
ajouter pour décentralisé possibilité de compensation financière art.59 LcEne</t>
        </r>
      </text>
    </comment>
    <comment ref="V54" authorId="0" shapeId="0" xr:uid="{00000000-0006-0000-0400-000011000000}">
      <text>
        <r>
          <rPr>
            <b/>
            <sz val="9"/>
            <color indexed="81"/>
            <rFont val="Tahoma"/>
            <family val="2"/>
          </rPr>
          <t>Tanina Menoud:</t>
        </r>
        <r>
          <rPr>
            <sz val="9"/>
            <color indexed="81"/>
            <rFont val="Tahoma"/>
            <family val="2"/>
          </rPr>
          <t xml:space="preserve">
reprise auto de la SRE à considérer
fossile mixte part habitat
fossile habitat -&gt; tout
électro central -&gt; tout</t>
        </r>
      </text>
    </comment>
    <comment ref="Z54" authorId="0" shapeId="0" xr:uid="{00000000-0006-0000-0400-000012000000}">
      <text>
        <r>
          <rPr>
            <b/>
            <sz val="9"/>
            <color indexed="81"/>
            <rFont val="Tahoma"/>
            <family val="2"/>
          </rPr>
          <t>Tanina Menoud:</t>
        </r>
        <r>
          <rPr>
            <sz val="9"/>
            <color indexed="81"/>
            <rFont val="Tahoma"/>
            <family val="2"/>
          </rPr>
          <t xml:space="preserve">
Aide/remarque à ajouter 
si fossile mixte -&gt; SRE habitat
si électrique centralisé -&gt; toute la surface indép de la cat</t>
        </r>
      </text>
    </comment>
    <comment ref="AA57" authorId="0" shapeId="0" xr:uid="{00000000-0006-0000-0400-000013000000}">
      <text>
        <r>
          <rPr>
            <b/>
            <sz val="9"/>
            <color indexed="81"/>
            <rFont val="Tahoma"/>
            <family val="2"/>
          </rPr>
          <t>Tanina Menoud:</t>
        </r>
        <r>
          <rPr>
            <sz val="9"/>
            <color indexed="81"/>
            <rFont val="Tahoma"/>
            <family val="2"/>
          </rPr>
          <t xml:space="preserve">
prendre condition sur catégorie habitation quelque part</t>
        </r>
      </text>
    </comment>
    <comment ref="AF57" authorId="0" shapeId="0" xr:uid="{00000000-0006-0000-0400-000014000000}">
      <text>
        <r>
          <rPr>
            <b/>
            <sz val="9"/>
            <color indexed="81"/>
            <rFont val="Tahoma"/>
            <family val="2"/>
          </rPr>
          <t>Tanina Menoud:</t>
        </r>
        <r>
          <rPr>
            <sz val="9"/>
            <color indexed="81"/>
            <rFont val="Tahoma"/>
            <family val="2"/>
          </rPr>
          <t xml:space="preserve">
hors habitat -&gt; sol std "non" pour rempl électrique centralisé
habitat -&gt; sol std "ok" pour rempl électrique centralisé
????? à revoir</t>
        </r>
      </text>
    </comment>
    <comment ref="AF62" authorId="0" shapeId="0" xr:uid="{00000000-0006-0000-0400-000015000000}">
      <text>
        <r>
          <rPr>
            <b/>
            <sz val="9"/>
            <color indexed="81"/>
            <rFont val="Tahoma"/>
            <family val="2"/>
          </rPr>
          <t>Tanina Menoud:</t>
        </r>
        <r>
          <rPr>
            <sz val="9"/>
            <color indexed="81"/>
            <rFont val="Tahoma"/>
            <family val="2"/>
          </rPr>
          <t xml:space="preserve">
hors habitat -&gt; sol std "non" pour rempl électrique centralisé
habitat -&gt; sol std "ok" pour rempl électrique centralisé
????? à revoir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B31" authorId="0" shapeId="0" xr:uid="{00000000-0006-0000-0500-000001000000}">
      <text>
        <r>
          <rPr>
            <b/>
            <sz val="9"/>
            <color indexed="81"/>
            <rFont val="Tahoma"/>
            <family val="2"/>
          </rPr>
          <t>Tanina Menoud:</t>
        </r>
        <r>
          <rPr>
            <sz val="9"/>
            <color indexed="81"/>
            <rFont val="Tahoma"/>
            <family val="2"/>
          </rPr>
          <t xml:space="preserve">
menu déroulant avec exemption, justification en fonction de art.40 LcEne al.2 
let a -&gt; oui
let b -&gt; non
let c -&gt; non
let d -&gt; oui
let e -&gt; oui
let f -&gt; non
+ 
art.63 OcEne pour annexes à fournir</t>
        </r>
      </text>
    </comment>
    <comment ref="B42" authorId="0" shapeId="0" xr:uid="{00000000-0006-0000-0500-000002000000}">
      <text>
        <r>
          <rPr>
            <b/>
            <sz val="9"/>
            <color indexed="81"/>
            <rFont val="Tahoma"/>
            <family val="2"/>
          </rPr>
          <t>Tanina Menoud:</t>
        </r>
        <r>
          <rPr>
            <sz val="9"/>
            <color indexed="81"/>
            <rFont val="Tahoma"/>
            <family val="2"/>
          </rPr>
          <t xml:space="preserve">
exemptions selon art.40 al.2</t>
        </r>
      </text>
    </comment>
    <comment ref="AD43" authorId="0" shapeId="0" xr:uid="{00000000-0006-0000-0500-000003000000}">
      <text>
        <r>
          <rPr>
            <b/>
            <sz val="9"/>
            <color indexed="81"/>
            <rFont val="Tahoma"/>
            <family val="2"/>
          </rPr>
          <t>Tanina Menoud:</t>
        </r>
        <r>
          <rPr>
            <sz val="9"/>
            <color indexed="81"/>
            <rFont val="Tahoma"/>
            <family val="2"/>
          </rPr>
          <t xml:space="preserve">
coche résidence secondaire 
(réf article 40 LcEne
obligation dans les 10 ans d'une commande à distance) pas besoin
+
réf art.37 OcEne pour rés sec
-&gt; assainissement à faire maintenant
-&gt; info besoin EN-VS-130</t>
        </r>
      </text>
    </comment>
    <comment ref="V54" authorId="0" shapeId="0" xr:uid="{00000000-0006-0000-0500-000004000000}">
      <text>
        <r>
          <rPr>
            <b/>
            <sz val="9"/>
            <color indexed="81"/>
            <rFont val="Tahoma"/>
            <family val="2"/>
          </rPr>
          <t>Tanina Menoud:</t>
        </r>
        <r>
          <rPr>
            <sz val="9"/>
            <color indexed="81"/>
            <rFont val="Tahoma"/>
            <family val="2"/>
          </rPr>
          <t xml:space="preserve">
reprise auto de la SRE à considérer
 -&gt; tout</t>
        </r>
      </text>
    </comment>
    <comment ref="W57" authorId="0" shapeId="0" xr:uid="{00000000-0006-0000-0500-000005000000}">
      <text>
        <r>
          <rPr>
            <b/>
            <sz val="9"/>
            <color indexed="81"/>
            <rFont val="Tahoma"/>
            <family val="2"/>
          </rPr>
          <t>Tanina Menoud:</t>
        </r>
        <r>
          <rPr>
            <sz val="9"/>
            <color indexed="81"/>
            <rFont val="Tahoma"/>
            <family val="2"/>
          </rPr>
          <t xml:space="preserve">
hors habitat -&gt; sol std "non" pour rempl électrique decentralisé
habitat -&gt; sol std "ok" pour rempl électrique decentralisé
????? à revoir</t>
        </r>
      </text>
    </comment>
    <comment ref="AA57" authorId="0" shapeId="0" xr:uid="{00000000-0006-0000-0500-000006000000}">
      <text>
        <r>
          <rPr>
            <b/>
            <sz val="9"/>
            <color indexed="81"/>
            <rFont val="Tahoma"/>
            <family val="2"/>
          </rPr>
          <t>Tanina Menoud:</t>
        </r>
        <r>
          <rPr>
            <sz val="9"/>
            <color indexed="81"/>
            <rFont val="Tahoma"/>
            <family val="2"/>
          </rPr>
          <t xml:space="preserve">
prendre condition sur catégorie habitation quelque part</t>
        </r>
      </text>
    </comment>
    <comment ref="W62" authorId="0" shapeId="0" xr:uid="{00000000-0006-0000-0500-000007000000}">
      <text>
        <r>
          <rPr>
            <b/>
            <sz val="9"/>
            <color indexed="81"/>
            <rFont val="Tahoma"/>
            <family val="2"/>
          </rPr>
          <t>Tanina Menoud:</t>
        </r>
        <r>
          <rPr>
            <sz val="9"/>
            <color indexed="81"/>
            <rFont val="Tahoma"/>
            <family val="2"/>
          </rPr>
          <t xml:space="preserve">
hors habitat -&gt; sol std "non" pour rempl électrique decentralisé
habitat -&gt; sol std "ok" pour rempl électrique decentralisé
????? à revoir</t>
        </r>
      </text>
    </comment>
  </commentList>
</comments>
</file>

<file path=xl/sharedStrings.xml><?xml version="1.0" encoding="utf-8"?>
<sst xmlns="http://schemas.openxmlformats.org/spreadsheetml/2006/main" count="1500" uniqueCount="697">
  <si>
    <t>Service de l'énergie et des forces hydrauliques</t>
  </si>
  <si>
    <t>EN-VS-120</t>
  </si>
  <si>
    <r>
      <t xml:space="preserve">Justificatif énergétique
</t>
    </r>
    <r>
      <rPr>
        <b/>
        <sz val="11"/>
        <rFont val="Arial"/>
        <family val="2"/>
      </rPr>
      <t>Chaleur renouvelable remplacement de producteur de chaleur</t>
    </r>
  </si>
  <si>
    <t>Commune :</t>
  </si>
  <si>
    <t>N° cadastre:</t>
  </si>
  <si>
    <t>Objet :</t>
  </si>
  <si>
    <t>EGID :</t>
  </si>
  <si>
    <r>
      <t>Non soumis à la justification du respect des exigences pour la chaleur renouvelable lors du remplacement d'une installation de production de chaleur (</t>
    </r>
    <r>
      <rPr>
        <b/>
        <sz val="10"/>
        <color rgb="FF000000"/>
        <rFont val="Arial"/>
        <family val="2"/>
      </rPr>
      <t>indiquer et justifier les raisons à la page suivante</t>
    </r>
    <r>
      <rPr>
        <sz val="10"/>
        <color rgb="FF000000"/>
        <rFont val="Arial"/>
        <family val="2"/>
      </rPr>
      <t>)</t>
    </r>
  </si>
  <si>
    <t>Générateur de chaleur existant :</t>
  </si>
  <si>
    <t>Type de générateur de chaleur</t>
  </si>
  <si>
    <t>Puissance thermique</t>
  </si>
  <si>
    <t>But</t>
  </si>
  <si>
    <t>kW</t>
  </si>
  <si>
    <t>Chauffage</t>
  </si>
  <si>
    <t>Eau chaude sanitaire</t>
  </si>
  <si>
    <t>Nouveau Générateur de chaleur :</t>
  </si>
  <si>
    <t>Surface de référence énergétique (SRE) :</t>
  </si>
  <si>
    <r>
      <rPr>
        <sz val="10"/>
        <color rgb="FF000000"/>
        <rFont val="Arial"/>
        <family val="2"/>
      </rPr>
      <t>m</t>
    </r>
    <r>
      <rPr>
        <vertAlign val="superscript"/>
        <sz val="10"/>
        <color rgb="FF000000"/>
        <rFont val="Arial"/>
        <family val="2"/>
      </rPr>
      <t>2</t>
    </r>
  </si>
  <si>
    <t xml:space="preserve">Chaleur renouvelable lors du remplacement d'une installation de production de chaleur </t>
  </si>
  <si>
    <t>Justification du respect des exigences, par :</t>
  </si>
  <si>
    <t>Certification du bâtiment selon le standard Minergie</t>
  </si>
  <si>
    <t>CECB: classe pour le performance énergétique globale</t>
  </si>
  <si>
    <t>Mise en œuvre d'une solution standard</t>
  </si>
  <si>
    <t>Autre solution proposée, approuvée par l'autorité compétente (justifier selon OcEne art.62 al.8)</t>
  </si>
  <si>
    <t>solution</t>
  </si>
  <si>
    <t>choisie</t>
  </si>
  <si>
    <t>Cochez la solution standard choisie.</t>
  </si>
  <si>
    <t>Pour les détails des mesures, voir l'aide à l'applicatioin EN-VS-120.</t>
  </si>
  <si>
    <t>m²</t>
  </si>
  <si>
    <t>1.</t>
  </si>
  <si>
    <t>Installation solaire thermique pour le chauffage et l'eau chaude sanitaire</t>
  </si>
  <si>
    <t>Surface absorbante des capteurs:</t>
  </si>
  <si>
    <t xml:space="preserve">Surface absorbante / SRE    = </t>
  </si>
  <si>
    <t>%</t>
  </si>
  <si>
    <t>(≥7%)</t>
  </si>
  <si>
    <t>2.</t>
  </si>
  <si>
    <t xml:space="preserve">Raccordement à un réseau de chauffage à distance d'UIOM, STEP ou énergie renouvelable </t>
  </si>
  <si>
    <t>% énergies renouvelables</t>
  </si>
  <si>
    <t>(≥75%)</t>
  </si>
  <si>
    <t>3.</t>
  </si>
  <si>
    <t>Chauffe-eau pompe à chaleur raccordé à l'installation de chauffage et installation solaire photovoltaïque</t>
  </si>
  <si>
    <t>Puissance installation PV :</t>
  </si>
  <si>
    <t>kWc</t>
  </si>
  <si>
    <t>Puissance / SRE :</t>
  </si>
  <si>
    <t>4.</t>
  </si>
  <si>
    <t>Générateur de base pour la production automatique de chaleur fonctionnant aux énergies renouvelables avec chaudière d'appoint bivalente fonctionnant aux énergies fossiles.</t>
  </si>
  <si>
    <r>
      <rPr>
        <b/>
        <sz val="10"/>
        <color rgb="FF000000"/>
        <rFont val="Arial"/>
        <family val="2"/>
      </rPr>
      <t>Condition:</t>
    </r>
    <r>
      <rPr>
        <sz val="10"/>
        <color rgb="FF000000"/>
        <rFont val="Arial"/>
        <family val="2"/>
      </rPr>
      <t xml:space="preserve"> le générateur de base avec des énergies renouvelables (pellets, plaquettes de bois, chaleur du sol, de l'air ou de l'eau) produit au moins 50% des besoins de chaleur</t>
    </r>
  </si>
  <si>
    <t>Part du générateur de base par rapport à la puissance nécessaire :</t>
  </si>
  <si>
    <t>(≥50%)</t>
  </si>
  <si>
    <t>5.</t>
  </si>
  <si>
    <t>Pompe à chaleur pour le chauffage et l'eau chaude sanitaire :</t>
  </si>
  <si>
    <t>Source de chaleur :</t>
  </si>
  <si>
    <t>6.</t>
  </si>
  <si>
    <t xml:space="preserve">Chauffage automatique au bois pour le chauffage et l'eau chaude sanitaire </t>
  </si>
  <si>
    <t>Remplacement de toutes les fenêtres, valeur Ug ≤ 0,70 W/(m²·K), intercalaires synthétiques ou acier inox</t>
  </si>
  <si>
    <t>Isolation des façades, U ≤ 0,20 W/(m²·K)</t>
  </si>
  <si>
    <t>Isolation de la toiture, U ≤ 0,20 W/(m²·K)</t>
  </si>
  <si>
    <t>(≥2%)</t>
  </si>
  <si>
    <t>Ventillation d'air contrôlée avec récupérateur de chaleur</t>
  </si>
  <si>
    <t>Rendement de récupération de chaleur:</t>
  </si>
  <si>
    <t>(≥70%)</t>
  </si>
  <si>
    <t>Chauffe-eau pompe à chaleur</t>
  </si>
  <si>
    <t>13.</t>
  </si>
  <si>
    <t>Recours à des combustibles renouvelables sous forme de gaz ou de liquide</t>
  </si>
  <si>
    <t>Remarques / Explications</t>
  </si>
  <si>
    <t>Annexes à fournir (en fonction du choix de la justification)</t>
  </si>
  <si>
    <t xml:space="preserve">Solutions 1 à 12 déjà réalisées </t>
  </si>
  <si>
    <t>Autres :</t>
  </si>
  <si>
    <t>Pour les solutions 1 à 6 : indiquer l'année de la réalisation, la mesure choisie doit être mise en oeuvre au plus tard lors du renouvellement du producteur de chaleur</t>
  </si>
  <si>
    <r>
      <t>Pour les solutions 7 à 12 : indiquer l'année de réalisation des travaux déjà effectués et/ou l'année de mise en oeuvre pour les travaux à réaliser (</t>
    </r>
    <r>
      <rPr>
        <b/>
        <i/>
        <sz val="9"/>
        <color rgb="FF000000"/>
        <rFont val="Arial"/>
        <family val="2"/>
      </rPr>
      <t>les mesures devront être mises en oeuvre dans les trois ans</t>
    </r>
    <r>
      <rPr>
        <i/>
        <sz val="9"/>
        <color rgb="FF000000"/>
        <rFont val="Arial"/>
        <family val="2"/>
      </rPr>
      <t xml:space="preserve"> à partir de la date d'octroi du permis de construire)</t>
    </r>
  </si>
  <si>
    <t>Signatures</t>
  </si>
  <si>
    <t>Justificatif établi par :</t>
  </si>
  <si>
    <r>
      <t xml:space="preserve">À REMPLIR PAR LE CANTON
</t>
    </r>
    <r>
      <rPr>
        <b/>
        <sz val="8"/>
        <color rgb="FF000000"/>
        <rFont val="Arial"/>
        <family val="2"/>
      </rPr>
      <t>Le justificatif est cetifié complet et correct</t>
    </r>
  </si>
  <si>
    <t>Nom et adresse
de l'entreprise :</t>
  </si>
  <si>
    <t>Responsable :</t>
  </si>
  <si>
    <t>tél / mail :</t>
  </si>
  <si>
    <t>Lieu, date et signature :</t>
  </si>
  <si>
    <t>N° parcelle :</t>
  </si>
  <si>
    <t>PAC sonde géothermique/eau</t>
  </si>
  <si>
    <t>choisir s.v.p.</t>
  </si>
  <si>
    <t>PAC sonde géothermique/eau avec ch. secours électr.</t>
  </si>
  <si>
    <t>PAC air/eau, installée dans le bâtiment</t>
  </si>
  <si>
    <t>PAC air/eau, installée hors du bâtiment</t>
  </si>
  <si>
    <t>PAC air/eau avec ch. secours électr., installée dans le bâtiment</t>
  </si>
  <si>
    <t>PAC air/eau avec ch. secours électr., installée hors du bâtiment</t>
  </si>
  <si>
    <t>PAC eau/eau</t>
  </si>
  <si>
    <t>PAC eau/eau avec chauffage de secours électrique</t>
  </si>
  <si>
    <t>PAC serpentins/eau</t>
  </si>
  <si>
    <t>PAC serpentins/eau avec chauffage de secours électr.</t>
  </si>
  <si>
    <t>PAC chauffe-eau</t>
  </si>
  <si>
    <t>Installation solaire thermique</t>
  </si>
  <si>
    <t>Chaudière à gaz à condensation</t>
  </si>
  <si>
    <t>Chaudière à gaz</t>
  </si>
  <si>
    <t>Chaudière à mazout à condensation</t>
  </si>
  <si>
    <t>Chaudière à mazout</t>
  </si>
  <si>
    <t>Chaudière à granulés de bois</t>
  </si>
  <si>
    <t>Chaudière à granulés à condensation</t>
  </si>
  <si>
    <t>Chaudière à bois déchiqueté</t>
  </si>
  <si>
    <t>Chaudière à bois déchiqueté à condensation</t>
  </si>
  <si>
    <t>Chaudière à bûches</t>
  </si>
  <si>
    <t>Chaudière à bûches avec chauffage de secours électr.</t>
  </si>
  <si>
    <t>Chauffage à distance (de STEP, UIOM)</t>
  </si>
  <si>
    <t>Rejets thermiques (internes au bâtiment)</t>
  </si>
  <si>
    <t>Rejets thermiques (externes au bâtiment)</t>
  </si>
  <si>
    <t>Couplage chaleur-force (CCF)</t>
  </si>
  <si>
    <t>Chauffage électrique centralisé</t>
  </si>
  <si>
    <t>Chauffage électrique décentralisé</t>
  </si>
  <si>
    <t>Chauffage électrique à infra-rouge</t>
  </si>
  <si>
    <t>Boiler électrique</t>
  </si>
  <si>
    <t>Autre -&gt; indiquer ci-dessous</t>
  </si>
  <si>
    <t>Générateurs de chaleur</t>
  </si>
  <si>
    <t>Catégories SIA</t>
  </si>
  <si>
    <t>Choisir s.v.p.:</t>
  </si>
  <si>
    <t>I = habitat collectif</t>
  </si>
  <si>
    <t>II = habitat individuel</t>
  </si>
  <si>
    <t>III = administration</t>
  </si>
  <si>
    <t>IV = écoles</t>
  </si>
  <si>
    <t>V = commerce</t>
  </si>
  <si>
    <t>VI = restauration</t>
  </si>
  <si>
    <t>VII = lieux de rassemblement</t>
  </si>
  <si>
    <t>VIII = hôpitaux</t>
  </si>
  <si>
    <t>IX = industrie</t>
  </si>
  <si>
    <t>X = dépôt</t>
  </si>
  <si>
    <t xml:space="preserve">Catégorie d'ouvrage mixte, avec habitat ?   </t>
  </si>
  <si>
    <t>Plans (1:100) avec désignation des éléments, enveloppe thermique, SRE</t>
  </si>
  <si>
    <t xml:space="preserve">Pour les solutions standard 1,3, 10   -&gt; </t>
  </si>
  <si>
    <t>Exemption selon art. 62 al.7 OcEne(cat. habitat de moins de 150m2 dans bâtiment mixte)</t>
  </si>
  <si>
    <t>(≥5 Wc/m²)</t>
  </si>
  <si>
    <t>m2</t>
  </si>
  <si>
    <t>Wc</t>
  </si>
  <si>
    <t>Solutions standard combinées</t>
  </si>
  <si>
    <r>
      <t>(</t>
    </r>
    <r>
      <rPr>
        <sz val="10"/>
        <rFont val="Calibri"/>
        <family val="2"/>
      </rPr>
      <t>≥</t>
    </r>
    <r>
      <rPr>
        <sz val="10"/>
        <rFont val="Arial"/>
        <family val="2"/>
      </rPr>
      <t>70%)</t>
    </r>
  </si>
  <si>
    <t>Remplacement de toutes les fenêtres, 
valeur Ug ≤ 0,70 W/(m²·K), intercalaires synthétiques ou acier inox</t>
  </si>
  <si>
    <t>Solutions standards simples</t>
  </si>
  <si>
    <t>Justificatif EN-VS-103</t>
  </si>
  <si>
    <t>EN-VS-120a</t>
  </si>
  <si>
    <t>EN-VS-120b</t>
  </si>
  <si>
    <t>Catégorie d'ouvrage principale</t>
  </si>
  <si>
    <t xml:space="preserve">dont cat.I et II habitat ?   </t>
  </si>
  <si>
    <t xml:space="preserve">SRE soumise : </t>
  </si>
  <si>
    <t>Catégorie d'ouvrage autre que habitat (autre que I ou II) ou &lt; 150m2 habitat dans mixte</t>
  </si>
  <si>
    <r>
      <t xml:space="preserve">Justificatif énergétique
</t>
    </r>
    <r>
      <rPr>
        <b/>
        <sz val="11"/>
        <rFont val="Arial"/>
        <family val="2"/>
      </rPr>
      <t>Chaleur renouvelable remplacement de chauffage électrique décentralisé</t>
    </r>
  </si>
  <si>
    <t>CECB et fichier log ou CECB-Plus avec le choix de la variante (dans le cadre d'un assainissement)</t>
  </si>
  <si>
    <t>dossier justification selon art.63 OcEne</t>
  </si>
  <si>
    <t>Chauffe-eau à gaz</t>
  </si>
  <si>
    <t>Générateurs de chaleur - existant</t>
  </si>
  <si>
    <t>Générateurs de chaleur - nouveau</t>
  </si>
  <si>
    <t>1=habitat 2=autre</t>
  </si>
  <si>
    <t>Catégorie d'ouvrage</t>
  </si>
  <si>
    <t>Catégorie d'ouvrage mixte, avec habitat ?</t>
  </si>
  <si>
    <t>1=ch.élec.central. ou décent.</t>
  </si>
  <si>
    <t>Résidence secondaire / occupation intermittente ?</t>
  </si>
  <si>
    <t>3=ch.élec.décentralisé en particulier</t>
  </si>
  <si>
    <t>Chauffage électrique décentralisé (nattes, directs, ...)</t>
  </si>
  <si>
    <t>Exemption selon art. 62 al.7 OcEne (cat. habitat de moins de 150m2 dans bâtiment mixte)</t>
  </si>
  <si>
    <t>SRE à considérer</t>
  </si>
  <si>
    <t>habitat=1</t>
  </si>
  <si>
    <t>&gt;150m2</t>
  </si>
  <si>
    <t>SRE</t>
  </si>
  <si>
    <t>soumise</t>
  </si>
  <si>
    <t>élec. centr.</t>
  </si>
  <si>
    <t>ss13</t>
  </si>
  <si>
    <t>ss3</t>
  </si>
  <si>
    <t>ss4</t>
  </si>
  <si>
    <t>tout le temps</t>
  </si>
  <si>
    <t>Nom et adresse
ou tampon de l'entreprise :</t>
  </si>
  <si>
    <t>XI = installation sportive</t>
  </si>
  <si>
    <t>XII = piscine couverte</t>
  </si>
  <si>
    <r>
      <t xml:space="preserve">À REMPLIR PAR L'AUTORITE COMPETENTE
(ou son délégué)
</t>
    </r>
    <r>
      <rPr>
        <b/>
        <i/>
        <sz val="9"/>
        <color rgb="FF000000"/>
        <rFont val="Arial"/>
        <family val="2"/>
      </rPr>
      <t>Le justificatif est certifié complet et correct</t>
    </r>
  </si>
  <si>
    <r>
      <t xml:space="preserve">Justificatif énergétique
</t>
    </r>
    <r>
      <rPr>
        <b/>
        <sz val="11"/>
        <rFont val="Arial"/>
        <family val="2"/>
      </rPr>
      <t>Chaleur renouvelable remplacement du producteur de chaleur</t>
    </r>
  </si>
  <si>
    <r>
      <t xml:space="preserve">Exemption </t>
    </r>
    <r>
      <rPr>
        <u/>
        <sz val="11"/>
        <color rgb="FF000000"/>
        <rFont val="Arial"/>
        <family val="2"/>
      </rPr>
      <t>dans le cas d'un chauffage électrique décentralisé</t>
    </r>
    <r>
      <rPr>
        <sz val="11"/>
        <color rgb="FF000000"/>
        <rFont val="Arial"/>
        <family val="2"/>
      </rPr>
      <t xml:space="preserve"> qui reste en place tout ou partiellement</t>
    </r>
  </si>
  <si>
    <r>
      <t>Puissance installée max. 3 kW ou &lt; 50 m</t>
    </r>
    <r>
      <rPr>
        <vertAlign val="superscript"/>
        <sz val="10"/>
        <rFont val="Arial"/>
        <family val="2"/>
      </rPr>
      <t>2</t>
    </r>
    <r>
      <rPr>
        <sz val="10"/>
        <rFont val="Arial"/>
        <family val="2"/>
      </rPr>
      <t xml:space="preserve"> SRE chauffée électriquement</t>
    </r>
  </si>
  <si>
    <t>Bât. disposant d'une prod. hivernale d'électricité sur site à partir d'énergies renouvelables (couvrant les besoins du chauffage électrique)</t>
  </si>
  <si>
    <t>Surface absorbante des capteurs :</t>
  </si>
  <si>
    <t xml:space="preserve">Raccordement à un réseau de chauffage à distance d'UIOM, STEP ou énergies renouvelables </t>
  </si>
  <si>
    <r>
      <rPr>
        <b/>
        <sz val="10"/>
        <color rgb="FF000000"/>
        <rFont val="Arial"/>
        <family val="2"/>
      </rPr>
      <t xml:space="preserve">Condition </t>
    </r>
    <r>
      <rPr>
        <sz val="10"/>
        <color rgb="FF000000"/>
        <rFont val="Arial"/>
        <family val="2"/>
      </rPr>
      <t>: le générateur de base avec des énergies renouvelables (pellets, plaquettes de bois, chaleur du sol, de l'air ou de l'eau) produit au moins 50% des besoins de chaleur</t>
    </r>
  </si>
  <si>
    <t xml:space="preserve">Pour les solutions standards 1,3, 10   -&gt; </t>
  </si>
  <si>
    <t>Solutions standards combinées</t>
  </si>
  <si>
    <t>7.</t>
  </si>
  <si>
    <t>8.</t>
  </si>
  <si>
    <t>9.</t>
  </si>
  <si>
    <t>10.</t>
  </si>
  <si>
    <t>11.</t>
  </si>
  <si>
    <t>12.</t>
  </si>
  <si>
    <t>Rendement de récupération de chaleur :</t>
  </si>
  <si>
    <t>Pour les solutions 1 à 6 et 13 : indiquer l'année de la réalisation, la mesure choisie doit être mise en oeuvre au plus tard lors du renouvellement du producteur de chaleur</t>
  </si>
  <si>
    <t>CECB : classe D ou meilleure pour la performance énergétique globale</t>
  </si>
  <si>
    <t>Générateurs de chaleur - nouveau (suite à électrique -&gt; sans fossile)</t>
  </si>
  <si>
    <t>Générateurs de chaleur - nouveau (suite à électrique centralisé -&gt; sans fossile, sans électrique)</t>
  </si>
  <si>
    <t>Générateurs de chaleur - nouveau (suite à électrique DEcentralisé -&gt; sans fossile, sans électrique sauf décentralisé)</t>
  </si>
  <si>
    <t>2=boiler électrique</t>
  </si>
  <si>
    <t>1=chauffage.élec., IR ou boiler élec</t>
  </si>
  <si>
    <r>
      <rPr>
        <b/>
        <sz val="10"/>
        <color rgb="FFFF0000"/>
        <rFont val="Arial"/>
        <family val="2"/>
      </rPr>
      <t xml:space="preserve">Important </t>
    </r>
    <r>
      <rPr>
        <sz val="10"/>
        <color rgb="FFFF0000"/>
        <rFont val="Arial"/>
        <family val="2"/>
      </rPr>
      <t>: La mise en place d’un système de production de chaleur recourant à une énergie fossile, même combinée à une ressource énergétique renouvelable, doit dans tous les cas être soumise pour préavis au SEFH.</t>
    </r>
  </si>
  <si>
    <t>Choix post électrique SANS fossile</t>
  </si>
  <si>
    <t>A modifier si besoin</t>
  </si>
  <si>
    <t xml:space="preserve">Données, validation des données </t>
  </si>
  <si>
    <t>sans fossile -&gt;</t>
  </si>
  <si>
    <t>avec fossile -&gt;</t>
  </si>
  <si>
    <t>=$BQ$3:$BQ$33</t>
  </si>
  <si>
    <t>=SI(OU($B$18=$AX$30;$B$18=$AX$31;$B$18=$AX$32;$B$18=$AX$33);$BQ$38:$BQ$63;$BQ$3:$BQ$33)</t>
  </si>
  <si>
    <t>B30 + B34</t>
  </si>
  <si>
    <t>autre ?</t>
  </si>
  <si>
    <t>SS1, 3, 4</t>
  </si>
  <si>
    <t>pas applicable si remplacement de autre que fossile</t>
  </si>
  <si>
    <t>type de chauffage; Fossile ou non Fossile</t>
  </si>
  <si>
    <t>1=fossile, 0=autre</t>
  </si>
  <si>
    <t>Gemeinde :</t>
  </si>
  <si>
    <t>Bauvorhaben :</t>
  </si>
  <si>
    <t>Parz.-Nr :</t>
  </si>
  <si>
    <t>Dienststelle für Energie und Wasserkraft</t>
  </si>
  <si>
    <t>Nachweis erarbeitet durch :</t>
  </si>
  <si>
    <t>Unterschriften</t>
  </si>
  <si>
    <t>Name und Adresse
bzw. Firmenstempel :</t>
  </si>
  <si>
    <t>Sachbearbeiter/-in :</t>
  </si>
  <si>
    <t>Tel / Mail :</t>
  </si>
  <si>
    <t>Ort, Datum, Unterschrift :</t>
  </si>
  <si>
    <t>Neuer Wärmeerzeuger :</t>
  </si>
  <si>
    <t>Warmwasser</t>
  </si>
  <si>
    <t>Heizung</t>
  </si>
  <si>
    <t>Art des Wärmeerzeugers / Wassererwärmers</t>
  </si>
  <si>
    <t>Wärmeleistung</t>
  </si>
  <si>
    <t>Zweck</t>
  </si>
  <si>
    <t>processus</t>
  </si>
  <si>
    <t>Prozesse</t>
  </si>
  <si>
    <t>Energiebezugsfläche (EBF) :</t>
  </si>
  <si>
    <t>bitte wählen :</t>
  </si>
  <si>
    <t>Wärmepumpe Erdsonde / Wasser</t>
  </si>
  <si>
    <t>Wärmepumpe Erdsonde / Wasser mit el. Notheizung</t>
  </si>
  <si>
    <t>Wärmepumpe Luft / Wasser, innen aufgestellt</t>
  </si>
  <si>
    <t xml:space="preserve">Wärmepumpe Luft / Wasser mit el. Notheizung, innen aufgestellt </t>
  </si>
  <si>
    <t>Wärmepumpe Luft / Wasser, aussen aufgestellt</t>
  </si>
  <si>
    <t xml:space="preserve">Wärmepumpe Luft / Wasser mit el. Notheizung, aussen aufgestellt </t>
  </si>
  <si>
    <t>Wärmepumpe Wasser / Wasser</t>
  </si>
  <si>
    <t>Wärmepumpe Wasser / Wasser mit el. Notheizung</t>
  </si>
  <si>
    <t>Wärmepumpe Erdregister / Wasser</t>
  </si>
  <si>
    <t>Wärmepumpe Erdregister / Wasser mit el. Notheizung</t>
  </si>
  <si>
    <t>Wärmepumpe - Wassererwärmer</t>
  </si>
  <si>
    <t>Solaranlage thermisch</t>
  </si>
  <si>
    <r>
      <rPr>
        <sz val="10"/>
        <color theme="0" tint="-0.499984740745262"/>
        <rFont val="Calibri"/>
        <family val="2"/>
      </rPr>
      <t>Ö</t>
    </r>
    <r>
      <rPr>
        <sz val="10"/>
        <color theme="0" tint="-0.499984740745262"/>
        <rFont val="Arial"/>
        <family val="2"/>
      </rPr>
      <t>lfeuerung kondensierend</t>
    </r>
  </si>
  <si>
    <r>
      <rPr>
        <sz val="10"/>
        <color theme="0" tint="-0.499984740745262"/>
        <rFont val="Calibri"/>
        <family val="2"/>
      </rPr>
      <t>Ö</t>
    </r>
    <r>
      <rPr>
        <sz val="10"/>
        <color theme="0" tint="-0.499984740745262"/>
        <rFont val="Arial"/>
        <family val="2"/>
      </rPr>
      <t>lfeuerung</t>
    </r>
  </si>
  <si>
    <t>Holzschnitzelfeuerung</t>
  </si>
  <si>
    <t>Holzschnitzelfeuerung kondensierend</t>
  </si>
  <si>
    <t>Stückholzfeuerung</t>
  </si>
  <si>
    <t>Stückholzfeuerung mit el. Notheizung</t>
  </si>
  <si>
    <t>Fernwärme (aus KVA, ARA)</t>
  </si>
  <si>
    <t>Abwärme (Quelle im Gebäude)</t>
  </si>
  <si>
    <t>Abwärme (von anderem Gebäude)</t>
  </si>
  <si>
    <t>Wärmekraftkopplung</t>
  </si>
  <si>
    <t>Elektrische Widerstandsheizung zentral</t>
  </si>
  <si>
    <t>Elektrische Widerstandsheizung dezentral</t>
  </si>
  <si>
    <t>Elektrische Widerstandsheizung infrarot</t>
  </si>
  <si>
    <t>Elektro-Wassererwärmer</t>
  </si>
  <si>
    <t>Andere ?</t>
  </si>
  <si>
    <t>I = Wohnen MFH</t>
  </si>
  <si>
    <t>II = Wohnen EFH</t>
  </si>
  <si>
    <t>III = Verwaltung</t>
  </si>
  <si>
    <t>IV = Schulen</t>
  </si>
  <si>
    <t>V = Verkauf</t>
  </si>
  <si>
    <t>VI = Restaurants</t>
  </si>
  <si>
    <t>VII = Versammlungslokale</t>
  </si>
  <si>
    <t>VIII = Spitäler</t>
  </si>
  <si>
    <t>IX = Industrie</t>
  </si>
  <si>
    <t>X = Lager</t>
  </si>
  <si>
    <t>XI = Sportbauten</t>
  </si>
  <si>
    <t>XII = Hallenbäder</t>
  </si>
  <si>
    <t>1=Elektrische Widerstandsheizung, IRot oder El-Wassererwärmer</t>
  </si>
  <si>
    <t>3=Elektrische Widerstandsheizung dezentral insbesondere</t>
  </si>
  <si>
    <t>Fossil oder nicht-fossil</t>
  </si>
  <si>
    <t>1=Elektrische Widerstandsheizung zentral oder dezentral</t>
  </si>
  <si>
    <t>2=Elektro-Wassererwärmer</t>
  </si>
  <si>
    <t>1=Wohnen 2=Andere</t>
  </si>
  <si>
    <t>Andere -&gt; hier unten angeben</t>
  </si>
  <si>
    <t>Ferienhäuser / zeitweise belegte Gebäude ?</t>
  </si>
  <si>
    <t>Art der erneubaren Wärme beim Wärmeerzeugerersatz</t>
  </si>
  <si>
    <t>Verwendung einer Standardlösung</t>
  </si>
  <si>
    <t>Zertifizierung nach Minergie</t>
  </si>
  <si>
    <t>gewählte</t>
  </si>
  <si>
    <t>Die gewählte Standardlösung ist anzukreuzen.</t>
  </si>
  <si>
    <t>Detailinformationen zu den Massnahmen sind der Vollzugshilfe EN-VS-120 zu entnehmen.</t>
  </si>
  <si>
    <t>Thermische Sonnenkollektoren für die Wassererwärmung</t>
  </si>
  <si>
    <t>EN-VS-103</t>
  </si>
  <si>
    <t>EN-VS-104</t>
  </si>
  <si>
    <t>Solution standard 13: Dossier justificatif selon OcEne art.62 al.4</t>
  </si>
  <si>
    <t>Justification d'une autre solution proposée, approuvée par l'autorité compétente (selon OcEne art.62 al.8)</t>
  </si>
  <si>
    <t>CECB ou CECB-Plus avec le choix de la variante (dans le cadre d'un assainissement)</t>
  </si>
  <si>
    <t>Justification de l'exemption selon art.41 LcEne (chauffe-eau électrique centralisé)</t>
  </si>
  <si>
    <t>Beilagen / Erläuterungen</t>
  </si>
  <si>
    <t>Kombinierte Standardlösungen</t>
  </si>
  <si>
    <t>Leistung / EBF :</t>
  </si>
  <si>
    <t>Leistung der Photovoltaikanlage :</t>
  </si>
  <si>
    <t>Solaranlage, Absorberfläche :</t>
  </si>
  <si>
    <t xml:space="preserve">Absorberfläche / EBF    = </t>
  </si>
  <si>
    <t>Anteil Wärmeleistung Grundlast an Gesamtleistung :</t>
  </si>
  <si>
    <t>Wärmequelle :</t>
  </si>
  <si>
    <t xml:space="preserve">Holzfeuerung als Hauptwärmeerzeugung (für Heizung und Warmwasser) </t>
  </si>
  <si>
    <t>Verwendung von erneuerbaren Brennstoffen in Form von Gasen oder Flüssigkeiten</t>
  </si>
  <si>
    <t xml:space="preserve">Für Standardlösungen 1,3, 10   -&gt; </t>
  </si>
  <si>
    <t>betroffene EBF :</t>
  </si>
  <si>
    <t>Wärmepumpenboilers</t>
  </si>
  <si>
    <t>Wirkungsgrad der Wärmerückgewinnung :</t>
  </si>
  <si>
    <t>Dämmung des Dachs – Bedingung, U ≤ 0,20 W/(m²·K)</t>
  </si>
  <si>
    <t>Dämmung der Fassade – Bedingung, U ≤ 0,20 W/(m²·K)</t>
  </si>
  <si>
    <t>Kompletter Fensterersatz entlang der thermischen Gebäudehülle – Bedingung: Ug ≤ 0,7 W/(m²·K) und Abstandhalter in Kunststoff oder Edelstahl</t>
  </si>
  <si>
    <t>kompletter Fensterersatz entlang der thermischen Gebäudehülle
Bedingung: Ug ≤ 0,7 W/(m²·K) und Abstandhalter in Kunststoff oder Edelstahl</t>
  </si>
  <si>
    <t>Dämmung der Fassade
Bedingung, U ≤ 0,20 W/(m²·K)</t>
  </si>
  <si>
    <t>Dämmung des Dachs
Bedingung, U ≤ 0,20 W/(m²·K)</t>
  </si>
  <si>
    <t>Andere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</si>
  <si>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</si>
  <si>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</si>
  <si>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</si>
  <si>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</si>
  <si>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</si>
  <si>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</si>
  <si>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</si>
  <si>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</si>
  <si>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</si>
  <si>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</si>
  <si>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</si>
  <si>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</si>
  <si>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</si>
  <si>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</si>
  <si>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</si>
  <si>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</si>
  <si>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</si>
  <si>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</si>
  <si>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</si>
  <si>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</si>
  <si>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</si>
  <si>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</si>
  <si>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</si>
  <si>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</si>
  <si>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</si>
  <si>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</si>
  <si>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</si>
  <si>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</si>
  <si>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</si>
  <si>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</si>
  <si>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</si>
  <si>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</si>
  <si>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</si>
  <si>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</si>
  <si>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</si>
  <si>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</si>
  <si>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</si>
  <si>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</si>
  <si>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</si>
  <si>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</si>
  <si>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</si>
  <si>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</si>
  <si>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t xml:space="preserve">Solutions 7 à 12 déjà réalisées </t>
  </si>
  <si>
    <t>ss1</t>
  </si>
  <si>
    <t>ss2</t>
  </si>
  <si>
    <t>ss5</t>
  </si>
  <si>
    <t>ss6</t>
  </si>
  <si>
    <t>ss?</t>
  </si>
  <si>
    <t>Autre solution présentée, à faire approuver par l'autorité compétente (justifier selon OcEne art.62 al.8)</t>
  </si>
  <si>
    <t>Prozess</t>
  </si>
  <si>
    <t xml:space="preserve">Wenn "JA", EBF-Anteil Wohnen (Kat. I oder II) </t>
  </si>
  <si>
    <t xml:space="preserve"> EBF : </t>
  </si>
  <si>
    <t>Wärmepumpenboiler, der an die Heizungsanlage angeschlossen ist, und mit Photovoltaikanlage</t>
  </si>
  <si>
    <t>(≥5 Wp/m²)</t>
  </si>
  <si>
    <t xml:space="preserve">GEAK : Gesamtenergieeffizienzklasse D oder besser </t>
  </si>
  <si>
    <t>% erneuerbarer Energie</t>
  </si>
  <si>
    <t>Grundlast-Wärmeerzeuger erneuerbar mit bivalent betriebenem fossilem Spitzenlastkessel</t>
  </si>
  <si>
    <t>Wärmepumpe für Heizung und Warmwasser :</t>
  </si>
  <si>
    <t>Kontrollierte Wohnungslüftungsanlage mit Wärmerückgewinnung</t>
  </si>
  <si>
    <t>GEAK oder GEAK-Plus mit Variantenwahl der Sanierung</t>
  </si>
  <si>
    <t>Si oui, indiquer la part "habitat" (cat. I ou II)</t>
  </si>
  <si>
    <r>
      <t xml:space="preserve">Exemption à la part de chaleur renouvelable </t>
    </r>
    <r>
      <rPr>
        <u/>
        <sz val="11"/>
        <color rgb="FF000000"/>
        <rFont val="Arial"/>
        <family val="2"/>
      </rPr>
      <t>dans le cas d'un chauffage fossile</t>
    </r>
    <r>
      <rPr>
        <sz val="11"/>
        <color rgb="FF000000"/>
        <rFont val="Arial"/>
        <family val="2"/>
      </rPr>
      <t xml:space="preserve"> qui reste en place tout ou partiellement</t>
    </r>
  </si>
  <si>
    <t xml:space="preserve">Catégorie d'ouvrage autre que habitat (catégories III à XII) </t>
  </si>
  <si>
    <t>Holzpelletfeuerung</t>
  </si>
  <si>
    <t>Holzpelletfeuerung kondensierend</t>
  </si>
  <si>
    <t>Gasfeueurung  kondensierend</t>
  </si>
  <si>
    <t xml:space="preserve">Gasfeuerung </t>
  </si>
  <si>
    <t>Gas-Wassererwärmer</t>
  </si>
  <si>
    <t>Einfache Standardlösungen</t>
  </si>
  <si>
    <t>Générateurs de chaleur - nouveau (suite à électrique ou renouvelable -&gt; sans fossile)</t>
  </si>
  <si>
    <t>=SI($AN$21=0;$BQ$38:$BQ$63;$BQ$3:$BQ$33)</t>
  </si>
  <si>
    <t xml:space="preserve">Minergie Zertifikat </t>
  </si>
  <si>
    <t>Certificat Minergie</t>
  </si>
  <si>
    <r>
      <t xml:space="preserve">Energienachweis
</t>
    </r>
    <r>
      <rPr>
        <b/>
        <sz val="11"/>
        <rFont val="Arial"/>
        <family val="2"/>
      </rPr>
      <t>Erneuerbare Wärme beim 
Wärmeerzeugerersatz</t>
    </r>
  </si>
  <si>
    <t>Sonstige Lösung eingereicht, die von der zuständigen Behörde genehmigt werden muss (Nachweisführung nach kEnV Art. 62 Abs. 8)</t>
  </si>
  <si>
    <r>
      <t>Installierte Leistung max. 3 kW oder &lt; 50 m</t>
    </r>
    <r>
      <rPr>
        <sz val="10"/>
        <rFont val="Calibri"/>
        <family val="2"/>
      </rPr>
      <t>²</t>
    </r>
    <r>
      <rPr>
        <sz val="10"/>
        <rFont val="Arial"/>
        <family val="2"/>
      </rPr>
      <t xml:space="preserve"> EBF elektrisch beheizt</t>
    </r>
  </si>
  <si>
    <t>Das Gebäude verfügt über eine Elektrizitätserzeugung in den Wintermonaten am Standort, die den Energiebedarf der Elektroheizung deckt.</t>
  </si>
  <si>
    <t xml:space="preserve">Für Standardlösung 1,3,10   -&gt; </t>
  </si>
  <si>
    <t>Fernwärmeanschluss (KVA, ARA oder erneuerbare Energien)</t>
  </si>
  <si>
    <t>kWp</t>
  </si>
  <si>
    <t xml:space="preserve">GEAK: Gesamtenergieeffizienzklasse D oder besser </t>
  </si>
  <si>
    <t>Gebäudekategorie ohne Wohnnutzung (Kat. III bis VII)</t>
  </si>
  <si>
    <r>
      <t>Befreit nach Art. 62 Abs. 7 kEnV (Gebäude mit gemischter Nutzung, Wohnfläche nicht mehr als 150 m</t>
    </r>
    <r>
      <rPr>
        <sz val="10"/>
        <color theme="1"/>
        <rFont val="Calibri"/>
        <family val="2"/>
      </rPr>
      <t>²</t>
    </r>
    <r>
      <rPr>
        <sz val="10"/>
        <color theme="1"/>
        <rFont val="Arial"/>
        <family val="2"/>
      </rPr>
      <t xml:space="preserve"> EBF) </t>
    </r>
  </si>
  <si>
    <r>
      <rPr>
        <b/>
        <sz val="10"/>
        <color rgb="FFFF0000"/>
        <rFont val="Arial"/>
        <family val="2"/>
      </rPr>
      <t>Wichtiger Hinweis</t>
    </r>
    <r>
      <rPr>
        <sz val="10"/>
        <color rgb="FFFF0000"/>
        <rFont val="Arial"/>
        <family val="2"/>
      </rPr>
      <t xml:space="preserve"> : Die Einrichtung eines Wärmeerzeugungssystems, dass auf fossile Energie (Heizöl, Gas) zurückgreift, auch wenn es mit einer erneuerbaren Energieressource kombiniert wird, muss in jedem Fall der DEWK für eine Vormeinung zugestellt werden.</t>
    </r>
  </si>
  <si>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</si>
  <si>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</si>
  <si>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</si>
  <si>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</si>
  <si>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</si>
  <si>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</si>
  <si>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</si>
  <si>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</si>
  <si>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</si>
  <si>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</si>
  <si>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</si>
  <si>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rPr>
        <b/>
        <sz val="10"/>
        <color rgb="FF000000"/>
        <rFont val="Arial"/>
        <family val="2"/>
      </rPr>
      <t>Voraussetzung:</t>
    </r>
    <r>
      <rPr>
        <sz val="10"/>
        <color rgb="FF000000"/>
        <rFont val="Arial"/>
        <family val="2"/>
      </rPr>
      <t xml:space="preserve"> Der Grundlast-Wärmeerzeuger wird mit erneuerbaren Energien betrieben (Pellets, Holzschnitzel, Erdwärme, Grundwasser oder Aussenluft) und verfügt über eine thermische Leistung von mindestens 50% der benötigten Heizleistung.</t>
    </r>
  </si>
  <si>
    <t>Gebäudekategorie</t>
  </si>
  <si>
    <r>
      <t xml:space="preserve">Anhänge, </t>
    </r>
    <r>
      <rPr>
        <b/>
        <sz val="12"/>
        <color theme="5"/>
        <rFont val="Arial"/>
        <family val="2"/>
      </rPr>
      <t>die im Rahmen dieses Formular erforderlich sind</t>
    </r>
    <r>
      <rPr>
        <b/>
        <sz val="12"/>
        <color rgb="FF000000"/>
        <rFont val="Arial"/>
        <family val="2"/>
      </rPr>
      <t>, entsprechend den eingegebenen Informationen</t>
    </r>
  </si>
  <si>
    <r>
      <t xml:space="preserve">Annexes </t>
    </r>
    <r>
      <rPr>
        <b/>
        <sz val="12"/>
        <color theme="5"/>
        <rFont val="Arial"/>
        <family val="2"/>
      </rPr>
      <t>à fournir dans le cadre de ce formulaire</t>
    </r>
    <r>
      <rPr>
        <b/>
        <sz val="12"/>
        <color rgb="FF000000"/>
        <rFont val="Arial"/>
        <family val="2"/>
      </rPr>
      <t xml:space="preserve"> selon les informations saisies</t>
    </r>
  </si>
  <si>
    <t>Pläne (1:100) mit Bauteilbezeichnungen, thermische Gebäudehülle, EBF</t>
  </si>
  <si>
    <t xml:space="preserve">3.1.1 : Assujettissement à une autorisation de construire </t>
  </si>
  <si>
    <t xml:space="preserve">Art. 16 Constructions et installations soumises à une autorisation de construire </t>
  </si>
  <si>
    <r>
      <rPr>
        <i/>
        <vertAlign val="superscript"/>
        <sz val="9"/>
        <rFont val="Arial"/>
        <family val="2"/>
      </rPr>
      <t>1</t>
    </r>
    <r>
      <rPr>
        <i/>
        <sz val="9"/>
        <rFont val="Arial"/>
        <family val="2"/>
      </rPr>
      <t xml:space="preserve"> Sont en particulier soumis à une autorisation de construire : </t>
    </r>
  </si>
  <si>
    <t xml:space="preserve">b) la démolition totale ou partielle de constructions et installations existantes ; </t>
  </si>
  <si>
    <t xml:space="preserve">c) les autres constructions et installations et leur modification telles que : </t>
  </si>
  <si>
    <t xml:space="preserve">     1. les installations de dépôt et de distribution d'essence, de lubrifiant et de gaz (citernes, réservoirs, silos, etc.) ; </t>
  </si>
  <si>
    <t xml:space="preserve">     2. les fours, les cheminées d’usine, les mâts, les antennes aériennes et les antennes paraboliques ;  </t>
  </si>
  <si>
    <t xml:space="preserve">     3. les installations techniques destinées : </t>
  </si>
  <si>
    <t xml:space="preserve">     etc. ……</t>
  </si>
  <si>
    <t>Explications</t>
  </si>
  <si>
    <t xml:space="preserve">Art. 20 Renouvellement et remplacement des installations de combustion </t>
  </si>
  <si>
    <t>PROCEDURE de formulation de l'annonce d'installation</t>
  </si>
  <si>
    <t>2-</t>
  </si>
  <si>
    <t>L’annonce d’installation doit être contresignée par un professionnel qualifié, responsable de la réalisation de l'installation.</t>
  </si>
  <si>
    <t>3-</t>
  </si>
  <si>
    <t>4-</t>
  </si>
  <si>
    <t>5-</t>
  </si>
  <si>
    <t>6-</t>
  </si>
  <si>
    <t>Ordonnance sur les constructions (OC) du 22 mars 2017 (état au 01.01.2025)</t>
  </si>
  <si>
    <t>Annonce simplifiée possible ?</t>
  </si>
  <si>
    <t>avant</t>
  </si>
  <si>
    <t>après</t>
  </si>
  <si>
    <t>2=chaudière</t>
  </si>
  <si>
    <t>2=pellets</t>
  </si>
  <si>
    <t>0=pas pellets / 2=pellets</t>
  </si>
  <si>
    <t>0=pas chaudière / 2=chaudière</t>
  </si>
  <si>
    <t>&gt;70kW ?</t>
  </si>
  <si>
    <t>Lieu, date et signature</t>
  </si>
  <si>
    <t>Lieu :</t>
  </si>
  <si>
    <t>Date :</t>
  </si>
  <si>
    <t>Signature du requérant / propriétaire :</t>
  </si>
  <si>
    <t>Signature de l'auteur du projet :</t>
  </si>
  <si>
    <t>Avis de la commune</t>
  </si>
  <si>
    <t>Projet soumis à une procédure d'autorisation.</t>
  </si>
  <si>
    <t xml:space="preserve">Exposé des motifs : </t>
  </si>
  <si>
    <t>Le cas échéant, le requérant doit attendre l'autorisation de construire.</t>
  </si>
  <si>
    <t xml:space="preserve">Le présent avis n'est pas une décision soumise à recours au sens de l'art. 5 LPJA. </t>
  </si>
  <si>
    <t>Sur demande du requérant, une décision de constatation de droit (35 LPJA), avec voie de recours, sera rendue.</t>
  </si>
  <si>
    <t xml:space="preserve">Sans nouvelle de la commune, le requérant peut réaliser les travaux conformément à la demande déposée. </t>
  </si>
  <si>
    <t>Signature de l'autorité compétente</t>
  </si>
  <si>
    <t>Titre :</t>
  </si>
  <si>
    <t>Nom :</t>
  </si>
  <si>
    <t>Signature :</t>
  </si>
  <si>
    <t>Pour l'OCF :</t>
  </si>
  <si>
    <t>-</t>
  </si>
  <si>
    <t>au chargé de sécurité communal</t>
  </si>
  <si>
    <t xml:space="preserve">Pour le SEN : </t>
  </si>
  <si>
    <t>au maître-ramoneur de la commune, en charge du secteur concerné</t>
  </si>
  <si>
    <t xml:space="preserve">Pour le SEFH : </t>
  </si>
  <si>
    <r>
      <t>au SEFH</t>
    </r>
    <r>
      <rPr>
        <sz val="10"/>
        <rFont val="Arial"/>
        <family val="2"/>
      </rPr>
      <t xml:space="preserve"> : energie@admin.vs.ch</t>
    </r>
  </si>
  <si>
    <r>
      <rPr>
        <b/>
        <u/>
        <sz val="10"/>
        <rFont val="Arial"/>
        <family val="2"/>
      </rPr>
      <t>Liens internet utiles</t>
    </r>
    <r>
      <rPr>
        <b/>
        <sz val="10"/>
        <rFont val="Arial"/>
        <family val="2"/>
      </rPr>
      <t xml:space="preserve"> :</t>
    </r>
  </si>
  <si>
    <t>Garanties de performance Suisse Energie  :</t>
  </si>
  <si>
    <t>https://www.bundespublikationen.admin.ch/cshop_bbl/app/displayApp/(cpgnum=1&amp;layout=7.01-13_125_68_76_6_127&amp;cquery=*805.250.F*&amp;carea=%24ROOT)/.do?rf=y</t>
  </si>
  <si>
    <t>Législation cantonale sur les constructions (§7) :</t>
  </si>
  <si>
    <t>https://lex.vs.ch/</t>
  </si>
  <si>
    <t>Office cantonal du feu :</t>
  </si>
  <si>
    <t>www.vs.ch/web/sscm/office-cantonal-du-feu</t>
  </si>
  <si>
    <t>Service de l'environnement :</t>
  </si>
  <si>
    <t>www.vs.ch/web/sen</t>
  </si>
  <si>
    <t>Service de l'énergie et des forces hydrauliques :</t>
  </si>
  <si>
    <t>www.vs.ch/energie</t>
  </si>
  <si>
    <t>Commune:</t>
  </si>
  <si>
    <t>Parcelle:</t>
  </si>
  <si>
    <t>EGID:</t>
  </si>
  <si>
    <t xml:space="preserve">Objet: </t>
  </si>
  <si>
    <r>
      <rPr>
        <sz val="11"/>
        <rFont val="Arial"/>
        <family val="2"/>
      </rPr>
      <t>Annexe au justificatif</t>
    </r>
    <r>
      <rPr>
        <b/>
        <sz val="11"/>
        <rFont val="Arial"/>
        <family val="2"/>
      </rPr>
      <t xml:space="preserve">
EN-VS-120</t>
    </r>
  </si>
  <si>
    <t>Envoi / Remise de ce document dûment rempli :</t>
  </si>
  <si>
    <t>Auteur du projet (planificateur, installateur, etc.)</t>
  </si>
  <si>
    <t>Rue, n° :</t>
  </si>
  <si>
    <t>Nom / prénom :</t>
  </si>
  <si>
    <t>Entreprise</t>
  </si>
  <si>
    <t>NP / Localité :</t>
  </si>
  <si>
    <t>Annexes à fournir :</t>
  </si>
  <si>
    <t>Photos de la chaudière et du brûleur existants</t>
  </si>
  <si>
    <t>Déclaration de performance (DOP) et déclaration de conformité (DOC) 
de la nouvelle chaudière (pellets)</t>
  </si>
  <si>
    <t>Assurance qualité en protection incendie pour les locaux touchés par les travaux</t>
  </si>
  <si>
    <t>Vérifiez si vous pourriez bénéficier de subventions, cantonales et/ou communales dans le cadre de ce remplacement !</t>
  </si>
  <si>
    <t>Service de l'énergie et des forces hydrauliques - SEFH : OcEne du 20.03.2024</t>
  </si>
  <si>
    <t xml:space="preserve">Art. 20 : </t>
  </si>
  <si>
    <t>Champ d'application des exigences minimales pour les constructions et les installations</t>
  </si>
  <si>
    <t xml:space="preserve">Art. 32 : </t>
  </si>
  <si>
    <t>Dimensionnement et exploitation</t>
  </si>
  <si>
    <t xml:space="preserve">Art. 33 : </t>
  </si>
  <si>
    <t>Production de chaleur</t>
  </si>
  <si>
    <t>Art. 36 :</t>
  </si>
  <si>
    <t>Distribution et émission de chaleur (températures de service, isolation, régulation)</t>
  </si>
  <si>
    <t>Art. 37 :</t>
  </si>
  <si>
    <t>Réglage du chauffage dans les bâtiments occupés de manière intermittente</t>
  </si>
  <si>
    <t>Art. 47 et 49 :</t>
  </si>
  <si>
    <t>Piscines chauffées (mise en conformité lors de l'assainissement de la production de chaleur)</t>
  </si>
  <si>
    <t>Art. 51, 53, 54 :</t>
  </si>
  <si>
    <t>DIFC (mise en conformité lors de l'assainissement de la production de chaleur)</t>
  </si>
  <si>
    <t xml:space="preserve">Art. 62 : </t>
  </si>
  <si>
    <t>Chaleur renouvelable lors du remplacement des installations de production de chaleur</t>
  </si>
  <si>
    <t xml:space="preserve">Art. 92 : </t>
  </si>
  <si>
    <t>Projets non soumis à autorisation de construire</t>
  </si>
  <si>
    <t>Service de l'environnement - SEN :</t>
  </si>
  <si>
    <t>Chauffage : Opair du 16.12.1985</t>
  </si>
  <si>
    <t>Annexe 1:</t>
  </si>
  <si>
    <t>Limites préventive générale des émissions</t>
  </si>
  <si>
    <t>Annexe 3:</t>
  </si>
  <si>
    <t>Limitation complémentaire et dérogatoire des émissions pour les installations de combustion</t>
  </si>
  <si>
    <t>Annexe 5:</t>
  </si>
  <si>
    <t>Exigences relatives aux combustibles et aux carburants</t>
  </si>
  <si>
    <t>Recommandations de l'OFEV - 2018 : Hauteur minimale des cheminées sur toit</t>
  </si>
  <si>
    <t>Citernes : LEaux 24 janvier 1991</t>
  </si>
  <si>
    <t>Empêcher toute atteinte nuisible aux eaux en y mettant la diligence qu’exigent les circonstances</t>
  </si>
  <si>
    <t>Art. 3 :</t>
  </si>
  <si>
    <t>En cas de non respect des règles : pollueur payeur</t>
  </si>
  <si>
    <t>LcEaux du 16 mai 2013</t>
  </si>
  <si>
    <t>Art. 35 :</t>
  </si>
  <si>
    <t xml:space="preserve">Les citernes soumises à autorisation ou notification doivent être pourvues d'un document de service (vignette </t>
  </si>
  <si>
    <t>cantonale) apposé seulement par les personnes spécialisées (réviseurs)</t>
  </si>
  <si>
    <t>Seules les entreprises de révision de citernes peuvent construire, transformer, contrôler, entretenir, vider ou</t>
  </si>
  <si>
    <t>mettre hors service une citerne</t>
  </si>
  <si>
    <t xml:space="preserve">Office cantonal du feu - OCF : </t>
  </si>
  <si>
    <t>LPIEN du 18.11.1977</t>
  </si>
  <si>
    <t xml:space="preserve">Art. 6 al. 2 : </t>
  </si>
  <si>
    <t>Principes généraux</t>
  </si>
  <si>
    <t>Art. 10 :</t>
  </si>
  <si>
    <t>Contrôle, entretien et nettoyage des cheminées et dispositifs de chauffage</t>
  </si>
  <si>
    <t>Ordonnance concernant l'entretien, le nettoyage et le contrôle des installations recevant du feu ou des fumées du 12.12.2001</t>
  </si>
  <si>
    <t>Art. 7 :</t>
  </si>
  <si>
    <t>Obligations du concessionnaire</t>
  </si>
  <si>
    <t>Art. 20 :</t>
  </si>
  <si>
    <t>Experts et expertises</t>
  </si>
  <si>
    <t>Normes et directives en vigueur de l'AEAI</t>
  </si>
  <si>
    <r>
      <rPr>
        <b/>
        <sz val="18"/>
        <color theme="5"/>
        <rFont val="Wingdings"/>
        <charset val="2"/>
      </rPr>
      <t>è è è</t>
    </r>
    <r>
      <rPr>
        <b/>
        <i/>
        <sz val="18"/>
        <color theme="5"/>
        <rFont val="Arial"/>
        <family val="2"/>
      </rPr>
      <t xml:space="preserve"> Annexe à compléter </t>
    </r>
    <r>
      <rPr>
        <b/>
        <i/>
        <sz val="12"/>
        <color theme="5"/>
        <rFont val="Arial"/>
        <family val="2"/>
      </rPr>
      <t>(selon procédure ci-dessous)</t>
    </r>
    <r>
      <rPr>
        <b/>
        <i/>
        <sz val="18"/>
        <color theme="5"/>
        <rFont val="Arial"/>
        <family val="2"/>
      </rPr>
      <t xml:space="preserve"> </t>
    </r>
    <r>
      <rPr>
        <b/>
        <i/>
        <sz val="18"/>
        <color theme="5"/>
        <rFont val="Wingdings"/>
        <charset val="2"/>
      </rPr>
      <t xml:space="preserve">è </t>
    </r>
    <r>
      <rPr>
        <b/>
        <sz val="18"/>
        <color theme="5"/>
        <rFont val="Wingdings"/>
        <charset val="2"/>
      </rPr>
      <t>è è</t>
    </r>
    <r>
      <rPr>
        <b/>
        <i/>
        <sz val="18"/>
        <color theme="5"/>
        <rFont val="Arial"/>
        <family val="2"/>
      </rPr>
      <t xml:space="preserve">    </t>
    </r>
  </si>
  <si>
    <t>Installation solaire thermique pour l'eau chaude sanitaire</t>
  </si>
  <si>
    <t>L'autorité compétente a 20 jours pour statuer sur l’annonce formulée.</t>
  </si>
  <si>
    <t>Dès lors que l'autorité a statué sur l'annonce, celle-ci sera transmise aux services concernés indiqués sur ce formulaire.</t>
  </si>
  <si>
    <t>Avec leur signature, le requérant et l'auteur du projet confirment que les indications inscrites dans le formulaire EN-VS-120 sont exactes et complètes, ils confirment également le respect des exigences légales de l'énergie, l'environnement et l'AEAI.</t>
  </si>
  <si>
    <t>Projet dispensé d'autorisation selon art. 20 al. 1 OC.</t>
  </si>
  <si>
    <t>Le requérant doit confirmer qu'il maintient sa demande d'autorisation de construire, car un émolument sera facturé.</t>
  </si>
  <si>
    <t>Le projet peut être réalisé dès réception du présent avis, conformément à son descriptif.</t>
  </si>
  <si>
    <t>A la fin des travaux, le requérant fournira à la commune l'attestation de conformité selon art. 94 OcEne.</t>
  </si>
  <si>
    <t>Pellets et &gt;70</t>
  </si>
  <si>
    <t xml:space="preserve">1- </t>
  </si>
  <si>
    <t>A la fin des travaux, le requérant fournira à  l’autorité compétente l’attestation de conformité, selon l'art. 94 OcEne, dûment remplie et signée.</t>
  </si>
  <si>
    <t xml:space="preserve">L’art. 16 OC définit les assujettissements à une autorisation de construire. Il précise quelles constructions et quelles installations sont soumises à une autorisation de construire et dans quels contextes. 
Les installations techniques destinées à la production de chaleur, notamment lorsqu’une partie de l’installation est posée à l’extérieur du bâtiment (lettre c), sont soumises à une autorisation de construire. Les pompes à chaleur, les unités extérieures, les prises et sorties d’air, les sondes géothermiques, etc., font partie des installations soumises à autorisation. </t>
  </si>
  <si>
    <r>
      <t xml:space="preserve">Annonce de remplacement d'une chaudière à mazout, à gaz ou à bois, </t>
    </r>
    <r>
      <rPr>
        <b/>
        <sz val="12"/>
        <color theme="5"/>
        <rFont val="Arial"/>
        <family val="2"/>
      </rPr>
      <t xml:space="preserve">par une chaudière à pellets &lt;70 kW, sans changement d'emplacement de la cheminée </t>
    </r>
  </si>
  <si>
    <t>Le requérant/propriétaire d’une chaudière à mazout, à gaz ou à bois, qui doit être remplacée par une nouvelle chaudière à pellets (&lt;70 kW) sans changement d’emplacement de la cheminée en place, n’a pas besoin d’entreprendre une procédure de mise à l’enquête ni de soumettre son installation à une autorisation de construire. 
Il peut simplement annoncer son installation à l’autorité compétente au moyen du formulaire EN-VS-120 accompagné de l'annexe ci-contre.</t>
  </si>
  <si>
    <t>Le formulaire EN-VS-120 avec son annexe remplacent alors la « Formule de demande d’autorisation de construire ». Pour les installations en zone à bâtir, il doit être adressé, dûment rempli et signé, en deux exemplaires à l’administration communale. Pour les installations hors zones à bâtir, il doit être adressé à la commission cantonale des constructions.</t>
  </si>
  <si>
    <t>Avec leur signature, le requérant et l'auteur du projet confirment le respect des exigences légales ci-dessous</t>
  </si>
  <si>
    <r>
      <t xml:space="preserve">L’art. 20 OC (extrait ci-dessous) permet d’éviter une procédure d’autorisation de construire pour un simple changement d’installation. 
Il permet toutefois de s’assurer que les prescriptions énergétiques, de protection incendie et de protection de l’environnement soient satisfaites avant la réalisation du projet.
Les installations de combustion, à mazout, à gaz ou à bois, remplacées par des installations à pellets pour lesquelles la cheminée ne subit pas de changement d’emplacement, ne doivent pas faire l’objet d’une procédure d’autorisation de construire. 
Elles doivent  toutefois être annoncées avant le début des travaux à l’autorité délivrant les autorisations de construire.
</t>
    </r>
    <r>
      <rPr>
        <sz val="11"/>
        <color rgb="FFFF0000"/>
        <rFont val="Arial"/>
        <family val="2"/>
      </rPr>
      <t>L’annonce doit être faite dans un délai de 30 jours avant le début des travaux. 
Le requérant remplit le formulaire EN-VS-120 et l'annexe ci-contre puis transmet le tout à l’autorité délivrant les autorisations de construire.</t>
    </r>
    <r>
      <rPr>
        <sz val="11"/>
        <rFont val="Arial"/>
        <family val="2"/>
      </rPr>
      <t xml:space="preserve">
</t>
    </r>
  </si>
  <si>
    <r>
      <rPr>
        <sz val="11"/>
        <rFont val="Arial"/>
        <family val="2"/>
      </rPr>
      <t>Anhang zum Energienachweis</t>
    </r>
    <r>
      <rPr>
        <b/>
        <sz val="11"/>
        <rFont val="Arial"/>
        <family val="2"/>
      </rPr>
      <t xml:space="preserve">
EN-VS-120</t>
    </r>
  </si>
  <si>
    <t>Fachplaner (Planer, Installateur, usw)</t>
  </si>
  <si>
    <t>Erforderliche Anhänge :</t>
  </si>
  <si>
    <t>Name / Vorname :</t>
  </si>
  <si>
    <t>Firma :</t>
  </si>
  <si>
    <t>Adresse :</t>
  </si>
  <si>
    <t>PLZ / Ort :</t>
  </si>
  <si>
    <t>Ort :</t>
  </si>
  <si>
    <t>Datum :</t>
  </si>
  <si>
    <t>Antragsteller Unterschrift / Besitzer :</t>
  </si>
  <si>
    <t>Fachplaner Unterschrift :</t>
  </si>
  <si>
    <t>Die Unterzeichneten bestätigen, dass die im Formular EN-VS-120 eingetragenen Angaben richtig und vollständig sind. Sie bestätigen auch die Einhaltung der gesetzlichen Anforderungen der Energie-, Umwelt- und VKF-Gesetzgebung.</t>
  </si>
  <si>
    <t>Fotos des bestehenden Kessels und Brenners</t>
  </si>
  <si>
    <t>Leistungserklärung (DOP) und Konformitätserklärung (DOC)
des neuen Kessels (Pellets)</t>
  </si>
  <si>
    <t>Qualitätssicherung im Brandschutz für die von den Arbeiten betroffenen Räume</t>
  </si>
  <si>
    <t>Prüfen Sie, ob Sie im Rahmen dieses Austauschs von kantonalen und/oder kommunalen finanzielle Unterstützung profitieren könnten!</t>
  </si>
  <si>
    <t>Bescheid der Gemeinde</t>
  </si>
  <si>
    <t xml:space="preserve">Nach Erhalt des vorliegenden Bescheids kann das Projekt  gemäß der Beschreibung realisiert werden. </t>
  </si>
  <si>
    <t>Nach Abschluss der Arbeiten sendet der Antragsteller die Konformitätsbestätigung der Gemeinde zu (Art. 94 kEnV).</t>
  </si>
  <si>
    <t>Projekt unterliegt dem Baubewilligungsverfahren.</t>
  </si>
  <si>
    <t xml:space="preserve">Darlegung der Gründe : </t>
  </si>
  <si>
    <t>Der Antragsteller muss bestätigen dass er sein Gesuch um eine Baubewilligung aufrecht erhält, da Gebühren in Rechung gestellt werden.</t>
  </si>
  <si>
    <t>Gegebenen falls muss der Antragsteller warten bis die Baubewilligung vorliegt.</t>
  </si>
  <si>
    <t>Der vorliegende Bescheid ist keine Verfügung welche den Rechstmitteln im Sinne von Art 5 VVRG untersteht.</t>
  </si>
  <si>
    <t>Auf Anfrage des Antragstellers, wird eine Feststellungsverfügung (35 VVRG) mit Rechtsmittelbelehrung erteilt.</t>
  </si>
  <si>
    <t xml:space="preserve">Ohne Rückmeldung der Gemeinde kann der Gesuchsteller das Projekt gemäss der eingereichten Anfrage realisieren. </t>
  </si>
  <si>
    <t>Titel :</t>
  </si>
  <si>
    <t>Name :</t>
  </si>
  <si>
    <t>Unterschrift :</t>
  </si>
  <si>
    <t>Unterschrift der zuständigen Behörde</t>
  </si>
  <si>
    <t>Beidseitige Kopie dieses ordnungsgemäss ausgefüllten Dokuments geht an:</t>
  </si>
  <si>
    <t>das KAF :</t>
  </si>
  <si>
    <t>die DUW :</t>
  </si>
  <si>
    <t>die DEWK :</t>
  </si>
  <si>
    <t>an die DEWK : energie@admin.vs.ch</t>
  </si>
  <si>
    <t>an den kommunalen Sicherheitsbeauftragten</t>
  </si>
  <si>
    <t xml:space="preserve">an den zuständigen Kaminfegermeister der Kaminreinigungssektoren der Gemeinde </t>
  </si>
  <si>
    <t>Nützliche Internetlinks :</t>
  </si>
  <si>
    <t>Leistungsgarantien Energie Schweiz  :</t>
  </si>
  <si>
    <t>Kantonale Bauvorschriften (§7) :</t>
  </si>
  <si>
    <t>Kantonales Amt für Feuerwesen :</t>
  </si>
  <si>
    <t>Dienststelle für Umwelt :</t>
  </si>
  <si>
    <t>Dienststelle für Energie und Wasserkraft :</t>
  </si>
  <si>
    <t>https://www.vs.ch/de/web/sscm/kantonales-amt-fur-feuerwesen</t>
  </si>
  <si>
    <t>3.1.1 : Baubewilligungspflicht</t>
  </si>
  <si>
    <t>Art. 16 Bewilligungspflichtige Bauten und Anlagen</t>
  </si>
  <si>
    <r>
      <rPr>
        <i/>
        <vertAlign val="superscript"/>
        <sz val="9"/>
        <rFont val="Arial"/>
        <family val="2"/>
      </rPr>
      <t>1</t>
    </r>
    <r>
      <rPr>
        <i/>
        <sz val="9"/>
        <rFont val="Arial"/>
        <family val="2"/>
      </rPr>
      <t xml:space="preserve"> Eine Baubewilligung ist insbesondere erforderlich für :</t>
    </r>
  </si>
  <si>
    <t>b) den totalen oder teilweisen Abbruch bestehender Bauten und Anlagen ;</t>
  </si>
  <si>
    <t>a) die Erstellung, den Wiederaufbau, die Änderung sowie die Vergrösserung
von Gebäuden, Gebäudeteilen und ihren Anbauten ;</t>
  </si>
  <si>
    <t>c) andere Bauten und Anlagen und ihre Änderung wie :</t>
  </si>
  <si>
    <t xml:space="preserve">     1. Lager- und Verteilungsanlagen für Treib- und Schmierstoffe sowie der Gasversorgung (Tankanlagen, Behälter, Silos und dergleichen),</t>
  </si>
  <si>
    <t xml:space="preserve">     2. Öfen und Fabrikkamine, Masten, Antennen und Parabolantennen,</t>
  </si>
  <si>
    <t xml:space="preserve">     3. haustechnische Installationen :</t>
  </si>
  <si>
    <t>zur Wärmeproduktion oder Elektrizitätsproduktion, insbesondere wenn ein Teil der Installation ausserhalb des Gebäudes platziert wird (Kamin, Erdwärmesonde, Wärmetauscher einer Luft/Wasser Wärmepumpe, usw.), vorbehalten bleiben die Regelungen betreffend die Solaranlagen und der Erneuerungen oder des Ersatzes der Verbrennungsanlagen (Gas- oder Ölkessel, Holzheizung, usw.),</t>
  </si>
  <si>
    <t>zur Kälteproduktion und -verteilung,</t>
  </si>
  <si>
    <t>für Lüftungsaggregate und -verteilung,</t>
  </si>
  <si>
    <t xml:space="preserve">     4. Privatstrassen und anderen private Kunstbauten, Zufahrten, Rampen und Leitungen,</t>
  </si>
  <si>
    <t xml:space="preserve">    usw. ……</t>
  </si>
  <si>
    <t>Bauverordnung (BauV) vom 22.03.2017 (Stand 01.01.2025)</t>
  </si>
  <si>
    <t>Art. 20 Erneuerung und Ersatz von Feuerungsanlagen</t>
  </si>
  <si>
    <r>
      <rPr>
        <i/>
        <vertAlign val="superscript"/>
        <sz val="9"/>
        <rFont val="Arial"/>
        <family val="2"/>
      </rPr>
      <t xml:space="preserve">1 </t>
    </r>
    <r>
      <rPr>
        <i/>
        <sz val="9"/>
        <rFont val="Arial"/>
        <family val="2"/>
      </rPr>
      <t>Die Erneuerung eines Holzkessels durch einen neuen, mit Pellets beschickten Kessel mit einer Leistung von weniger als 70 kW und der Ersatz von Öl- oder Gaskesseln durch Holzkessel mit einer Leistung von weniger als 70 kW, die mit Pellets befeuert werden, ohne dass der Standort des Kamins geändert wird, müssen vor Baubeginn der für Baubewilligungen zuständigen Behörde gemeldet werden. Die Meldung muss nach Wahl des Meldepflichtigen innerhalb von 30 Tagen vor Baubeginn in Papierform oder in digitaler Form auf der Plattform erfolgen.</t>
    </r>
  </si>
  <si>
    <r>
      <rPr>
        <i/>
        <vertAlign val="superscript"/>
        <sz val="9"/>
        <rFont val="Arial"/>
        <family val="2"/>
      </rPr>
      <t xml:space="preserve">2 </t>
    </r>
    <r>
      <rPr>
        <i/>
        <sz val="9"/>
        <rFont val="Arial"/>
        <family val="2"/>
      </rPr>
      <t>Das für das Bauwesen zuständige Departement legt in einer Richtlinie fest, welche Pläne und weitere Unterlagen in welcher Anzahl Exemplaren der Meldung beizulegen sind. Die Unterlagen haben die Informationen zu enthalten, deren es bedarf um zu prüfen, ob die Bedingungen der Spezialgesetzgebung eingehalten sind.</t>
    </r>
  </si>
  <si>
    <r>
      <rPr>
        <i/>
        <vertAlign val="superscript"/>
        <sz val="9"/>
        <rFont val="Arial"/>
        <family val="2"/>
      </rPr>
      <t>3</t>
    </r>
    <r>
      <rPr>
        <i/>
        <sz val="9"/>
        <rFont val="Arial"/>
        <family val="2"/>
      </rPr>
      <t xml:space="preserve"> Die Erneuerung oder der Ersatz einer Feuerungsanlage, gleich welcher Art, durch eine mit fossiler Energie betriebene Feuerungsanlage ist immer baubewilligungspflichtig.</t>
    </r>
  </si>
  <si>
    <r>
      <rPr>
        <i/>
        <vertAlign val="superscript"/>
        <sz val="9"/>
        <rFont val="Arial"/>
        <family val="2"/>
      </rPr>
      <t xml:space="preserve">1 </t>
    </r>
    <r>
      <rPr>
        <i/>
        <sz val="9"/>
        <rFont val="Arial"/>
        <family val="2"/>
      </rPr>
      <t>Le renouvellement d’une chaudière à bois par une nouvelle chaudière d’une puissance inférieure à 70 kW et alimentées aux pellets et le remplacement de chaudières à mazout ou à gaz par des chaudières à bois d’une puissance inférieure à 70 kW et alimentées aux pellets sans changement d’emplacement de la cheminée, doivent être annoncés avant le début des travaux à l’autorité délivrant les autorisations de construire. L’annonce doit être faite au format papier ou au format numérique sur la plateforme, au choix de celui qui est tenu d’annoncer, dans un délai de 30 jours avant le début des travaux.</t>
    </r>
  </si>
  <si>
    <r>
      <rPr>
        <i/>
        <vertAlign val="superscript"/>
        <sz val="9"/>
        <rFont val="Arial"/>
        <family val="2"/>
      </rPr>
      <t xml:space="preserve">2 </t>
    </r>
    <r>
      <rPr>
        <i/>
        <sz val="9"/>
        <rFont val="Arial"/>
        <family val="2"/>
      </rPr>
      <t>Les plans et autres documents à joindre à l’annonce ainsi que le nombre d’exemplaires sont fixés par une directive élaborée par le département. Les documents comprennent les éléments d’information utiles et nécessaires pour vérifier le respect des conditions de la législation spéciale.</t>
    </r>
  </si>
  <si>
    <r>
      <rPr>
        <i/>
        <vertAlign val="superscript"/>
        <sz val="9"/>
        <rFont val="Arial"/>
        <family val="2"/>
      </rPr>
      <t>3</t>
    </r>
    <r>
      <rPr>
        <i/>
        <sz val="9"/>
        <rFont val="Arial"/>
        <family val="2"/>
      </rPr>
      <t xml:space="preserve"> Le renouvellement ou le remplacement d’une installation de combustion, quel que soit son type, par une installation de combustion à énergie fossile est toujours soumise à autorisation de construire.</t>
    </r>
  </si>
  <si>
    <t>à la production de chaleur ou d’électricité, notamment lorsqu’une partie de l’installation est posée à l’extérieur du bâtiment (cheminée, sonde géothermique, échangeur d’une pompe à chaleur air/eau, etc.), sous réserve du régime applicable aux installations solaires ainsi qu’au renouvellement et remplacement des installations de combustion (chaudières à mazout, à gaz, à bois, etc.),</t>
  </si>
  <si>
    <t>à la production et distribution de froid,</t>
  </si>
  <si>
    <t>à la production et distribution d’air pour la ventilation,</t>
  </si>
  <si>
    <t xml:space="preserve">     4. les routes et autres ouvrages d'art privés, les ouvrages d'accès, les rampes et les conduites,</t>
  </si>
  <si>
    <t>a) la construction, la reconstruction, la modification ainsi que l’agrandissement de bâtiments, de corps de bâtiments et de leurs annexes ;</t>
  </si>
  <si>
    <r>
      <rPr>
        <b/>
        <sz val="18"/>
        <color theme="5"/>
        <rFont val="Wingdings"/>
        <charset val="2"/>
      </rPr>
      <t>èèè</t>
    </r>
    <r>
      <rPr>
        <b/>
        <i/>
        <sz val="18"/>
        <color theme="5"/>
        <rFont val="Arial"/>
        <family val="2"/>
      </rPr>
      <t xml:space="preserve"> Anhang zum Ausfüllen </t>
    </r>
    <r>
      <rPr>
        <i/>
        <sz val="12"/>
        <color theme="5"/>
        <rFont val="Arial"/>
        <family val="2"/>
      </rPr>
      <t>(gemäss den unten stehenden Anweisungen)</t>
    </r>
    <r>
      <rPr>
        <b/>
        <i/>
        <sz val="18"/>
        <color theme="5"/>
        <rFont val="Arial"/>
        <family val="2"/>
      </rPr>
      <t xml:space="preserve"> </t>
    </r>
    <r>
      <rPr>
        <b/>
        <i/>
        <sz val="18"/>
        <color theme="5"/>
        <rFont val="Wingdings"/>
        <charset val="2"/>
      </rPr>
      <t>è</t>
    </r>
    <r>
      <rPr>
        <b/>
        <sz val="18"/>
        <color theme="5"/>
        <rFont val="Wingdings"/>
        <charset val="2"/>
      </rPr>
      <t>èè</t>
    </r>
    <r>
      <rPr>
        <b/>
        <i/>
        <sz val="18"/>
        <color theme="5"/>
        <rFont val="Arial"/>
        <family val="2"/>
      </rPr>
      <t xml:space="preserve">    </t>
    </r>
  </si>
  <si>
    <r>
      <t xml:space="preserve">Art. 20 BauV (Auszug unten) ermöglicht es, ein Baugenehmigungsverfahren für eine einfache Ersetzung der Anlage zu vermeiden.
Er ermöglicht es jedoch, vor der Realisierung des Projekts sicherzustellen, dass die Energie-, Brandschutz- und Umweltschutzvorschriften erfüllt werden.
Öl-, Gas- oder Holzfeuerungsanlagen, die durch Pelletsanlagen ersetzt werden, bei denen der Kamin keinen Standortwechsel erfährt, müssen nicht Gegenstand eines Baugenehmigungsverfahrens sein. 
Sie müssen jedoch vor Beginn der Bauarbeiten der Baugenehmigungsbehörde gemeldet werden.
</t>
    </r>
    <r>
      <rPr>
        <sz val="11"/>
        <color rgb="FFFF0000"/>
        <rFont val="Arial"/>
        <family val="2"/>
      </rPr>
      <t>Die Meldung muss innerhalb von 30 Tagen vor Beginn der Arbeiten erfolgen.
Der Antragsteller füllt das Formular EN-VS-120 und den nebenstehenden Anhang aus und leitet es an die Baubewilligungsbehörde weiter.</t>
    </r>
    <r>
      <rPr>
        <sz val="11"/>
        <rFont val="Arial"/>
        <family val="2"/>
      </rPr>
      <t xml:space="preserve">
</t>
    </r>
  </si>
  <si>
    <t>VERFAHREN zur Formulierung der Installationsmeldung</t>
  </si>
  <si>
    <t>Der Antragsteller/Besitzer eines Öl-, Gas- oder Holzkessels, der durch einen neuen Pelletkessel (&lt;70 kW) ersetzt werden soll, ohne den Standort des bestehenden Kamins zu ändern, muss kein öffentlichen Auflage durchführen und keine Baubewilligung für die Installation einholen.
Er kann seine Anlage einfach mit dem Formular EN-VS-120 und dem nebenstehenden Anhang bei der zuständigen Behörde anmelden.</t>
  </si>
  <si>
    <t>Die Meldung muss von einem qualifizierten Fachmann gegengezeichnet werden, der für die Durchführung der Installation verantwortlich ist.</t>
  </si>
  <si>
    <t>Das Formular EN-VS-120 mit Anhang ersetzt dann das "Baugesuch Formular". Für Anlagen innerhalb der Bauzone ist es vollständig ausgefüllt und unterzeichnet in zweifacher Ausfertigung an die Gemeindeverwaltung zu richten. Für Anlagen ausserhalb der Bauzonen ist es an die kantonale Baukommission zu richten.</t>
  </si>
  <si>
    <t>Die zuständige Behörde hat 20 Tage Zeit, um über die formulierte Anzeige zu entscheiden.</t>
  </si>
  <si>
    <t>Sobald die Behörde über die Anzeige entschieden hat, wird sie an die in diesem Formular angegebenen zuständigen Dienststellen weitergeleitet.</t>
  </si>
  <si>
    <t>Nach Abschluss der Arbeiten muss der Gesuchsteller der zuständigen Behörde die Konformitätsbescheinigung nach Art. 94 EnV vollständig ausgefüllt und unterschrieben vorlegen.</t>
  </si>
  <si>
    <t>Erklärungen</t>
  </si>
  <si>
    <t>Art. 16 BauV definiert die Baubewilligungspflicht. Er legt fest, welche Bauten und Anlagen in welchem Zusammenhang einer Baubewilligung bedürfen.
Technische Anlagen zur Wärmeerzeugung, insbesondere wenn ein Teil der Anlage ausserhalb des Gebäudes verlegt wird (Bst. c), sind baubewilligungspflichtig. Wärmepumpen, Ausseneinheiten, Lufteinlässe und -auslässe, Erdwärmesonden usw. gehören zu den bewilligungspflichtigen Anlagen.</t>
  </si>
  <si>
    <t>Mit ihrer Unterschrift bestätigen der Antragsteller und der Projektverfasser die Einhaltung der folgenden gesetzlichen Anforderungen</t>
  </si>
  <si>
    <t>Dienststelle für Energie und Wasserkraft - DEWK : kEnV vom 20.03.2024</t>
  </si>
  <si>
    <t>Geltungsbereich der Mindestanforderungen für Bauten und Anlagen</t>
  </si>
  <si>
    <t>Dimensionierung und Betrieb</t>
  </si>
  <si>
    <t>Wärmeerzeugung</t>
  </si>
  <si>
    <t>Wärmeverteilung und Abgabe (Betriebstemperatur, Dämmung, Regelung)</t>
  </si>
  <si>
    <t>Regulierung der Heizung in zeitweise belegten Gebäuden</t>
  </si>
  <si>
    <t>Beheizte Schwimmbäder (einhaltung der Vorschriften bei der Sanierung der Wärmeerzeugung)</t>
  </si>
  <si>
    <t>VHKA (einhaltung der Vorschriften bei der Sanierung der Wärmeerzeugung)</t>
  </si>
  <si>
    <t>Erneuerbare Wärme beim Ersatz von Wärmeerzeugungsanlagen</t>
  </si>
  <si>
    <t>Nicht baubewilligungspflichtige Projekte</t>
  </si>
  <si>
    <t>Heizung : LRV vom 16.12.1985</t>
  </si>
  <si>
    <t>Dienststelle für Umwelt - DUW :</t>
  </si>
  <si>
    <t>Anhang 1:</t>
  </si>
  <si>
    <t>Allgemeine vorsorgliche Emissionsbegrenzungen</t>
  </si>
  <si>
    <t>Anhang 3:</t>
  </si>
  <si>
    <t>Anhang 5:</t>
  </si>
  <si>
    <t>Ergänzende und abweichende Emissionsbegrenzungen für Feuerungsanlagen</t>
  </si>
  <si>
    <t>Anforderungen an Brenn- und Treibstoffe</t>
  </si>
  <si>
    <t>BAFU Empfehlungen - 2018 : Mindesthöhe von Kaminen über Dach</t>
  </si>
  <si>
    <t>Tanks : GSchG 24.01.1991</t>
  </si>
  <si>
    <t>Art. 3a :</t>
  </si>
  <si>
    <t>Alle nach den Umständen gebotene Sorgfalt anzuwenden, um nachteilige Einwirkungen auf die Gewässer zu vermeiden</t>
  </si>
  <si>
    <t>Wer Massnahmen nach diesem Gesetz verursacht, trägt die Kosten dafür.</t>
  </si>
  <si>
    <t>kGSchG vom 16.05.2013</t>
  </si>
  <si>
    <t>Die Vignette darf nur von Fachleuten angebracht werden, welche die Konformität der Anlage bezüglich des Gewässerschutzes bescheinigen können.</t>
  </si>
  <si>
    <t>Bewilligungs- oder meldepflichtigen Anlagen sind mit einer Kennzeichnung der Dienststelle (Vignette) zu versehen, das nur von spezialisierten Personen (Revisoren) angebracht werden darf</t>
  </si>
  <si>
    <t xml:space="preserve">Kantonales Amt für Feuerwesen - KAF : </t>
  </si>
  <si>
    <t>GSFN du 18.11.1977</t>
  </si>
  <si>
    <t>Allgemeine Grundsätze</t>
  </si>
  <si>
    <t>Kontrolle, Unterhalt und Reinigung der Kamine und Heizanlagen</t>
  </si>
  <si>
    <t>Verordnung betreffend den Unterhalt, die Reinigung und die Kontrolle der Feuerungs- und Rauchabzugsanlagen vom 12.12.2001</t>
  </si>
  <si>
    <t>Pflichten des Konzessionärs</t>
  </si>
  <si>
    <t>Experten und Expertisen</t>
  </si>
  <si>
    <t>Geltende Normen und Richtlinien der VKF</t>
  </si>
  <si>
    <t>Gebäudekategorie Mischnutzungen mit Wohnen ?</t>
  </si>
  <si>
    <t>Nachweisführung für die Einhaltung der Reduktion (nach kEnV Art. 62 Abs. 8)</t>
  </si>
  <si>
    <t>Nachweis Befreiung nach kEnG Art. 41 (zentraler Elektro-Wassererwärmer)</t>
  </si>
  <si>
    <t xml:space="preserve">Standardlösungen 7 bis 12 bereits realisiert </t>
  </si>
  <si>
    <t>Für Standardlösungen 1 bis 6 und 13 : Jahr der Umsetzung angeben, die gewählte Massnahme muss spätestens bei der Erneuerung des Wärmeerzeugers umgesetzt werden</t>
  </si>
  <si>
    <r>
      <t xml:space="preserve">Für Standardlösungen 7 bis 12 : Jahr der Durchführung für bereits durchgeführte Arbeiten und/oder Jahr der Umsetzung für noch durchzuführende Arbeiten angeben (die Massnahmen </t>
    </r>
    <r>
      <rPr>
        <b/>
        <i/>
        <sz val="9"/>
        <color rgb="FF000000"/>
        <rFont val="Arial"/>
        <family val="2"/>
      </rPr>
      <t xml:space="preserve">müssen innerhalb von drei Jahren </t>
    </r>
    <r>
      <rPr>
        <i/>
        <sz val="9"/>
        <color rgb="FF000000"/>
        <rFont val="Arial"/>
        <family val="2"/>
      </rPr>
      <t>ab dem Datum der Erteilung der Baubewilligung umgesetzt werden)</t>
    </r>
  </si>
  <si>
    <t>Stdlösung</t>
  </si>
  <si>
    <t>Standardlösung 13 : Nachweis gemäss kEnV Art. 62 Abs. 4</t>
  </si>
  <si>
    <r>
      <t>Meldung der Ersatzes einer Öl-, Gas-, oder Holzfeuerung,</t>
    </r>
    <r>
      <rPr>
        <b/>
        <sz val="12"/>
        <color theme="5"/>
        <rFont val="Arial"/>
        <family val="2"/>
      </rPr>
      <t xml:space="preserve"> durch einen Pelletkessel &lt;70 kW, ohne Änderung des Standorts des Kamins</t>
    </r>
  </si>
  <si>
    <t>Projekt befreit von Baubewilligungpflicht gemäss Art. 20 Abs. 1 BV.</t>
  </si>
  <si>
    <t>Art. 47 und 49 :</t>
  </si>
  <si>
    <t>Bestehender Wärmeerzeuger :</t>
  </si>
  <si>
    <t>Nachweis der Erfüllung der Anforderung der erneuerbaren Wärme beim Wärmeerzeugerersatz (fossile Heizungen), durch :</t>
  </si>
  <si>
    <t xml:space="preserve">Befreit von der Anforderung der erneuerbaren Wärme beim Wärmererzeugerersatz (fossile Heizungen), wenn : </t>
  </si>
  <si>
    <t xml:space="preserve">Befreit von den Anfoderungen beim Ersatz der ganzen oder wesentlicher Teile der dezentralen Elektroheizung, wenn : </t>
  </si>
  <si>
    <t>PAC réversible</t>
  </si>
  <si>
    <t>PAC a/e</t>
  </si>
  <si>
    <t xml:space="preserve">Rafraîchissement, humidification ou déshumidification </t>
  </si>
  <si>
    <t>PAC réversible projetée ?</t>
  </si>
  <si>
    <t>La PAC est-elle équipée  des composants nécessaires pour produire et utiliser l'option "froid" ?</t>
  </si>
  <si>
    <t>Reversible WP</t>
  </si>
  <si>
    <t xml:space="preserve">Kühlung, Be- und Entfeuchtung </t>
  </si>
  <si>
    <t>Reversible WP geplant?</t>
  </si>
  <si>
    <t>EN-VS-104 et EN-VS-110</t>
  </si>
  <si>
    <t>Ist die WP mit den erforderlischen Komponenten ausgestattet, um Kühlenergie zu erzeugen und zu nutzen ?</t>
  </si>
  <si>
    <r>
      <t xml:space="preserve">VON DER ZUSTÄNDIGEN BEHÖRDE AUSZUFÜLLEN
(oder sein Beauftragter)
</t>
    </r>
    <r>
      <rPr>
        <b/>
        <i/>
        <sz val="9"/>
        <color rgb="FF000000"/>
        <rFont val="Arial"/>
        <family val="2"/>
      </rPr>
      <t>Die Vollständigkeit und Richtigkeit wird bestätigt</t>
    </r>
  </si>
  <si>
    <t>Version 09.01.2026 (valable  jusqu'au 31.12.2026)</t>
  </si>
  <si>
    <t>Version 09.01.2026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</si>
</sst>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b/>
      <sz val="11"/>
      <name val="Arial"/>
      <family val="2"/>
    </font>
    <font>
      <sz val="10"/>
      <name val="Arial"/>
      <family val="2"/>
    </font>
    <font>
      <b/>
      <sz val="10"/>
      <color rgb="FF000000"/>
      <name val="Arial"/>
      <family val="2"/>
    </font>
    <font>
      <b/>
      <sz val="12"/>
      <color rgb="FF000000"/>
      <name val="Arial"/>
      <family val="2"/>
    </font>
    <font>
      <vertAlign val="superscript"/>
      <sz val="10"/>
      <color rgb="FF000000"/>
      <name val="Arial"/>
      <family val="2"/>
    </font>
    <font>
      <sz val="10"/>
      <color rgb="FFFF0000"/>
      <name val="Arial"/>
      <family val="2"/>
    </font>
    <font>
      <i/>
      <sz val="9"/>
      <color rgb="FF000000"/>
      <name val="Arial"/>
      <family val="2"/>
    </font>
    <font>
      <b/>
      <i/>
      <sz val="9"/>
      <color rgb="FF000000"/>
      <name val="Arial"/>
      <family val="2"/>
    </font>
    <font>
      <b/>
      <sz val="9"/>
      <color rgb="FF000000"/>
      <name val="Arial"/>
      <family val="2"/>
    </font>
    <font>
      <b/>
      <sz val="8"/>
      <color rgb="FF000000"/>
      <name val="Arial"/>
      <family val="2"/>
    </font>
    <font>
      <sz val="10"/>
      <color theme="0" tint="-0.499984740745262"/>
      <name val="Arial"/>
      <family val="2"/>
    </font>
    <font>
      <b/>
      <sz val="10"/>
      <color theme="0" tint="-0.499984740745262"/>
      <name val="Arial"/>
      <family val="2"/>
    </font>
    <font>
      <sz val="8"/>
      <color rgb="FF000000"/>
      <name val="Segoe UI"/>
      <family val="2"/>
    </font>
    <font>
      <sz val="11"/>
      <color theme="1"/>
      <name val="Calibri"/>
      <family val="2"/>
      <scheme val="minor"/>
    </font>
    <font>
      <i/>
      <sz val="10"/>
      <color theme="5"/>
      <name val="Arial"/>
      <family val="2"/>
    </font>
    <font>
      <sz val="11"/>
      <color rgb="FF000000"/>
      <name val="Arial"/>
      <family val="2"/>
    </font>
    <font>
      <b/>
      <sz val="10"/>
      <name val="Arial"/>
      <family val="2"/>
    </font>
    <font>
      <sz val="10"/>
      <name val="Calibri"/>
      <family val="2"/>
    </font>
    <font>
      <i/>
      <sz val="10"/>
      <color theme="0" tint="-0.499984740745262"/>
      <name val="Arial"/>
      <family val="2"/>
    </font>
    <font>
      <sz val="9"/>
      <color indexed="81"/>
      <name val="Tahoma"/>
      <family val="2"/>
    </font>
    <font>
      <b/>
      <sz val="9"/>
      <color indexed="81"/>
      <name val="Tahoma"/>
      <family val="2"/>
    </font>
    <font>
      <strike/>
      <sz val="10"/>
      <color rgb="FFFF0000"/>
      <name val="Arial"/>
      <family val="2"/>
    </font>
    <font>
      <i/>
      <strike/>
      <sz val="10"/>
      <color rgb="FFFF0000"/>
      <name val="Arial"/>
      <family val="2"/>
    </font>
    <font>
      <i/>
      <sz val="10"/>
      <color theme="9"/>
      <name val="Arial"/>
      <family val="2"/>
    </font>
    <font>
      <b/>
      <strike/>
      <sz val="12"/>
      <color rgb="FFFF0000"/>
      <name val="Arial"/>
      <family val="2"/>
    </font>
    <font>
      <strike/>
      <sz val="11"/>
      <color rgb="FFFF0000"/>
      <name val="Arial"/>
      <family val="2"/>
    </font>
    <font>
      <sz val="10"/>
      <color rgb="FF00B050"/>
      <name val="Arial"/>
      <family val="2"/>
    </font>
    <font>
      <b/>
      <sz val="8"/>
      <color indexed="81"/>
      <name val="Tahoma"/>
      <family val="2"/>
    </font>
    <font>
      <sz val="8"/>
      <color indexed="81"/>
      <name val="Tahoma"/>
      <family val="2"/>
    </font>
    <font>
      <sz val="10"/>
      <color theme="5"/>
      <name val="Arial"/>
      <family val="2"/>
    </font>
    <font>
      <i/>
      <sz val="10"/>
      <color rgb="FF00B050"/>
      <name val="Arial"/>
      <family val="2"/>
    </font>
    <font>
      <i/>
      <sz val="10"/>
      <color rgb="FFFF0000"/>
      <name val="Arial"/>
      <family val="2"/>
    </font>
    <font>
      <u/>
      <sz val="11"/>
      <color rgb="FF000000"/>
      <name val="Arial"/>
      <family val="2"/>
    </font>
    <font>
      <vertAlign val="superscript"/>
      <sz val="10"/>
      <name val="Arial"/>
      <family val="2"/>
    </font>
    <font>
      <i/>
      <sz val="11"/>
      <color theme="5"/>
      <name val="Arial"/>
      <family val="2"/>
    </font>
    <font>
      <b/>
      <sz val="10"/>
      <color rgb="FFFF0000"/>
      <name val="Arial"/>
      <family val="2"/>
    </font>
    <font>
      <sz val="10"/>
      <color theme="0" tint="-0.34998626667073579"/>
      <name val="Arial"/>
      <family val="2"/>
    </font>
    <font>
      <sz val="10"/>
      <color theme="0" tint="-0.499984740745262"/>
      <name val="Calibri"/>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10"/>
      <color theme="1"/>
      <name val="Arial"/>
      <family val="2"/>
    </font>
    <font>
      <sz val="10"/>
      <color theme="1"/>
      <name val="Calibri"/>
      <family val="2"/>
    </font>
    <font>
      <i/>
      <sz val="12"/>
      <color theme="1"/>
      <name val="Calibri"/>
      <family val="2"/>
      <scheme val="minor"/>
    </font>
    <font>
      <b/>
      <sz val="12"/>
      <color theme="5"/>
      <name val="Arial"/>
      <family val="2"/>
    </font>
    <font>
      <strike/>
      <sz val="10"/>
      <color theme="0" tint="-0.34998626667073579"/>
      <name val="Arial"/>
      <family val="2"/>
    </font>
    <font>
      <b/>
      <sz val="14"/>
      <name val="Arial"/>
      <family val="2"/>
    </font>
    <font>
      <sz val="9"/>
      <name val="Arial"/>
      <family val="2"/>
    </font>
    <font>
      <sz val="12"/>
      <name val="Arial"/>
      <family val="2"/>
    </font>
    <font>
      <b/>
      <i/>
      <sz val="9"/>
      <name val="Arial"/>
      <family val="2"/>
    </font>
    <font>
      <i/>
      <sz val="9"/>
      <name val="Arial"/>
      <family val="2"/>
    </font>
    <font>
      <i/>
      <vertAlign val="superscript"/>
      <sz val="9"/>
      <name val="Arial"/>
      <family val="2"/>
    </font>
    <font>
      <i/>
      <sz val="9"/>
      <color rgb="FFFF0000"/>
      <name val="Arial"/>
      <family val="2"/>
    </font>
    <font>
      <b/>
      <sz val="9"/>
      <name val="Arial"/>
      <family val="2"/>
    </font>
    <font>
      <sz val="9"/>
      <color rgb="FFFF0000"/>
      <name val="Arial"/>
      <family val="2"/>
    </font>
    <font>
      <b/>
      <sz val="11"/>
      <color indexed="9"/>
      <name val="Arial"/>
      <family val="2"/>
    </font>
    <font>
      <b/>
      <i/>
      <sz val="10"/>
      <name val="Arial"/>
      <family val="2"/>
    </font>
    <font>
      <i/>
      <sz val="10"/>
      <name val="Arial"/>
      <family val="2"/>
    </font>
    <font>
      <b/>
      <sz val="9"/>
      <color rgb="FF00B050"/>
      <name val="Arial"/>
      <family val="2"/>
    </font>
    <font>
      <sz val="14"/>
      <name val="Arial"/>
      <family val="2"/>
    </font>
    <font>
      <sz val="8.5"/>
      <name val="Arial"/>
      <family val="2"/>
    </font>
    <font>
      <sz val="10"/>
      <color rgb="FF00B0F0"/>
      <name val="Arial"/>
      <family val="2"/>
    </font>
    <font>
      <sz val="10"/>
      <name val="Arial Black"/>
      <family val="2"/>
    </font>
    <font>
      <b/>
      <u/>
      <sz val="10"/>
      <name val="Arial"/>
      <family val="2"/>
    </font>
    <font>
      <b/>
      <i/>
      <sz val="11"/>
      <color rgb="FFFF0000"/>
      <name val="Arial"/>
      <family val="2"/>
    </font>
    <font>
      <i/>
      <sz val="11"/>
      <color rgb="FFFF0000"/>
      <name val="Arial"/>
      <family val="2"/>
    </font>
    <font>
      <b/>
      <u/>
      <sz val="11"/>
      <name val="Arial"/>
      <family val="2"/>
    </font>
    <font>
      <b/>
      <i/>
      <sz val="18"/>
      <color theme="5"/>
      <name val="Arial"/>
      <family val="2"/>
    </font>
    <font>
      <b/>
      <i/>
      <sz val="12"/>
      <color theme="5"/>
      <name val="Arial"/>
      <family val="2"/>
    </font>
    <font>
      <b/>
      <i/>
      <sz val="18"/>
      <color theme="5"/>
      <name val="Wingdings"/>
      <charset val="2"/>
    </font>
    <font>
      <b/>
      <sz val="18"/>
      <color theme="5"/>
      <name val="Wingdings"/>
      <charset val="2"/>
    </font>
    <font>
      <b/>
      <i/>
      <sz val="18"/>
      <color theme="5"/>
      <name val="Arial"/>
      <family val="2"/>
      <charset val="2"/>
    </font>
    <font>
      <sz val="11"/>
      <color rgb="FFFF0000"/>
      <name val="Arial"/>
      <family val="2"/>
    </font>
    <font>
      <i/>
      <sz val="12"/>
      <color theme="5"/>
      <name val="Arial"/>
      <family val="2"/>
    </font>
    <font>
      <b/>
      <sz val="11"/>
      <color rgb="FFFA7D00"/>
      <name val="Calibri"/>
      <family val="2"/>
      <scheme val="minor"/>
    </font>
    <font>
      <i/>
      <sz val="8"/>
      <name val="Arial"/>
      <family val="2"/>
    </font>
    <font>
      <b/>
      <sz val="11"/>
      <name val="Calibri"/>
      <family val="2"/>
      <scheme val="minor"/>
    </font>
    <font>
      <b/>
      <sz val="11"/>
      <color theme="5"/>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2F2F2"/>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style="medium">
        <color indexed="64"/>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dotted">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9" fontId="18"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87" fillId="9" borderId="54" applyNumberFormat="0" applyAlignment="0" applyProtection="0"/>
  </cellStyleXfs>
  <cellXfs count="601">
    <xf numFmtId="0" fontId="0" fillId="0" borderId="0" xfId="0"/>
    <xf numFmtId="0" fontId="1" fillId="0" borderId="0" xfId="0" applyFont="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0" xfId="0" applyFont="1" applyFill="1" applyAlignment="1">
      <alignment horizontal="left" vertical="center"/>
    </xf>
    <xf numFmtId="0" fontId="1" fillId="2" borderId="14" xfId="0" applyFont="1" applyFill="1" applyBorder="1" applyAlignment="1">
      <alignment vertical="center"/>
    </xf>
    <xf numFmtId="0" fontId="1" fillId="2" borderId="0" xfId="0" applyFont="1" applyFill="1" applyAlignment="1">
      <alignment vertical="center"/>
    </xf>
    <xf numFmtId="0" fontId="1" fillId="2" borderId="7"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xf>
    <xf numFmtId="0" fontId="1" fillId="2" borderId="4" xfId="0" applyFont="1" applyFill="1" applyBorder="1" applyAlignment="1">
      <alignment vertical="center"/>
    </xf>
    <xf numFmtId="0" fontId="1" fillId="2" borderId="4" xfId="0" applyFont="1" applyFill="1" applyBorder="1" applyAlignment="1">
      <alignment horizontal="left" vertical="center"/>
    </xf>
    <xf numFmtId="0" fontId="9"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5" xfId="0" applyFont="1" applyFill="1" applyBorder="1" applyAlignment="1">
      <alignment horizontal="left" vertical="center"/>
    </xf>
    <xf numFmtId="0" fontId="1" fillId="2" borderId="8" xfId="0" applyFont="1" applyFill="1" applyBorder="1" applyAlignment="1">
      <alignment horizontal="left" vertical="center"/>
    </xf>
    <xf numFmtId="49" fontId="1" fillId="2" borderId="1" xfId="0" applyNumberFormat="1" applyFont="1" applyFill="1" applyBorder="1" applyAlignment="1">
      <alignment horizontal="left" vertical="center"/>
    </xf>
    <xf numFmtId="0" fontId="1" fillId="0" borderId="7" xfId="0" applyFont="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49" fontId="1" fillId="2" borderId="16" xfId="0" applyNumberFormat="1" applyFont="1" applyFill="1" applyBorder="1" applyAlignment="1">
      <alignment horizontal="left" vertical="center"/>
    </xf>
    <xf numFmtId="0" fontId="1" fillId="2" borderId="18" xfId="0" applyFont="1" applyFill="1" applyBorder="1" applyAlignment="1">
      <alignment horizontal="lef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 fillId="2" borderId="19" xfId="0" applyFont="1" applyFill="1" applyBorder="1" applyAlignment="1">
      <alignment horizontal="left" vertical="center"/>
    </xf>
    <xf numFmtId="0" fontId="1" fillId="2" borderId="14" xfId="0" applyFont="1" applyFill="1" applyBorder="1" applyAlignment="1">
      <alignment horizontal="left" vertical="center" wrapText="1"/>
    </xf>
    <xf numFmtId="0" fontId="1" fillId="2" borderId="23" xfId="0" applyFont="1" applyFill="1" applyBorder="1" applyAlignment="1">
      <alignment vertical="center"/>
    </xf>
    <xf numFmtId="0" fontId="8" fillId="2" borderId="23" xfId="0" applyFont="1" applyFill="1" applyBorder="1" applyAlignment="1">
      <alignment vertical="center"/>
    </xf>
    <xf numFmtId="0" fontId="8" fillId="2" borderId="0" xfId="0" applyFont="1" applyFill="1" applyAlignment="1">
      <alignment vertical="center"/>
    </xf>
    <xf numFmtId="0" fontId="1" fillId="2" borderId="0" xfId="0" quotePrefix="1" applyFont="1" applyFill="1" applyAlignment="1">
      <alignment vertical="center"/>
    </xf>
    <xf numFmtId="0" fontId="1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14" xfId="0" applyFont="1" applyFill="1" applyBorder="1" applyAlignment="1">
      <alignment horizontal="left" vertical="top"/>
    </xf>
    <xf numFmtId="0" fontId="1" fillId="3" borderId="0" xfId="0" applyFont="1" applyFill="1" applyAlignment="1">
      <alignment horizontal="left" vertical="center"/>
    </xf>
    <xf numFmtId="0" fontId="15" fillId="0" borderId="0" xfId="0" applyFont="1" applyAlignment="1" applyProtection="1">
      <alignment horizontal="left" vertical="center"/>
      <protection locked="0"/>
    </xf>
    <xf numFmtId="0" fontId="1" fillId="2" borderId="2" xfId="0" applyFont="1" applyFill="1" applyBorder="1" applyAlignment="1">
      <alignment horizontal="left" vertical="center"/>
    </xf>
    <xf numFmtId="0" fontId="1" fillId="3" borderId="0" xfId="0" applyFont="1" applyFill="1" applyAlignment="1">
      <alignment vertical="center"/>
    </xf>
    <xf numFmtId="0" fontId="19" fillId="2" borderId="0" xfId="0" applyFont="1" applyFill="1" applyAlignment="1">
      <alignment horizontal="left" vertical="center"/>
    </xf>
    <xf numFmtId="0" fontId="1" fillId="0" borderId="0" xfId="0" applyFont="1" applyAlignment="1">
      <alignment horizontal="right" vertical="center"/>
    </xf>
    <xf numFmtId="0" fontId="20" fillId="2" borderId="0" xfId="0" applyFont="1" applyFill="1" applyAlignment="1">
      <alignment horizontal="left" vertical="center"/>
    </xf>
    <xf numFmtId="49" fontId="1" fillId="2" borderId="0" xfId="0" applyNumberFormat="1" applyFont="1" applyFill="1" applyAlignment="1">
      <alignment horizontal="lef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0" fontId="6" fillId="0" borderId="0" xfId="0" applyFont="1" applyAlignment="1">
      <alignment horizontal="left" vertical="center"/>
    </xf>
    <xf numFmtId="0" fontId="1" fillId="0" borderId="7" xfId="0" applyFont="1" applyBorder="1" applyAlignment="1">
      <alignment horizontal="right" vertical="center"/>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5" xfId="0" applyFont="1" applyFill="1" applyBorder="1" applyAlignment="1">
      <alignment vertical="center"/>
    </xf>
    <xf numFmtId="0" fontId="10" fillId="2" borderId="0" xfId="0" applyFont="1" applyFill="1" applyAlignment="1">
      <alignment vertical="center"/>
    </xf>
    <xf numFmtId="0" fontId="10" fillId="5" borderId="1" xfId="0" applyFont="1" applyFill="1" applyBorder="1" applyAlignment="1">
      <alignment vertical="center"/>
    </xf>
    <xf numFmtId="0" fontId="10" fillId="5" borderId="3" xfId="0" applyFont="1" applyFill="1" applyBorder="1" applyAlignment="1">
      <alignment vertical="center"/>
    </xf>
    <xf numFmtId="0" fontId="10" fillId="5" borderId="6" xfId="0" applyFont="1" applyFill="1" applyBorder="1" applyAlignment="1">
      <alignment vertical="center"/>
    </xf>
    <xf numFmtId="0" fontId="10" fillId="5" borderId="8" xfId="0" applyFont="1" applyFill="1" applyBorder="1" applyAlignment="1">
      <alignment vertical="center"/>
    </xf>
    <xf numFmtId="0" fontId="1" fillId="2" borderId="15" xfId="0" applyFont="1" applyFill="1" applyBorder="1" applyAlignment="1">
      <alignment horizontal="left" vertical="center"/>
    </xf>
    <xf numFmtId="0" fontId="10" fillId="2" borderId="15" xfId="0" applyFont="1" applyFill="1" applyBorder="1" applyAlignment="1">
      <alignment horizontal="left" vertical="center"/>
    </xf>
    <xf numFmtId="0" fontId="6" fillId="2" borderId="15" xfId="0" applyFont="1" applyFill="1" applyBorder="1" applyAlignment="1">
      <alignment horizontal="lef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49" fontId="6" fillId="2" borderId="0" xfId="0" applyNumberFormat="1" applyFont="1" applyFill="1" applyAlignment="1">
      <alignment vertical="center"/>
    </xf>
    <xf numFmtId="49" fontId="6" fillId="2" borderId="5" xfId="0" applyNumberFormat="1" applyFont="1" applyFill="1" applyBorder="1" applyAlignment="1">
      <alignment vertical="center"/>
    </xf>
    <xf numFmtId="49" fontId="6" fillId="2" borderId="7" xfId="0" applyNumberFormat="1" applyFont="1" applyFill="1" applyBorder="1" applyAlignment="1">
      <alignment vertical="center"/>
    </xf>
    <xf numFmtId="49" fontId="6" fillId="2" borderId="8" xfId="0" applyNumberFormat="1" applyFont="1" applyFill="1" applyBorder="1" applyAlignment="1">
      <alignment vertical="center"/>
    </xf>
    <xf numFmtId="0" fontId="6" fillId="2" borderId="1" xfId="0" applyFont="1" applyFill="1" applyBorder="1" applyAlignment="1">
      <alignment horizontal="right" vertical="center"/>
    </xf>
    <xf numFmtId="0" fontId="21" fillId="2" borderId="3" xfId="0" applyFont="1" applyFill="1" applyBorder="1" applyAlignment="1">
      <alignment horizontal="center" vertical="center"/>
    </xf>
    <xf numFmtId="49" fontId="1" fillId="2" borderId="6" xfId="0" applyNumberFormat="1" applyFont="1" applyFill="1" applyBorder="1" applyAlignment="1">
      <alignment horizontal="left" vertical="center"/>
    </xf>
    <xf numFmtId="0" fontId="10" fillId="2" borderId="7" xfId="0" applyFont="1" applyFill="1" applyBorder="1" applyAlignment="1">
      <alignment horizontal="left" vertical="center"/>
    </xf>
    <xf numFmtId="0" fontId="19" fillId="2" borderId="7" xfId="0" applyFont="1" applyFill="1" applyBorder="1" applyAlignment="1">
      <alignment horizontal="left" vertical="center"/>
    </xf>
    <xf numFmtId="0" fontId="1" fillId="3" borderId="7" xfId="0" applyFont="1" applyFill="1" applyBorder="1" applyAlignment="1">
      <alignment horizontal="left" vertical="center"/>
    </xf>
    <xf numFmtId="0" fontId="11" fillId="2" borderId="0" xfId="0" applyFont="1" applyFill="1" applyAlignment="1">
      <alignment vertical="center" wrapText="1"/>
    </xf>
    <xf numFmtId="0" fontId="23" fillId="2" borderId="0" xfId="0" applyFont="1" applyFill="1" applyAlignment="1">
      <alignment vertical="center"/>
    </xf>
    <xf numFmtId="0" fontId="1" fillId="0" borderId="0" xfId="0" applyFont="1" applyAlignment="1" applyProtection="1">
      <alignment horizontal="left" vertical="center"/>
      <protection locked="0"/>
    </xf>
    <xf numFmtId="0" fontId="16"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8"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horizontal="right" vertical="center"/>
    </xf>
    <xf numFmtId="0" fontId="1" fillId="6" borderId="0" xfId="0" applyFont="1" applyFill="1" applyAlignment="1">
      <alignment horizontal="left" vertical="center"/>
    </xf>
    <xf numFmtId="0" fontId="26" fillId="2" borderId="4" xfId="0" applyFont="1" applyFill="1" applyBorder="1" applyAlignment="1">
      <alignment horizontal="left" vertical="center"/>
    </xf>
    <xf numFmtId="0" fontId="26" fillId="2" borderId="0" xfId="0" applyFont="1" applyFill="1" applyAlignment="1">
      <alignment horizontal="left" vertical="center"/>
    </xf>
    <xf numFmtId="0" fontId="26" fillId="0" borderId="0" xfId="0" applyFont="1" applyAlignment="1">
      <alignment horizontal="left" vertical="center"/>
    </xf>
    <xf numFmtId="49" fontId="1" fillId="2" borderId="2" xfId="0" applyNumberFormat="1" applyFont="1" applyFill="1" applyBorder="1" applyAlignment="1">
      <alignment horizontal="left" vertical="center"/>
    </xf>
    <xf numFmtId="0" fontId="1" fillId="2" borderId="16" xfId="0" applyFont="1" applyFill="1" applyBorder="1" applyAlignment="1">
      <alignment vertical="center"/>
    </xf>
    <xf numFmtId="0" fontId="1" fillId="2" borderId="18" xfId="0" applyFont="1" applyFill="1" applyBorder="1" applyAlignment="1">
      <alignment vertical="center"/>
    </xf>
    <xf numFmtId="0" fontId="19" fillId="2" borderId="18" xfId="0" applyFont="1" applyFill="1" applyBorder="1" applyAlignment="1">
      <alignment vertical="center"/>
    </xf>
    <xf numFmtId="0" fontId="1" fillId="2" borderId="17" xfId="0" applyFont="1" applyFill="1" applyBorder="1" applyAlignment="1">
      <alignment vertical="center"/>
    </xf>
    <xf numFmtId="0" fontId="28" fillId="2" borderId="0" xfId="0" applyFont="1" applyFill="1" applyAlignment="1">
      <alignment horizontal="left" vertical="center"/>
    </xf>
    <xf numFmtId="0" fontId="26" fillId="2" borderId="0" xfId="0" applyFont="1" applyFill="1" applyAlignment="1">
      <alignment vertical="center"/>
    </xf>
    <xf numFmtId="0" fontId="26" fillId="2" borderId="4" xfId="0" applyFont="1" applyFill="1" applyBorder="1" applyAlignment="1">
      <alignment vertical="center"/>
    </xf>
    <xf numFmtId="0" fontId="26" fillId="2" borderId="0" xfId="0" applyFont="1" applyFill="1" applyAlignment="1">
      <alignment horizontal="right" vertical="center"/>
    </xf>
    <xf numFmtId="0" fontId="26" fillId="3" borderId="0" xfId="0" applyFont="1" applyFill="1" applyAlignment="1">
      <alignment horizontal="left" vertical="center"/>
    </xf>
    <xf numFmtId="0" fontId="30" fillId="2" borderId="0" xfId="0" applyFont="1" applyFill="1" applyAlignment="1">
      <alignment horizontal="left" vertical="center"/>
    </xf>
    <xf numFmtId="0" fontId="27" fillId="2" borderId="0" xfId="0" applyFont="1" applyFill="1" applyAlignment="1">
      <alignment horizontal="left" vertical="center"/>
    </xf>
    <xf numFmtId="0" fontId="26" fillId="3" borderId="0" xfId="0" applyFont="1" applyFill="1" applyAlignment="1">
      <alignment vertical="center"/>
    </xf>
    <xf numFmtId="0" fontId="6" fillId="7" borderId="0" xfId="0" applyFont="1" applyFill="1" applyAlignment="1">
      <alignment horizontal="left" vertical="center"/>
    </xf>
    <xf numFmtId="0" fontId="31" fillId="2" borderId="0" xfId="0" applyFont="1" applyFill="1" applyAlignment="1">
      <alignment vertical="center"/>
    </xf>
    <xf numFmtId="0" fontId="31" fillId="2" borderId="0" xfId="0" applyFont="1" applyFill="1" applyAlignment="1">
      <alignment horizontal="left" vertical="center"/>
    </xf>
    <xf numFmtId="0" fontId="6" fillId="2" borderId="7" xfId="0" applyFont="1" applyFill="1" applyBorder="1" applyAlignment="1">
      <alignment horizontal="left" vertical="center"/>
    </xf>
    <xf numFmtId="0" fontId="6" fillId="0" borderId="7" xfId="0" applyFont="1" applyBorder="1" applyAlignment="1">
      <alignment horizontal="left" vertical="center"/>
    </xf>
    <xf numFmtId="0" fontId="19" fillId="2" borderId="0" xfId="0" applyFont="1" applyFill="1" applyAlignment="1">
      <alignment horizontal="right" vertical="center"/>
    </xf>
    <xf numFmtId="0" fontId="9" fillId="3" borderId="0" xfId="0" applyFont="1" applyFill="1" applyAlignment="1">
      <alignment horizontal="left" vertical="center"/>
    </xf>
    <xf numFmtId="0" fontId="19" fillId="3" borderId="0" xfId="0" applyFont="1" applyFill="1" applyAlignment="1">
      <alignment horizontal="left" vertical="center"/>
    </xf>
    <xf numFmtId="0" fontId="34" fillId="2" borderId="0" xfId="0" applyFont="1" applyFill="1" applyAlignment="1">
      <alignment horizontal="right" vertical="center"/>
    </xf>
    <xf numFmtId="0" fontId="35" fillId="2" borderId="0" xfId="0" applyFont="1" applyFill="1" applyAlignment="1">
      <alignment horizontal="right" vertical="center"/>
    </xf>
    <xf numFmtId="0" fontId="19" fillId="2" borderId="5" xfId="0" applyFont="1" applyFill="1" applyBorder="1" applyAlignment="1">
      <alignment horizontal="right" vertical="center"/>
    </xf>
    <xf numFmtId="0" fontId="36" fillId="2" borderId="5" xfId="0" applyFont="1" applyFill="1" applyBorder="1" applyAlignment="1">
      <alignment horizontal="right" vertical="center"/>
    </xf>
    <xf numFmtId="0" fontId="6" fillId="2" borderId="2" xfId="0" applyFont="1" applyFill="1" applyBorder="1" applyAlignment="1">
      <alignment horizontal="right" vertical="center"/>
    </xf>
    <xf numFmtId="0" fontId="19" fillId="2" borderId="8" xfId="0" applyFont="1" applyFill="1" applyBorder="1" applyAlignment="1">
      <alignment horizontal="right" vertical="center"/>
    </xf>
    <xf numFmtId="49" fontId="7" fillId="2" borderId="1" xfId="0" applyNumberFormat="1" applyFont="1" applyFill="1" applyBorder="1" applyAlignment="1">
      <alignment horizontal="left" vertical="center"/>
    </xf>
    <xf numFmtId="0" fontId="7" fillId="2" borderId="4" xfId="0" applyFont="1" applyFill="1" applyBorder="1" applyAlignment="1">
      <alignment horizontal="left" vertical="center"/>
    </xf>
    <xf numFmtId="0" fontId="7" fillId="2" borderId="6" xfId="0" applyFont="1" applyFill="1" applyBorder="1" applyAlignment="1">
      <alignment horizontal="left" vertical="center"/>
    </xf>
    <xf numFmtId="49" fontId="7" fillId="2" borderId="16" xfId="0" applyNumberFormat="1" applyFont="1" applyFill="1" applyBorder="1" applyAlignment="1">
      <alignment horizontal="left" vertical="center"/>
    </xf>
    <xf numFmtId="0" fontId="8" fillId="2" borderId="7" xfId="0" applyFont="1" applyFill="1" applyBorder="1" applyAlignment="1">
      <alignment vertical="center"/>
    </xf>
    <xf numFmtId="0" fontId="15" fillId="0" borderId="0" xfId="0" quotePrefix="1" applyFont="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0" xfId="0" quotePrefix="1" applyFont="1" applyAlignment="1" applyProtection="1">
      <alignment horizontal="left" vertical="center"/>
      <protection locked="0"/>
    </xf>
    <xf numFmtId="0" fontId="41" fillId="0" borderId="0" xfId="0" applyFont="1" applyAlignment="1" applyProtection="1">
      <alignment horizontal="left" vertical="center"/>
      <protection locked="0"/>
    </xf>
    <xf numFmtId="0" fontId="36" fillId="2" borderId="0" xfId="0" applyFont="1" applyFill="1" applyAlignment="1">
      <alignment horizontal="right" vertical="center"/>
    </xf>
    <xf numFmtId="0" fontId="23" fillId="3" borderId="0" xfId="0" applyFont="1" applyFill="1" applyAlignment="1">
      <alignment vertical="center"/>
    </xf>
    <xf numFmtId="0" fontId="43" fillId="2" borderId="0" xfId="0" applyFont="1" applyFill="1"/>
    <xf numFmtId="0" fontId="44" fillId="2" borderId="0" xfId="0" applyFont="1" applyFill="1"/>
    <xf numFmtId="0" fontId="45" fillId="2" borderId="0" xfId="0" applyFont="1" applyFill="1" applyAlignment="1">
      <alignment vertical="center"/>
    </xf>
    <xf numFmtId="0" fontId="43" fillId="2" borderId="14" xfId="0" applyFont="1" applyFill="1" applyBorder="1"/>
    <xf numFmtId="0" fontId="44" fillId="2" borderId="14" xfId="0" applyFont="1" applyFill="1" applyBorder="1"/>
    <xf numFmtId="0" fontId="47" fillId="2" borderId="0" xfId="0" applyFont="1" applyFill="1"/>
    <xf numFmtId="0" fontId="49" fillId="2" borderId="0" xfId="0" applyFont="1" applyFill="1"/>
    <xf numFmtId="49" fontId="44" fillId="2" borderId="0" xfId="0" applyNumberFormat="1" applyFont="1" applyFill="1" applyAlignment="1">
      <alignment horizontal="center"/>
    </xf>
    <xf numFmtId="0" fontId="44" fillId="2" borderId="0" xfId="0" applyFont="1" applyFill="1" applyAlignment="1">
      <alignment vertical="top" wrapText="1"/>
    </xf>
    <xf numFmtId="0" fontId="44" fillId="2" borderId="0" xfId="0" applyFont="1" applyFill="1" applyAlignment="1">
      <alignment horizontal="center" vertical="top" wrapText="1"/>
    </xf>
    <xf numFmtId="0" fontId="44" fillId="2" borderId="0" xfId="0" applyFont="1" applyFill="1" applyAlignment="1">
      <alignment horizontal="left" vertical="top" wrapText="1"/>
    </xf>
    <xf numFmtId="49" fontId="44" fillId="2" borderId="0" xfId="0" applyNumberFormat="1" applyFont="1" applyFill="1"/>
    <xf numFmtId="0" fontId="44" fillId="3" borderId="41" xfId="0" applyFont="1" applyFill="1" applyBorder="1"/>
    <xf numFmtId="0" fontId="51" fillId="2" borderId="0" xfId="0" applyFont="1" applyFill="1"/>
    <xf numFmtId="0" fontId="44" fillId="2" borderId="0" xfId="0" applyFont="1" applyFill="1" applyAlignment="1">
      <alignment horizontal="center"/>
    </xf>
    <xf numFmtId="0" fontId="44" fillId="2" borderId="0" xfId="0" applyFont="1" applyFill="1" applyAlignment="1">
      <alignment horizontal="left" vertical="top"/>
    </xf>
    <xf numFmtId="0" fontId="8" fillId="2" borderId="0" xfId="0" applyFont="1" applyFill="1" applyAlignment="1">
      <alignment vertical="top"/>
    </xf>
    <xf numFmtId="0" fontId="8" fillId="2" borderId="7" xfId="0" applyFont="1" applyFill="1" applyBorder="1" applyAlignment="1">
      <alignment vertical="top"/>
    </xf>
    <xf numFmtId="0" fontId="10" fillId="2" borderId="19" xfId="0" applyFont="1" applyFill="1" applyBorder="1" applyAlignment="1">
      <alignment horizontal="left" vertical="center"/>
    </xf>
    <xf numFmtId="0" fontId="1" fillId="2" borderId="19" xfId="0" applyFont="1" applyFill="1" applyBorder="1" applyAlignment="1">
      <alignment horizontal="center" vertical="center"/>
    </xf>
    <xf numFmtId="49" fontId="6" fillId="3" borderId="0" xfId="0" applyNumberFormat="1" applyFont="1" applyFill="1" applyAlignment="1">
      <alignment vertical="center"/>
    </xf>
    <xf numFmtId="49" fontId="6" fillId="3" borderId="5" xfId="0" applyNumberFormat="1" applyFont="1" applyFill="1" applyBorder="1" applyAlignment="1">
      <alignment vertical="center"/>
    </xf>
    <xf numFmtId="0" fontId="1" fillId="2" borderId="0" xfId="0" applyFont="1" applyFill="1" applyAlignment="1">
      <alignment horizontal="left" vertical="center" wrapText="1"/>
    </xf>
    <xf numFmtId="0" fontId="1" fillId="2" borderId="7" xfId="0" applyFont="1" applyFill="1" applyBorder="1" applyAlignment="1">
      <alignment horizontal="left"/>
    </xf>
    <xf numFmtId="0" fontId="6" fillId="0" borderId="7" xfId="0" applyFont="1" applyBorder="1" applyAlignment="1">
      <alignment horizontal="left" vertical="top"/>
    </xf>
    <xf numFmtId="0" fontId="54" fillId="2" borderId="0" xfId="0" applyFont="1" applyFill="1" applyAlignment="1">
      <alignment horizontal="left" vertical="center"/>
    </xf>
    <xf numFmtId="0" fontId="56" fillId="2" borderId="14" xfId="0" applyFont="1" applyFill="1" applyBorder="1" applyAlignment="1">
      <alignment horizontal="right"/>
    </xf>
    <xf numFmtId="0" fontId="2" fillId="2" borderId="0" xfId="0" applyFont="1" applyFill="1" applyAlignment="1">
      <alignment vertical="center"/>
    </xf>
    <xf numFmtId="0" fontId="58" fillId="2" borderId="0" xfId="0" applyFont="1" applyFill="1" applyAlignment="1">
      <alignment vertical="center"/>
    </xf>
    <xf numFmtId="0" fontId="6" fillId="2" borderId="0" xfId="0" applyFont="1" applyFill="1" applyAlignment="1">
      <alignment horizontal="left" vertical="center" wrapText="1"/>
    </xf>
    <xf numFmtId="0" fontId="60" fillId="2" borderId="0" xfId="0" applyFont="1" applyFill="1"/>
    <xf numFmtId="0" fontId="5" fillId="2" borderId="53" xfId="0" applyFont="1" applyFill="1" applyBorder="1"/>
    <xf numFmtId="0" fontId="60" fillId="2" borderId="45" xfId="0" applyFont="1" applyFill="1" applyBorder="1"/>
    <xf numFmtId="0" fontId="60" fillId="2" borderId="44" xfId="0" applyFont="1" applyFill="1" applyBorder="1"/>
    <xf numFmtId="0" fontId="5" fillId="2" borderId="0" xfId="0" applyFont="1" applyFill="1"/>
    <xf numFmtId="0" fontId="5" fillId="2" borderId="0" xfId="0" applyFont="1" applyFill="1" applyAlignment="1">
      <alignment horizontal="right"/>
    </xf>
    <xf numFmtId="0" fontId="5" fillId="2" borderId="44" xfId="0" applyFont="1" applyFill="1" applyBorder="1"/>
    <xf numFmtId="0" fontId="60" fillId="2" borderId="0" xfId="0" applyFont="1" applyFill="1" applyAlignment="1">
      <alignment horizontal="left"/>
    </xf>
    <xf numFmtId="0" fontId="21" fillId="5" borderId="0" xfId="0" applyFont="1" applyFill="1"/>
    <xf numFmtId="0" fontId="60" fillId="5" borderId="0" xfId="0" applyFont="1" applyFill="1"/>
    <xf numFmtId="0" fontId="6" fillId="2" borderId="0" xfId="0" applyFont="1" applyFill="1"/>
    <xf numFmtId="0" fontId="60" fillId="2" borderId="0" xfId="0" applyFont="1" applyFill="1" applyAlignment="1">
      <alignment horizontal="left" vertical="top" wrapText="1"/>
    </xf>
    <xf numFmtId="0" fontId="67" fillId="2" borderId="0" xfId="0" applyFont="1" applyFill="1" applyAlignment="1">
      <alignment horizontal="left"/>
    </xf>
    <xf numFmtId="49" fontId="68" fillId="2" borderId="44" xfId="0" applyNumberFormat="1" applyFont="1" applyFill="1" applyBorder="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2" fillId="2" borderId="0" xfId="0" applyFont="1" applyFill="1"/>
    <xf numFmtId="0" fontId="0" fillId="2" borderId="44" xfId="0" applyFill="1" applyBorder="1" applyAlignment="1">
      <alignment vertical="center"/>
    </xf>
    <xf numFmtId="0" fontId="0" fillId="2" borderId="0" xfId="0" applyFill="1" applyAlignment="1">
      <alignment vertical="center"/>
    </xf>
    <xf numFmtId="0" fontId="69" fillId="2" borderId="44" xfId="0" applyFont="1" applyFill="1" applyBorder="1" applyAlignment="1">
      <alignment vertical="center"/>
    </xf>
    <xf numFmtId="0" fontId="21" fillId="2" borderId="44" xfId="0" applyFont="1" applyFill="1" applyBorder="1" applyAlignment="1">
      <alignment vertical="center"/>
    </xf>
    <xf numFmtId="0" fontId="21" fillId="2" borderId="0" xfId="0" applyFont="1" applyFill="1" applyAlignment="1">
      <alignment vertical="center"/>
    </xf>
    <xf numFmtId="0" fontId="40" fillId="2" borderId="0" xfId="0" applyFont="1" applyFill="1" applyAlignment="1">
      <alignment vertical="center"/>
    </xf>
    <xf numFmtId="0" fontId="61" fillId="2" borderId="0" xfId="0" applyFont="1" applyFill="1"/>
    <xf numFmtId="0" fontId="6" fillId="2" borderId="44" xfId="0" applyFont="1" applyFill="1" applyBorder="1" applyAlignment="1">
      <alignment vertical="center"/>
    </xf>
    <xf numFmtId="0" fontId="6" fillId="2" borderId="0" xfId="0" applyFont="1" applyFill="1" applyAlignment="1">
      <alignment horizontal="right" vertical="center"/>
    </xf>
    <xf numFmtId="165" fontId="6" fillId="2" borderId="0" xfId="0" applyNumberFormat="1" applyFont="1" applyFill="1" applyAlignment="1">
      <alignment vertical="center"/>
    </xf>
    <xf numFmtId="0" fontId="66" fillId="2" borderId="44" xfId="0" applyFont="1" applyFill="1" applyBorder="1" applyAlignment="1">
      <alignment vertical="center"/>
    </xf>
    <xf numFmtId="0" fontId="66" fillId="2" borderId="0" xfId="0" applyFont="1" applyFill="1" applyAlignment="1">
      <alignment horizontal="left" vertical="center"/>
    </xf>
    <xf numFmtId="0" fontId="0" fillId="2" borderId="44" xfId="0" applyFill="1" applyBorder="1" applyAlignment="1">
      <alignment vertical="center" wrapText="1"/>
    </xf>
    <xf numFmtId="0" fontId="59" fillId="2" borderId="44" xfId="0" applyFont="1" applyFill="1" applyBorder="1" applyAlignment="1">
      <alignment vertical="center"/>
    </xf>
    <xf numFmtId="0" fontId="5" fillId="2" borderId="1" xfId="0" applyFont="1" applyFill="1" applyBorder="1" applyAlignment="1">
      <alignment horizontal="left" vertical="center"/>
    </xf>
    <xf numFmtId="0" fontId="72" fillId="2" borderId="2" xfId="0" applyFont="1" applyFill="1" applyBorder="1" applyAlignment="1">
      <alignment vertical="center"/>
    </xf>
    <xf numFmtId="0" fontId="72" fillId="2" borderId="2" xfId="0" applyFont="1" applyFill="1" applyBorder="1" applyAlignment="1">
      <alignment horizontal="left" vertical="center"/>
    </xf>
    <xf numFmtId="0" fontId="72" fillId="2" borderId="2" xfId="0" applyFont="1" applyFill="1" applyBorder="1" applyAlignment="1">
      <alignment horizontal="right" vertical="center"/>
    </xf>
    <xf numFmtId="0" fontId="72" fillId="2" borderId="3" xfId="0" applyFont="1" applyFill="1" applyBorder="1" applyAlignment="1">
      <alignment vertical="center"/>
    </xf>
    <xf numFmtId="0" fontId="66" fillId="2" borderId="4" xfId="0" applyFont="1" applyFill="1" applyBorder="1" applyAlignment="1">
      <alignment vertical="center" wrapText="1"/>
    </xf>
    <xf numFmtId="0" fontId="66" fillId="2" borderId="0" xfId="0" applyFont="1" applyFill="1" applyAlignment="1">
      <alignment vertical="center" wrapText="1"/>
    </xf>
    <xf numFmtId="0" fontId="60" fillId="2" borderId="0" xfId="0" applyFont="1" applyFill="1" applyAlignment="1">
      <alignment vertical="center"/>
    </xf>
    <xf numFmtId="49" fontId="60" fillId="2" borderId="0" xfId="0" applyNumberFormat="1" applyFont="1" applyFill="1" applyAlignment="1">
      <alignment vertical="center"/>
    </xf>
    <xf numFmtId="0" fontId="60" fillId="2" borderId="0" xfId="0" applyFont="1" applyFill="1" applyAlignment="1">
      <alignment horizontal="center" vertical="center"/>
    </xf>
    <xf numFmtId="0" fontId="0" fillId="2" borderId="5" xfId="0" applyFill="1" applyBorder="1" applyAlignment="1">
      <alignment vertical="center"/>
    </xf>
    <xf numFmtId="0" fontId="66" fillId="2" borderId="4" xfId="0" applyFont="1" applyFill="1" applyBorder="1" applyAlignment="1">
      <alignment vertical="center" wrapText="1"/>
      <extLst>
        <ext xmlns:xfpb="http://schemas.microsoft.com/office/spreadsheetml/2022/featurepropertybag" uri="{C7286773-470A-42A8-94C5-96B5CB345126}">
          <xfpb:xfComplement i="0"/>
        </ext>
      </extLst>
    </xf>
    <xf numFmtId="49" fontId="6" fillId="2" borderId="5" xfId="0" applyNumberFormat="1" applyFont="1" applyFill="1" applyBorder="1" applyAlignment="1">
      <alignment horizontal="left" vertical="center"/>
    </xf>
    <xf numFmtId="0" fontId="70" fillId="2" borderId="0" xfId="0" applyFont="1" applyFill="1" applyAlignment="1">
      <alignment vertical="center"/>
    </xf>
    <xf numFmtId="0" fontId="6" fillId="2" borderId="4" xfId="0" applyFont="1" applyFill="1" applyBorder="1" applyAlignment="1">
      <alignment vertical="center" wrapText="1"/>
      <extLst>
        <ext xmlns:xfpb="http://schemas.microsoft.com/office/spreadsheetml/2022/featurepropertybag" uri="{C7286773-470A-42A8-94C5-96B5CB345126}">
          <xfpb:xfComplement i="0"/>
        </ext>
      </extLst>
    </xf>
    <xf numFmtId="0" fontId="6" fillId="2" borderId="0" xfId="0" applyFont="1" applyFill="1" applyAlignment="1">
      <alignment vertical="center" wrapText="1"/>
    </xf>
    <xf numFmtId="0" fontId="6" fillId="2" borderId="5" xfId="0" applyFont="1" applyFill="1" applyBorder="1" applyAlignment="1">
      <alignment vertical="center" wrapText="1"/>
    </xf>
    <xf numFmtId="0" fontId="21" fillId="2" borderId="44" xfId="0" applyFont="1" applyFill="1" applyBorder="1" applyAlignment="1">
      <alignment vertical="center" wrapText="1"/>
    </xf>
    <xf numFmtId="0" fontId="6" fillId="2" borderId="4" xfId="0" applyFont="1" applyFill="1" applyBorder="1" applyAlignment="1">
      <alignment vertical="center" wrapText="1"/>
    </xf>
    <xf numFmtId="0" fontId="70" fillId="2" borderId="0" xfId="0" applyFont="1" applyFill="1" applyAlignment="1">
      <alignment horizontal="left" vertical="center"/>
    </xf>
    <xf numFmtId="0" fontId="6" fillId="2" borderId="44" xfId="0" applyFont="1" applyFill="1" applyBorder="1" applyAlignment="1">
      <alignment vertical="center" wrapText="1"/>
    </xf>
    <xf numFmtId="0" fontId="62" fillId="2" borderId="0" xfId="0" applyFont="1" applyFill="1"/>
    <xf numFmtId="0" fontId="6" fillId="2" borderId="4" xfId="0" applyFont="1" applyFill="1" applyBorder="1" applyAlignment="1">
      <alignment vertical="center"/>
    </xf>
    <xf numFmtId="0" fontId="63" fillId="2" borderId="0" xfId="0" applyFont="1" applyFill="1"/>
    <xf numFmtId="0" fontId="6" fillId="2" borderId="5" xfId="0" applyFont="1" applyFill="1" applyBorder="1" applyAlignment="1">
      <alignment horizontal="left" vertical="center"/>
    </xf>
    <xf numFmtId="0" fontId="6" fillId="2" borderId="5" xfId="0" applyFont="1" applyFill="1" applyBorder="1" applyAlignment="1">
      <alignment vertical="center"/>
    </xf>
    <xf numFmtId="0" fontId="0" fillId="2" borderId="4" xfId="0" applyFill="1" applyBorder="1" applyAlignment="1">
      <alignment vertical="center"/>
    </xf>
    <xf numFmtId="0" fontId="6" fillId="2" borderId="44" xfId="0" applyFont="1" applyFill="1" applyBorder="1" applyAlignment="1">
      <alignment horizontal="left" vertical="center"/>
    </xf>
    <xf numFmtId="0" fontId="73" fillId="2" borderId="4" xfId="0" applyFont="1" applyFill="1" applyBorder="1" applyAlignment="1">
      <alignment horizontal="left" vertical="center"/>
    </xf>
    <xf numFmtId="0" fontId="74" fillId="2" borderId="0" xfId="0" applyFont="1" applyFill="1" applyAlignment="1">
      <alignment vertical="center"/>
    </xf>
    <xf numFmtId="0" fontId="74" fillId="2" borderId="0" xfId="0" applyFont="1" applyFill="1" applyAlignment="1">
      <alignment horizontal="left" vertical="center"/>
    </xf>
    <xf numFmtId="0" fontId="74" fillId="2" borderId="0" xfId="0" applyFont="1" applyFill="1" applyAlignment="1">
      <alignment horizontal="right" vertical="center"/>
    </xf>
    <xf numFmtId="0" fontId="65" fillId="2" borderId="0" xfId="0" applyFont="1" applyFill="1"/>
    <xf numFmtId="0" fontId="65" fillId="2" borderId="0" xfId="0" applyFont="1" applyFill="1" applyAlignment="1">
      <alignment horizontal="right"/>
    </xf>
    <xf numFmtId="0" fontId="73" fillId="2" borderId="4" xfId="0" applyFont="1"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74" fillId="2" borderId="7" xfId="0" applyFont="1" applyFill="1" applyBorder="1" applyAlignment="1">
      <alignment vertical="center"/>
    </xf>
    <xf numFmtId="0" fontId="74" fillId="2" borderId="7" xfId="0" applyFont="1" applyFill="1" applyBorder="1" applyAlignment="1">
      <alignment horizontal="left" vertical="center"/>
    </xf>
    <xf numFmtId="0" fontId="74" fillId="2" borderId="7" xfId="0" applyFont="1" applyFill="1" applyBorder="1" applyAlignment="1">
      <alignment horizontal="right" vertical="center"/>
    </xf>
    <xf numFmtId="0" fontId="0" fillId="2" borderId="8" xfId="0" applyFill="1" applyBorder="1" applyAlignment="1">
      <alignment vertical="center"/>
    </xf>
    <xf numFmtId="0" fontId="72" fillId="2" borderId="44" xfId="0" applyFont="1" applyFill="1" applyBorder="1" applyAlignment="1">
      <alignment vertical="center"/>
    </xf>
    <xf numFmtId="0" fontId="66" fillId="2" borderId="0" xfId="0" applyFont="1" applyFill="1"/>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79" fillId="2" borderId="0" xfId="0" applyFont="1" applyFill="1" applyAlignment="1">
      <alignment vertical="center"/>
    </xf>
    <xf numFmtId="0" fontId="59" fillId="2" borderId="0" xfId="0" applyFont="1" applyFill="1" applyAlignment="1">
      <alignment vertical="center"/>
    </xf>
    <xf numFmtId="0" fontId="62" fillId="2" borderId="0" xfId="0" applyFont="1" applyFill="1" applyAlignment="1">
      <alignment horizontal="left"/>
    </xf>
    <xf numFmtId="0" fontId="75" fillId="2" borderId="0" xfId="0" applyFont="1" applyFill="1" applyAlignment="1">
      <alignment horizontal="right" vertical="center"/>
    </xf>
    <xf numFmtId="0" fontId="63" fillId="2" borderId="0" xfId="0" applyFont="1" applyFill="1" applyAlignment="1">
      <alignment horizontal="left"/>
    </xf>
    <xf numFmtId="0" fontId="21" fillId="2" borderId="0" xfId="0" applyFont="1" applyFill="1" applyAlignment="1">
      <alignment horizontal="right" vertical="center"/>
    </xf>
    <xf numFmtId="0" fontId="60" fillId="2" borderId="47" xfId="0" applyFont="1" applyFill="1" applyBorder="1"/>
    <xf numFmtId="0" fontId="60" fillId="2" borderId="14" xfId="0" applyFont="1" applyFill="1" applyBorder="1"/>
    <xf numFmtId="0" fontId="60" fillId="2" borderId="48" xfId="0" applyFont="1" applyFill="1" applyBorder="1"/>
    <xf numFmtId="0" fontId="77" fillId="2" borderId="0" xfId="0" applyFont="1" applyFill="1"/>
    <xf numFmtId="0" fontId="21" fillId="2" borderId="0" xfId="0" applyFont="1" applyFill="1"/>
    <xf numFmtId="0" fontId="60" fillId="2" borderId="0" xfId="0" applyFont="1" applyFill="1" applyAlignment="1">
      <alignment horizontal="left" vertical="top"/>
    </xf>
    <xf numFmtId="0" fontId="60" fillId="2" borderId="0" xfId="0" applyFont="1" applyFill="1" applyAlignment="1">
      <alignment vertical="top" wrapText="1"/>
    </xf>
    <xf numFmtId="0" fontId="21" fillId="2" borderId="0" xfId="0" applyFont="1" applyFill="1" applyAlignment="1">
      <alignment horizontal="left"/>
    </xf>
    <xf numFmtId="0" fontId="76" fillId="2" borderId="0" xfId="0" applyFont="1" applyFill="1" applyAlignment="1">
      <alignment vertical="center"/>
    </xf>
    <xf numFmtId="0" fontId="65" fillId="2" borderId="0" xfId="0" applyFont="1" applyFill="1" applyAlignment="1">
      <alignment horizontal="right" vertical="top"/>
    </xf>
    <xf numFmtId="0" fontId="65" fillId="2" borderId="0" xfId="0" applyFont="1" applyFill="1" applyAlignment="1">
      <alignment vertical="top"/>
    </xf>
    <xf numFmtId="0" fontId="63" fillId="2" borderId="0" xfId="0" applyFont="1" applyFill="1" applyAlignment="1">
      <alignment vertical="top"/>
    </xf>
    <xf numFmtId="0" fontId="1" fillId="2" borderId="0" xfId="0" quotePrefix="1"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vertical="top"/>
    </xf>
    <xf numFmtId="0" fontId="58" fillId="2" borderId="0" xfId="0" applyFont="1" applyFill="1" applyAlignment="1">
      <alignment vertical="top"/>
    </xf>
    <xf numFmtId="0" fontId="60" fillId="3" borderId="0" xfId="0" applyFont="1" applyFill="1" applyProtection="1">
      <protection locked="0"/>
      <extLst>
        <ext xmlns:xfpb="http://schemas.microsoft.com/office/spreadsheetml/2022/featurepropertybag" uri="{C7286773-470A-42A8-94C5-96B5CB345126}">
          <xfpb:xfComplement i="0"/>
        </ext>
      </extLst>
    </xf>
    <xf numFmtId="0" fontId="1" fillId="2" borderId="29" xfId="0" applyFont="1" applyFill="1" applyBorder="1" applyAlignment="1">
      <alignment vertical="center"/>
    </xf>
    <xf numFmtId="0" fontId="8" fillId="2" borderId="29" xfId="0" applyFont="1" applyFill="1" applyBorder="1" applyAlignment="1">
      <alignment vertical="center"/>
    </xf>
    <xf numFmtId="0" fontId="6" fillId="2" borderId="0" xfId="0" applyFont="1" applyFill="1" applyAlignment="1">
      <alignment horizontal="left" vertical="top" wrapText="1"/>
    </xf>
    <xf numFmtId="0" fontId="6" fillId="3" borderId="0" xfId="0" applyFont="1" applyFill="1" applyAlignment="1">
      <alignment horizontal="left" vertical="center"/>
    </xf>
    <xf numFmtId="0" fontId="88" fillId="2" borderId="0" xfId="0" applyFont="1" applyFill="1" applyAlignment="1">
      <alignment horizontal="left" vertical="center"/>
    </xf>
    <xf numFmtId="0" fontId="89" fillId="2" borderId="0" xfId="4" applyFont="1" applyFill="1" applyBorder="1" applyAlignment="1" applyProtection="1">
      <alignment horizontal="left" vertical="center"/>
    </xf>
    <xf numFmtId="0" fontId="6" fillId="2" borderId="14" xfId="0" applyFont="1" applyFill="1" applyBorder="1" applyAlignment="1">
      <alignment horizontal="left" vertical="center"/>
    </xf>
    <xf numFmtId="0" fontId="6" fillId="2" borderId="0" xfId="0" applyFont="1" applyFill="1" applyAlignment="1">
      <alignment horizontal="left" vertical="top"/>
    </xf>
    <xf numFmtId="0" fontId="6" fillId="2" borderId="0" xfId="0" applyFont="1" applyFill="1" applyAlignment="1">
      <alignment vertical="top" wrapText="1"/>
    </xf>
    <xf numFmtId="0" fontId="6" fillId="2" borderId="0" xfId="0" applyFont="1" applyFill="1" applyAlignment="1">
      <alignment vertical="top"/>
    </xf>
    <xf numFmtId="0" fontId="6" fillId="3" borderId="0" xfId="0" applyFont="1" applyFill="1" applyAlignment="1">
      <alignment vertical="top" wrapText="1"/>
    </xf>
    <xf numFmtId="0" fontId="6" fillId="3" borderId="0" xfId="0" applyFont="1" applyFill="1" applyAlignment="1">
      <alignment vertical="top"/>
    </xf>
    <xf numFmtId="0" fontId="89" fillId="3" borderId="0" xfId="4" applyFont="1" applyFill="1" applyBorder="1" applyAlignment="1" applyProtection="1">
      <alignment horizontal="left" vertical="center"/>
    </xf>
    <xf numFmtId="0" fontId="6" fillId="3" borderId="0" xfId="0" applyFont="1" applyFill="1" applyAlignment="1">
      <alignment horizontal="left" vertical="top" wrapText="1"/>
    </xf>
    <xf numFmtId="0" fontId="90" fillId="2" borderId="0" xfId="4" applyFont="1" applyFill="1" applyBorder="1" applyAlignment="1" applyProtection="1">
      <alignment horizontal="left" vertical="center"/>
    </xf>
    <xf numFmtId="0" fontId="6" fillId="3" borderId="0" xfId="0" applyFont="1" applyFill="1" applyAlignment="1">
      <alignment horizontal="left" vertical="top"/>
    </xf>
    <xf numFmtId="0" fontId="43" fillId="2" borderId="35" xfId="0" applyFont="1" applyFill="1" applyBorder="1" applyAlignment="1">
      <alignment horizontal="center"/>
    </xf>
    <xf numFmtId="0" fontId="43" fillId="2" borderId="36" xfId="0" applyFont="1" applyFill="1" applyBorder="1" applyAlignment="1">
      <alignment horizontal="center"/>
    </xf>
    <xf numFmtId="0" fontId="43" fillId="2" borderId="37" xfId="0" applyFont="1" applyFill="1" applyBorder="1" applyAlignment="1">
      <alignment horizontal="center"/>
    </xf>
    <xf numFmtId="0" fontId="43" fillId="2" borderId="38" xfId="0" applyFont="1" applyFill="1" applyBorder="1" applyAlignment="1">
      <alignment horizontal="center"/>
    </xf>
    <xf numFmtId="0" fontId="43" fillId="2" borderId="39" xfId="0" applyFont="1" applyFill="1" applyBorder="1" applyAlignment="1">
      <alignment horizontal="center"/>
    </xf>
    <xf numFmtId="0" fontId="43" fillId="2" borderId="40" xfId="0" applyFont="1" applyFill="1" applyBorder="1" applyAlignment="1">
      <alignment horizontal="center"/>
    </xf>
    <xf numFmtId="0" fontId="44" fillId="2" borderId="0" xfId="0" applyFont="1" applyFill="1" applyAlignment="1">
      <alignment horizontal="left" vertical="top" wrapText="1"/>
    </xf>
    <xf numFmtId="0" fontId="45" fillId="2" borderId="0" xfId="0" applyFont="1" applyFill="1" applyAlignment="1">
      <alignment horizontal="left" vertical="center"/>
    </xf>
    <xf numFmtId="0" fontId="46" fillId="2" borderId="14" xfId="2" applyFill="1" applyBorder="1" applyAlignment="1">
      <alignment horizontal="right"/>
    </xf>
    <xf numFmtId="0" fontId="46" fillId="2" borderId="35" xfId="2" applyFill="1" applyBorder="1" applyAlignment="1">
      <alignment horizontal="center" vertical="center" wrapText="1"/>
    </xf>
    <xf numFmtId="0" fontId="46" fillId="2" borderId="36" xfId="2" applyFill="1" applyBorder="1" applyAlignment="1">
      <alignment horizontal="center" vertical="center" wrapText="1"/>
    </xf>
    <xf numFmtId="0" fontId="46" fillId="2" borderId="37" xfId="2" applyFill="1" applyBorder="1" applyAlignment="1">
      <alignment horizontal="center" vertical="center" wrapText="1"/>
    </xf>
    <xf numFmtId="0" fontId="46" fillId="2" borderId="38" xfId="2" applyFill="1" applyBorder="1" applyAlignment="1">
      <alignment horizontal="center" vertical="center" wrapText="1"/>
    </xf>
    <xf numFmtId="0" fontId="46" fillId="2" borderId="39" xfId="2" applyFill="1" applyBorder="1" applyAlignment="1">
      <alignment horizontal="center" vertical="center" wrapText="1"/>
    </xf>
    <xf numFmtId="0" fontId="46" fillId="2" borderId="40" xfId="2" applyFill="1" applyBorder="1" applyAlignment="1">
      <alignment horizontal="center" vertical="center" wrapText="1"/>
    </xf>
    <xf numFmtId="0" fontId="52" fillId="2" borderId="32" xfId="0" applyFont="1" applyFill="1" applyBorder="1" applyAlignment="1">
      <alignment horizontal="center" vertical="center"/>
    </xf>
    <xf numFmtId="0" fontId="52" fillId="2" borderId="29" xfId="0" applyFont="1" applyFill="1" applyBorder="1" applyAlignment="1">
      <alignment horizontal="center" vertical="center"/>
    </xf>
    <xf numFmtId="0" fontId="52" fillId="2" borderId="33"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0" xfId="0" applyFont="1" applyFill="1" applyBorder="1" applyAlignment="1">
      <alignment horizontal="center" vertical="center"/>
    </xf>
    <xf numFmtId="0" fontId="52" fillId="2" borderId="22" xfId="0" applyFont="1" applyFill="1" applyBorder="1" applyAlignment="1">
      <alignment horizontal="center" vertical="center"/>
    </xf>
    <xf numFmtId="0" fontId="53" fillId="2" borderId="32" xfId="0" applyFont="1" applyFill="1" applyBorder="1" applyAlignment="1">
      <alignment horizontal="center" vertical="center"/>
    </xf>
    <xf numFmtId="0" fontId="53" fillId="2" borderId="29" xfId="0" applyFont="1" applyFill="1" applyBorder="1" applyAlignment="1">
      <alignment horizontal="center" vertical="center"/>
    </xf>
    <xf numFmtId="0" fontId="53" fillId="2" borderId="33" xfId="0" applyFont="1" applyFill="1" applyBorder="1" applyAlignment="1">
      <alignment horizontal="center" vertical="center"/>
    </xf>
    <xf numFmtId="0" fontId="53" fillId="2" borderId="21" xfId="0" applyFont="1" applyFill="1" applyBorder="1" applyAlignment="1">
      <alignment horizontal="center" vertical="center"/>
    </xf>
    <xf numFmtId="0" fontId="53" fillId="2" borderId="20" xfId="0" applyFont="1" applyFill="1" applyBorder="1" applyAlignment="1">
      <alignment horizontal="center" vertical="center"/>
    </xf>
    <xf numFmtId="0" fontId="53" fillId="2" borderId="22" xfId="0" applyFont="1" applyFill="1" applyBorder="1" applyAlignment="1">
      <alignment horizontal="center" vertical="center"/>
    </xf>
    <xf numFmtId="0" fontId="44" fillId="3" borderId="10" xfId="0" applyFont="1" applyFill="1" applyBorder="1" applyAlignment="1">
      <alignment horizontal="center"/>
    </xf>
    <xf numFmtId="0" fontId="44" fillId="3" borderId="11" xfId="0" applyFont="1" applyFill="1" applyBorder="1" applyAlignment="1">
      <alignment horizontal="center"/>
    </xf>
    <xf numFmtId="0" fontId="44" fillId="3" borderId="12" xfId="0" applyFont="1" applyFill="1" applyBorder="1" applyAlignment="1">
      <alignment horizontal="center"/>
    </xf>
    <xf numFmtId="0" fontId="44" fillId="8" borderId="10" xfId="0" applyFont="1" applyFill="1" applyBorder="1" applyAlignment="1">
      <alignment horizontal="center"/>
    </xf>
    <xf numFmtId="0" fontId="44" fillId="8" borderId="11" xfId="0" applyFont="1" applyFill="1" applyBorder="1" applyAlignment="1">
      <alignment horizontal="center"/>
    </xf>
    <xf numFmtId="0" fontId="44" fillId="8" borderId="12" xfId="0" applyFont="1" applyFill="1" applyBorder="1" applyAlignment="1">
      <alignment horizontal="center"/>
    </xf>
    <xf numFmtId="0" fontId="44" fillId="2" borderId="32" xfId="0" applyFont="1" applyFill="1" applyBorder="1" applyAlignment="1">
      <alignment horizontal="center"/>
    </xf>
    <xf numFmtId="0" fontId="44" fillId="2" borderId="33" xfId="0" applyFont="1" applyFill="1" applyBorder="1" applyAlignment="1">
      <alignment horizontal="center"/>
    </xf>
    <xf numFmtId="0" fontId="44" fillId="2" borderId="21" xfId="0" applyFont="1" applyFill="1" applyBorder="1" applyAlignment="1">
      <alignment horizontal="center"/>
    </xf>
    <xf numFmtId="0" fontId="44" fillId="2" borderId="22" xfId="0" applyFont="1" applyFill="1" applyBorder="1" applyAlignment="1">
      <alignment horizontal="center"/>
    </xf>
    <xf numFmtId="0" fontId="48" fillId="2" borderId="32" xfId="0" applyFont="1" applyFill="1" applyBorder="1" applyAlignment="1">
      <alignment horizontal="center" vertical="center"/>
    </xf>
    <xf numFmtId="0" fontId="48" fillId="2" borderId="29" xfId="0" applyFont="1" applyFill="1" applyBorder="1" applyAlignment="1">
      <alignment horizontal="center" vertical="center"/>
    </xf>
    <xf numFmtId="0" fontId="48" fillId="2" borderId="33"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20" xfId="0" applyFont="1" applyFill="1" applyBorder="1" applyAlignment="1">
      <alignment horizontal="center" vertical="center"/>
    </xf>
    <xf numFmtId="0" fontId="48" fillId="2" borderId="22" xfId="0" applyFont="1" applyFill="1" applyBorder="1" applyAlignment="1">
      <alignment horizontal="center" vertical="center"/>
    </xf>
    <xf numFmtId="0" fontId="15" fillId="0" borderId="0" xfId="0" applyFont="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 fontId="1" fillId="3" borderId="10" xfId="0" applyNumberFormat="1" applyFont="1" applyFill="1" applyBorder="1" applyAlignment="1" applyProtection="1">
      <alignment horizontal="right" vertical="center"/>
      <protection locked="0"/>
    </xf>
    <xf numFmtId="1" fontId="1" fillId="3" borderId="11" xfId="0" applyNumberFormat="1" applyFont="1" applyFill="1" applyBorder="1" applyAlignment="1" applyProtection="1">
      <alignment horizontal="right" vertical="center"/>
      <protection locked="0"/>
    </xf>
    <xf numFmtId="1" fontId="1" fillId="3" borderId="12" xfId="0" applyNumberFormat="1" applyFont="1" applyFill="1" applyBorder="1" applyAlignment="1" applyProtection="1">
      <alignment horizontal="right" vertical="center"/>
      <protection locked="0"/>
    </xf>
    <xf numFmtId="0" fontId="1" fillId="2" borderId="2"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2" fontId="1" fillId="3" borderId="7" xfId="0" applyNumberFormat="1" applyFont="1" applyFill="1" applyBorder="1" applyAlignment="1" applyProtection="1">
      <alignment horizontal="left" vertical="center"/>
      <protection locked="0"/>
    </xf>
    <xf numFmtId="1" fontId="1" fillId="3" borderId="7" xfId="0" applyNumberFormat="1" applyFont="1" applyFill="1" applyBorder="1" applyAlignment="1" applyProtection="1">
      <alignment horizontal="right" vertical="center"/>
      <protection locked="0"/>
    </xf>
    <xf numFmtId="0" fontId="6" fillId="3" borderId="7" xfId="0" applyFont="1" applyFill="1" applyBorder="1" applyAlignment="1" applyProtection="1">
      <alignment horizontal="center" vertical="top" wrapText="1"/>
      <protection locked="0"/>
    </xf>
    <xf numFmtId="0" fontId="8" fillId="2" borderId="0" xfId="0" applyFont="1" applyFill="1" applyAlignment="1">
      <alignment horizontal="left" vertical="center"/>
    </xf>
    <xf numFmtId="0" fontId="8" fillId="2" borderId="0" xfId="0" applyFont="1" applyFill="1" applyAlignment="1">
      <alignment horizontal="center" vertical="top"/>
    </xf>
    <xf numFmtId="0" fontId="8" fillId="2" borderId="7" xfId="0" applyFont="1" applyFill="1" applyBorder="1" applyAlignment="1">
      <alignment horizontal="center" vertical="top"/>
    </xf>
    <xf numFmtId="0" fontId="39" fillId="2" borderId="0" xfId="0" applyFont="1" applyFill="1" applyAlignment="1">
      <alignment horizontal="left" vertical="top" wrapText="1"/>
    </xf>
    <xf numFmtId="0" fontId="39"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horizontal="left" vertical="center" textRotation="90"/>
    </xf>
    <xf numFmtId="0" fontId="1" fillId="2" borderId="4" xfId="0" applyFont="1" applyFill="1" applyBorder="1" applyAlignment="1">
      <alignment horizontal="left" vertical="center" textRotation="90"/>
    </xf>
    <xf numFmtId="0" fontId="1" fillId="2" borderId="6" xfId="0" applyFont="1" applyFill="1" applyBorder="1" applyAlignment="1">
      <alignment horizontal="left" vertical="center" textRotation="90"/>
    </xf>
    <xf numFmtId="0" fontId="1" fillId="2" borderId="3" xfId="0" applyFont="1" applyFill="1" applyBorder="1" applyAlignment="1">
      <alignment horizontal="center" vertical="center" textRotation="90"/>
    </xf>
    <xf numFmtId="0" fontId="1" fillId="2" borderId="5" xfId="0" applyFont="1" applyFill="1" applyBorder="1" applyAlignment="1">
      <alignment horizontal="center" vertical="center" textRotation="90"/>
    </xf>
    <xf numFmtId="0" fontId="1" fillId="2" borderId="8" xfId="0" applyFont="1" applyFill="1" applyBorder="1" applyAlignment="1">
      <alignment horizontal="center" vertical="center" textRotation="90"/>
    </xf>
    <xf numFmtId="1" fontId="1" fillId="3" borderId="0" xfId="0" applyNumberFormat="1" applyFont="1" applyFill="1" applyAlignment="1" applyProtection="1">
      <alignment horizontal="center" vertical="center"/>
      <protection locked="0"/>
    </xf>
    <xf numFmtId="0" fontId="6" fillId="2" borderId="0" xfId="0" applyFont="1" applyFill="1" applyAlignment="1">
      <alignment horizontal="right" vertical="center" wrapText="1"/>
    </xf>
    <xf numFmtId="0" fontId="6" fillId="2" borderId="0" xfId="0" applyFont="1" applyFill="1" applyAlignment="1">
      <alignment horizontal="right" vertical="center"/>
    </xf>
    <xf numFmtId="9" fontId="7" fillId="2" borderId="7" xfId="1" applyFont="1" applyFill="1" applyBorder="1" applyAlignment="1" applyProtection="1">
      <alignment horizontal="center" vertical="center"/>
    </xf>
    <xf numFmtId="164" fontId="7" fillId="3" borderId="7" xfId="0" applyNumberFormat="1" applyFont="1" applyFill="1" applyBorder="1" applyAlignment="1" applyProtection="1">
      <alignment horizontal="center" vertical="center"/>
      <protection locked="0"/>
    </xf>
    <xf numFmtId="164" fontId="31" fillId="3" borderId="7" xfId="0" applyNumberFormat="1" applyFont="1" applyFill="1" applyBorder="1" applyAlignment="1" applyProtection="1">
      <alignment horizontal="center" vertical="center"/>
      <protection locked="0"/>
    </xf>
    <xf numFmtId="164" fontId="1" fillId="3" borderId="0" xfId="0" applyNumberFormat="1" applyFont="1" applyFill="1" applyAlignment="1" applyProtection="1">
      <alignment horizontal="center" vertical="center"/>
      <protection locked="0"/>
    </xf>
    <xf numFmtId="164" fontId="7" fillId="2" borderId="7" xfId="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49" fontId="21" fillId="2" borderId="34" xfId="0" applyNumberFormat="1" applyFont="1" applyFill="1" applyBorder="1" applyAlignment="1">
      <alignment horizontal="center" vertical="center"/>
    </xf>
    <xf numFmtId="49" fontId="21" fillId="2" borderId="31" xfId="0" applyNumberFormat="1" applyFont="1" applyFill="1" applyBorder="1" applyAlignment="1">
      <alignment horizontal="center" vertical="center"/>
    </xf>
    <xf numFmtId="49" fontId="21" fillId="2" borderId="16"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0" borderId="1" xfId="0" applyNumberFormat="1" applyFont="1" applyBorder="1" applyAlignment="1">
      <alignment horizontal="center" vertical="center"/>
    </xf>
    <xf numFmtId="49" fontId="21" fillId="0" borderId="3" xfId="0" applyNumberFormat="1" applyFont="1" applyBorder="1" applyAlignment="1">
      <alignment horizontal="center" vertical="center"/>
    </xf>
    <xf numFmtId="0" fontId="1" fillId="2" borderId="1" xfId="0" applyFont="1" applyFill="1" applyBorder="1" applyAlignment="1">
      <alignment horizontal="center" vertical="center" textRotation="90" wrapText="1"/>
    </xf>
    <xf numFmtId="0" fontId="1" fillId="2" borderId="2" xfId="0" applyFont="1" applyFill="1" applyBorder="1" applyAlignment="1">
      <alignment horizontal="center" vertical="center" textRotation="90" wrapText="1"/>
    </xf>
    <xf numFmtId="0" fontId="1" fillId="2" borderId="3" xfId="0" applyFont="1" applyFill="1" applyBorder="1" applyAlignment="1">
      <alignment horizontal="center" vertical="center" textRotation="90" wrapText="1"/>
    </xf>
    <xf numFmtId="0" fontId="1" fillId="2" borderId="4" xfId="0" applyFont="1" applyFill="1" applyBorder="1" applyAlignment="1">
      <alignment horizontal="center" vertical="center" textRotation="90" wrapText="1"/>
    </xf>
    <xf numFmtId="0" fontId="1" fillId="2" borderId="0" xfId="0" applyFont="1" applyFill="1" applyAlignment="1">
      <alignment horizontal="center" vertical="center" textRotation="90" wrapText="1"/>
    </xf>
    <xf numFmtId="0" fontId="1" fillId="2" borderId="5" xfId="0" applyFont="1" applyFill="1" applyBorder="1" applyAlignment="1">
      <alignment horizontal="center" vertical="center" textRotation="90" wrapText="1"/>
    </xf>
    <xf numFmtId="0" fontId="1" fillId="2" borderId="6" xfId="0" applyFont="1" applyFill="1" applyBorder="1" applyAlignment="1">
      <alignment horizontal="center" vertical="center" textRotation="90" wrapText="1"/>
    </xf>
    <xf numFmtId="0" fontId="1" fillId="2" borderId="7" xfId="0" applyFont="1" applyFill="1" applyBorder="1" applyAlignment="1">
      <alignment horizontal="center" vertical="center" textRotation="90" wrapText="1"/>
    </xf>
    <xf numFmtId="0" fontId="1" fillId="2" borderId="8" xfId="0" applyFont="1" applyFill="1" applyBorder="1" applyAlignment="1">
      <alignment horizontal="center" vertical="center" textRotation="90" wrapText="1"/>
    </xf>
    <xf numFmtId="9" fontId="1" fillId="2" borderId="4" xfId="0" applyNumberFormat="1" applyFont="1" applyFill="1" applyBorder="1" applyAlignment="1">
      <alignment horizontal="center" vertical="center" wrapText="1"/>
    </xf>
    <xf numFmtId="9" fontId="1" fillId="2" borderId="5"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8" xfId="0" applyFont="1" applyFill="1" applyBorder="1" applyAlignment="1">
      <alignment horizontal="center" vertical="center"/>
    </xf>
    <xf numFmtId="49" fontId="7" fillId="2" borderId="16"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0" fontId="1" fillId="2" borderId="31" xfId="0" applyFont="1" applyFill="1" applyBorder="1" applyAlignment="1">
      <alignment horizontal="left" vertical="center"/>
    </xf>
    <xf numFmtId="0" fontId="1" fillId="3" borderId="31"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49" fontId="7" fillId="2" borderId="1"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8" xfId="0"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0" fontId="1" fillId="2" borderId="4" xfId="0" applyFont="1" applyFill="1" applyBorder="1" applyAlignment="1">
      <alignment horizontal="left" vertical="center" wrapText="1"/>
    </xf>
    <xf numFmtId="0" fontId="10" fillId="5" borderId="4" xfId="0" applyFont="1" applyFill="1" applyBorder="1" applyAlignment="1">
      <alignment horizontal="center" vertical="center"/>
    </xf>
    <xf numFmtId="0" fontId="10" fillId="5"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8" fillId="2" borderId="20" xfId="0" applyFont="1" applyFill="1" applyBorder="1" applyAlignment="1">
      <alignment horizontal="left" vertical="center"/>
    </xf>
    <xf numFmtId="0" fontId="1" fillId="3" borderId="32" xfId="0" applyFont="1" applyFill="1" applyBorder="1" applyAlignment="1" applyProtection="1">
      <alignment horizontal="left" vertical="top"/>
      <protection locked="0"/>
    </xf>
    <xf numFmtId="0" fontId="1" fillId="3" borderId="29" xfId="0" applyFont="1" applyFill="1" applyBorder="1" applyAlignment="1" applyProtection="1">
      <alignment horizontal="left" vertical="top"/>
      <protection locked="0"/>
    </xf>
    <xf numFmtId="0" fontId="1" fillId="3" borderId="33" xfId="0" applyFont="1" applyFill="1" applyBorder="1" applyAlignment="1" applyProtection="1">
      <alignment horizontal="left" vertical="top"/>
      <protection locked="0"/>
    </xf>
    <xf numFmtId="0" fontId="1" fillId="3" borderId="13" xfId="0" applyFont="1" applyFill="1" applyBorder="1" applyAlignment="1" applyProtection="1">
      <alignment horizontal="left" vertical="top"/>
      <protection locked="0"/>
    </xf>
    <xf numFmtId="0" fontId="1" fillId="3" borderId="0" xfId="0" applyFont="1" applyFill="1" applyAlignment="1" applyProtection="1">
      <alignment horizontal="left" vertical="top"/>
      <protection locked="0"/>
    </xf>
    <xf numFmtId="0" fontId="1" fillId="3" borderId="9" xfId="0" applyFont="1" applyFill="1" applyBorder="1" applyAlignment="1" applyProtection="1">
      <alignment horizontal="left" vertical="top"/>
      <protection locked="0"/>
    </xf>
    <xf numFmtId="0" fontId="1" fillId="3" borderId="21" xfId="0" applyFont="1" applyFill="1" applyBorder="1" applyAlignment="1" applyProtection="1">
      <alignment horizontal="left" vertical="top"/>
      <protection locked="0"/>
    </xf>
    <xf numFmtId="0" fontId="1" fillId="3" borderId="20" xfId="0" applyFont="1" applyFill="1" applyBorder="1" applyAlignment="1" applyProtection="1">
      <alignment horizontal="left" vertical="top"/>
      <protection locked="0"/>
    </xf>
    <xf numFmtId="0" fontId="1" fillId="3" borderId="22" xfId="0" applyFont="1" applyFill="1" applyBorder="1" applyAlignment="1" applyProtection="1">
      <alignment horizontal="left" vertical="top"/>
      <protection locked="0"/>
    </xf>
    <xf numFmtId="164" fontId="7" fillId="3" borderId="0" xfId="0" applyNumberFormat="1" applyFont="1" applyFill="1" applyAlignment="1" applyProtection="1">
      <alignment horizontal="right" vertical="center"/>
      <protection locked="0"/>
    </xf>
    <xf numFmtId="0" fontId="8" fillId="2" borderId="5" xfId="0" applyFont="1" applyFill="1" applyBorder="1" applyAlignment="1">
      <alignment horizontal="left" vertical="center"/>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1" fillId="2" borderId="0" xfId="0" applyFont="1" applyFill="1" applyAlignment="1">
      <alignment horizontal="left" vertical="center" wrapText="1"/>
    </xf>
    <xf numFmtId="0" fontId="11"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 fillId="3" borderId="28" xfId="0" applyFont="1" applyFill="1" applyBorder="1" applyAlignment="1" applyProtection="1">
      <alignment horizontal="left" vertical="top"/>
      <protection locked="0"/>
    </xf>
    <xf numFmtId="0" fontId="1" fillId="3" borderId="30"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1" fillId="4" borderId="30"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0" fontId="1" fillId="3" borderId="26" xfId="0" applyFont="1" applyFill="1" applyBorder="1" applyAlignment="1" applyProtection="1">
      <alignment horizontal="left" vertical="center"/>
      <protection locked="0"/>
    </xf>
    <xf numFmtId="0" fontId="1" fillId="3" borderId="27" xfId="0" applyFont="1" applyFill="1" applyBorder="1" applyAlignment="1" applyProtection="1">
      <alignment horizontal="left" vertical="center"/>
      <protection locked="0"/>
    </xf>
    <xf numFmtId="0" fontId="1" fillId="4" borderId="26"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7" xfId="0" applyFont="1" applyFill="1" applyBorder="1" applyAlignment="1" applyProtection="1">
      <alignment horizontal="center" vertical="center"/>
      <protection locked="0"/>
    </xf>
    <xf numFmtId="0" fontId="84" fillId="2" borderId="0" xfId="0" applyFont="1" applyFill="1" applyAlignment="1">
      <alignment horizontal="center" vertical="center"/>
    </xf>
    <xf numFmtId="0" fontId="80" fillId="2" borderId="0" xfId="0" applyFont="1" applyFill="1" applyAlignment="1">
      <alignment horizontal="center" vertical="center"/>
    </xf>
    <xf numFmtId="0" fontId="80" fillId="2" borderId="45" xfId="0" applyFont="1" applyFill="1" applyBorder="1" applyAlignment="1">
      <alignment horizontal="center" vertical="center"/>
    </xf>
    <xf numFmtId="0" fontId="21" fillId="5" borderId="0" xfId="0" applyFont="1" applyFill="1" applyAlignment="1">
      <alignment horizontal="left"/>
    </xf>
    <xf numFmtId="0" fontId="60" fillId="2" borderId="0" xfId="0" applyFont="1" applyFill="1" applyAlignment="1">
      <alignment horizontal="left" vertical="top" wrapText="1"/>
    </xf>
    <xf numFmtId="0" fontId="60" fillId="3" borderId="42" xfId="0" applyFont="1" applyFill="1" applyBorder="1" applyAlignment="1" applyProtection="1">
      <alignment horizontal="left"/>
      <protection locked="0"/>
    </xf>
    <xf numFmtId="0" fontId="5" fillId="2" borderId="5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6" xfId="0" applyFont="1" applyFill="1" applyBorder="1" applyAlignment="1">
      <alignment horizontal="center" vertical="center" wrapText="1"/>
    </xf>
    <xf numFmtId="1" fontId="60" fillId="5" borderId="0" xfId="0" applyNumberFormat="1" applyFont="1" applyFill="1" applyAlignment="1">
      <alignment horizontal="left"/>
    </xf>
    <xf numFmtId="0" fontId="60" fillId="5" borderId="0" xfId="0" applyFont="1" applyFill="1" applyAlignment="1">
      <alignment horizontal="left"/>
    </xf>
    <xf numFmtId="0" fontId="5" fillId="2" borderId="49" xfId="0" applyFont="1" applyFill="1" applyBorder="1" applyAlignment="1">
      <alignment horizontal="center"/>
    </xf>
    <xf numFmtId="0" fontId="5" fillId="2" borderId="50" xfId="0" applyFont="1" applyFill="1" applyBorder="1" applyAlignment="1">
      <alignment horizontal="center"/>
    </xf>
    <xf numFmtId="0" fontId="5" fillId="2" borderId="51" xfId="0" applyFont="1" applyFill="1" applyBorder="1" applyAlignment="1">
      <alignment horizontal="center"/>
    </xf>
    <xf numFmtId="0" fontId="5" fillId="2" borderId="31" xfId="0" applyFont="1" applyFill="1" applyBorder="1" applyAlignment="1">
      <alignment horizontal="center"/>
    </xf>
    <xf numFmtId="0" fontId="66" fillId="2" borderId="50"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78" fillId="2" borderId="0" xfId="0" applyFont="1" applyFill="1" applyAlignment="1">
      <alignment horizontal="center" vertical="center" wrapText="1"/>
    </xf>
    <xf numFmtId="0" fontId="60" fillId="3" borderId="0" xfId="0" applyFont="1" applyFill="1" applyAlignment="1" applyProtection="1">
      <alignment horizontal="left"/>
      <protection locked="0"/>
    </xf>
    <xf numFmtId="0" fontId="46" fillId="2" borderId="0" xfId="3" applyFill="1" applyBorder="1" applyAlignment="1" applyProtection="1">
      <alignment horizontal="left" vertical="center"/>
    </xf>
    <xf numFmtId="0" fontId="0" fillId="2" borderId="0" xfId="0" applyFill="1" applyAlignment="1">
      <alignment horizontal="left" vertical="center"/>
    </xf>
    <xf numFmtId="0" fontId="6" fillId="3" borderId="42" xfId="0" applyFont="1" applyFill="1" applyBorder="1" applyAlignment="1" applyProtection="1">
      <alignment horizontal="left" vertical="center"/>
      <protection locked="0"/>
    </xf>
    <xf numFmtId="0" fontId="6" fillId="2" borderId="0" xfId="0" applyFont="1" applyFill="1" applyAlignment="1">
      <alignment horizontal="left" vertical="center"/>
    </xf>
    <xf numFmtId="2" fontId="60" fillId="5" borderId="0" xfId="0" applyNumberFormat="1" applyFont="1" applyFill="1" applyAlignment="1">
      <alignment horizontal="left"/>
    </xf>
    <xf numFmtId="0" fontId="6" fillId="3" borderId="0" xfId="0" applyFont="1" applyFill="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71" fillId="2" borderId="0" xfId="0" applyFont="1" applyFill="1" applyAlignment="1">
      <alignment horizontal="center" vertical="center" wrapText="1"/>
    </xf>
    <xf numFmtId="165" fontId="6" fillId="3" borderId="42" xfId="0" applyNumberFormat="1" applyFont="1" applyFill="1" applyBorder="1" applyAlignment="1" applyProtection="1">
      <alignment horizontal="left" vertical="center"/>
      <protection locked="0"/>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63" fillId="2" borderId="0" xfId="0" applyFont="1" applyFill="1" applyAlignment="1">
      <alignment horizontal="left" vertical="top" wrapText="1"/>
    </xf>
    <xf numFmtId="0" fontId="65" fillId="2" borderId="0" xfId="0" applyFont="1" applyFill="1" applyAlignment="1">
      <alignment horizontal="left" vertical="top" wrapText="1"/>
    </xf>
    <xf numFmtId="0" fontId="60" fillId="2" borderId="0" xfId="0" applyFont="1" applyFill="1" applyAlignment="1">
      <alignment horizontal="left" vertical="top"/>
    </xf>
    <xf numFmtId="0" fontId="6" fillId="2" borderId="0" xfId="0" applyFont="1" applyFill="1" applyAlignment="1">
      <alignment horizontal="left" vertical="center" wrapText="1"/>
    </xf>
    <xf numFmtId="0" fontId="8" fillId="2" borderId="0" xfId="0" applyFont="1" applyFill="1" applyAlignment="1">
      <alignment horizontal="left" vertical="top"/>
    </xf>
    <xf numFmtId="0" fontId="8" fillId="2" borderId="7" xfId="0" applyFont="1" applyFill="1" applyBorder="1" applyAlignment="1">
      <alignment horizontal="left" vertical="top"/>
    </xf>
    <xf numFmtId="0" fontId="1" fillId="2" borderId="15" xfId="0" applyFont="1" applyFill="1" applyBorder="1" applyAlignment="1">
      <alignment horizontal="left" vertical="center" wrapText="1"/>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6" fillId="2" borderId="9" xfId="0" applyFont="1" applyFill="1" applyBorder="1" applyAlignment="1">
      <alignment horizontal="center" vertical="center"/>
    </xf>
    <xf numFmtId="0" fontId="1" fillId="3" borderId="7" xfId="0" applyFont="1" applyFill="1" applyBorder="1" applyAlignment="1" applyProtection="1">
      <alignment horizontal="right" vertical="center"/>
      <protection locked="0"/>
    </xf>
    <xf numFmtId="0" fontId="1" fillId="3" borderId="0" xfId="0" applyFont="1" applyFill="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8" fillId="2" borderId="7" xfId="0" applyFont="1" applyFill="1" applyBorder="1" applyAlignment="1">
      <alignment horizontal="left" vertical="center"/>
    </xf>
    <xf numFmtId="0" fontId="7" fillId="3" borderId="7"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21" fillId="2" borderId="31"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3" borderId="0" xfId="0" applyFont="1" applyFill="1" applyAlignment="1" applyProtection="1">
      <alignment horizontal="center" vertical="center"/>
      <protection locked="0"/>
    </xf>
    <xf numFmtId="0" fontId="13" fillId="4" borderId="1" xfId="0" applyFont="1" applyFill="1" applyBorder="1" applyAlignment="1">
      <alignment horizontal="center" wrapText="1"/>
    </xf>
    <xf numFmtId="0" fontId="13" fillId="4" borderId="2" xfId="0" applyFont="1" applyFill="1" applyBorder="1" applyAlignment="1">
      <alignment horizontal="center" wrapText="1"/>
    </xf>
    <xf numFmtId="0" fontId="13" fillId="4" borderId="3" xfId="0" applyFont="1" applyFill="1" applyBorder="1" applyAlignment="1">
      <alignment horizontal="center" wrapText="1"/>
    </xf>
    <xf numFmtId="0" fontId="13" fillId="4" borderId="6" xfId="0" applyFont="1" applyFill="1" applyBorder="1" applyAlignment="1">
      <alignment horizontal="center" wrapText="1"/>
    </xf>
    <xf numFmtId="0" fontId="13" fillId="4" borderId="7" xfId="0" applyFont="1" applyFill="1" applyBorder="1" applyAlignment="1">
      <alignment horizontal="center" wrapText="1"/>
    </xf>
    <xf numFmtId="0" fontId="13" fillId="4" borderId="8" xfId="0" applyFont="1" applyFill="1" applyBorder="1" applyAlignment="1">
      <alignment horizontal="center" wrapText="1"/>
    </xf>
    <xf numFmtId="0" fontId="1" fillId="2" borderId="14" xfId="0" applyFont="1" applyFill="1" applyBorder="1" applyAlignment="1">
      <alignment horizontal="center" vertical="center"/>
    </xf>
    <xf numFmtId="0" fontId="26" fillId="3" borderId="7" xfId="0" applyFont="1" applyFill="1" applyBorder="1" applyAlignment="1" applyProtection="1">
      <alignment horizontal="right" vertical="center"/>
      <protection locked="0"/>
    </xf>
    <xf numFmtId="0" fontId="26" fillId="3" borderId="7" xfId="0" applyFont="1" applyFill="1" applyBorder="1" applyAlignment="1" applyProtection="1">
      <alignment horizontal="center" vertical="top" wrapText="1"/>
      <protection locked="0"/>
    </xf>
    <xf numFmtId="0" fontId="26" fillId="3" borderId="7" xfId="0" applyFont="1" applyFill="1" applyBorder="1" applyAlignment="1" applyProtection="1">
      <alignment horizontal="left" vertical="center"/>
      <protection locked="0"/>
    </xf>
    <xf numFmtId="0" fontId="26" fillId="2" borderId="2" xfId="0" applyFont="1" applyFill="1" applyBorder="1" applyAlignment="1" applyProtection="1">
      <alignment horizontal="left" vertical="center"/>
      <protection locked="0"/>
    </xf>
    <xf numFmtId="0" fontId="29" fillId="2" borderId="0" xfId="0" applyFont="1" applyFill="1" applyAlignment="1">
      <alignment horizontal="left" vertical="center"/>
    </xf>
  </cellXfs>
  <cellStyles count="5">
    <cellStyle name="Calcul" xfId="4" builtinId="22"/>
    <cellStyle name="Lien hypertexte" xfId="3" builtinId="8"/>
    <cellStyle name="Lien hypertexte 2" xfId="2" xr:uid="{CAD6EF0B-CB8D-437B-926E-B4D8FFE37D88}"/>
    <cellStyle name="Normal" xfId="0" builtinId="0"/>
    <cellStyle name="Pourcentage" xfId="1" builtinId="5"/>
  </cellStyles>
  <dxfs count="138">
    <dxf>
      <font>
        <color theme="0"/>
      </font>
      <fill>
        <patternFill>
          <bgColor theme="0"/>
        </patternFill>
      </fill>
      <border>
        <bottom/>
        <vertical/>
        <horizontal/>
      </border>
    </dxf>
    <dxf>
      <font>
        <color theme="0"/>
      </font>
    </dxf>
    <dxf>
      <font>
        <strike val="0"/>
        <color theme="0"/>
      </font>
      <fill>
        <patternFill>
          <bgColor theme="0"/>
        </patternFill>
      </fill>
    </dxf>
    <dxf>
      <font>
        <color rgb="FF00B050"/>
      </font>
    </dxf>
    <dxf>
      <font>
        <color rgb="FFFF0000"/>
      </font>
    </dxf>
    <dxf>
      <font>
        <strike val="0"/>
        <color theme="0"/>
      </font>
      <fill>
        <patternFill>
          <bgColor theme="0"/>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theme="0" tint="-0.499984740745262"/>
      </font>
    </dxf>
    <dxf>
      <font>
        <color auto="1"/>
      </font>
      <fill>
        <patternFill>
          <bgColor rgb="FFFFFFCC"/>
        </patternFill>
      </fill>
    </dxf>
    <dxf>
      <font>
        <color auto="1"/>
      </font>
      <fill>
        <patternFill>
          <bgColor rgb="FFFFFFCC"/>
        </patternFill>
      </fill>
    </dxf>
    <dxf>
      <font>
        <color auto="1"/>
      </font>
      <fill>
        <patternFill>
          <bgColor rgb="FFFFFFCC"/>
        </patternFill>
      </fill>
    </dxf>
    <dxf>
      <font>
        <color auto="1"/>
      </font>
      <fill>
        <patternFill>
          <bgColor rgb="FFFFFFCC"/>
        </patternFill>
      </fill>
    </dxf>
    <dxf>
      <font>
        <color theme="0"/>
      </font>
      <fill>
        <patternFill>
          <bgColor theme="0"/>
        </patternFill>
      </fill>
      <border>
        <bottom/>
        <vertical/>
        <horizontal/>
      </border>
    </dxf>
    <dxf>
      <font>
        <color theme="0"/>
      </font>
    </dxf>
    <dxf>
      <font>
        <strike val="0"/>
        <color theme="0"/>
      </font>
      <fill>
        <patternFill>
          <bgColor theme="0"/>
        </patternFill>
      </fill>
    </dxf>
    <dxf>
      <font>
        <color rgb="FF00B050"/>
      </font>
    </dxf>
    <dxf>
      <font>
        <color rgb="FFFF0000"/>
      </font>
    </dxf>
    <dxf>
      <font>
        <strike val="0"/>
        <color theme="0"/>
      </font>
      <fill>
        <patternFill>
          <bgColor theme="0"/>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theme="0" tint="-0.499984740745262"/>
      </font>
    </dxf>
    <dxf>
      <font>
        <color auto="1"/>
      </font>
      <fill>
        <patternFill>
          <bgColor rgb="FFFFFFCC"/>
        </patternFill>
      </fill>
    </dxf>
    <dxf>
      <font>
        <color auto="1"/>
      </font>
      <fill>
        <patternFill>
          <bgColor rgb="FFFFFFCC"/>
        </patternFill>
      </fill>
    </dxf>
    <dxf>
      <font>
        <color auto="1"/>
      </font>
      <fill>
        <patternFill>
          <bgColor rgb="FFFFFFCC"/>
        </patternFill>
      </fill>
    </dxf>
    <dxf>
      <font>
        <color auto="1"/>
      </font>
      <fill>
        <patternFill>
          <bgColor rgb="FFFFFFCC"/>
        </patternFill>
      </fill>
    </dxf>
    <dxf>
      <font>
        <color theme="0" tint="-0.14996795556505021"/>
      </font>
    </dxf>
    <dxf>
      <font>
        <color theme="0" tint="-0.14996795556505021"/>
      </font>
    </dxf>
    <dxf>
      <font>
        <color theme="0" tint="-0.14996795556505021"/>
      </font>
    </dxf>
    <dxf>
      <font>
        <color theme="0" tint="-0.14996795556505021"/>
      </font>
    </dxf>
    <dxf>
      <font>
        <color theme="5"/>
      </font>
    </dxf>
    <dxf>
      <font>
        <color theme="0"/>
      </font>
    </dxf>
    <dxf>
      <fill>
        <patternFill>
          <bgColor theme="0"/>
        </patternFill>
      </fill>
      <border>
        <left/>
        <right/>
        <top/>
        <bottom/>
        <vertical/>
        <horizontal/>
      </border>
    </dxf>
    <dxf>
      <font>
        <color rgb="FF00B050"/>
      </font>
    </dxf>
    <dxf>
      <font>
        <color rgb="FFFF0000"/>
      </font>
    </dxf>
    <dxf>
      <font>
        <strike val="0"/>
        <color theme="0"/>
      </font>
      <fill>
        <patternFill>
          <bgColor theme="0"/>
        </patternFill>
      </fill>
    </dxf>
    <dxf>
      <font>
        <b/>
        <i val="0"/>
        <color rgb="FFFF0000"/>
      </font>
    </dxf>
    <dxf>
      <font>
        <b/>
        <i val="0"/>
        <color rgb="FFFF0000"/>
      </font>
    </dxf>
    <dxf>
      <font>
        <strike val="0"/>
        <color theme="0"/>
      </font>
      <fill>
        <patternFill>
          <bgColor theme="0"/>
        </patternFill>
      </fill>
    </dxf>
    <dxf>
      <font>
        <color theme="0"/>
      </font>
    </dxf>
    <dxf>
      <font>
        <color rgb="FFFF0000"/>
      </font>
    </dxf>
    <dxf>
      <font>
        <color rgb="FF00B050"/>
      </font>
    </dxf>
    <dxf>
      <font>
        <color rgb="FFFF0000"/>
      </font>
    </dxf>
    <dxf>
      <font>
        <color rgb="FF00B050"/>
      </font>
    </dxf>
    <dxf>
      <font>
        <color theme="1"/>
      </font>
    </dxf>
    <dxf>
      <font>
        <color theme="0"/>
      </font>
    </dxf>
    <dxf>
      <font>
        <color rgb="FFFF0000"/>
      </font>
    </dxf>
    <dxf>
      <font>
        <color rgb="FF00B050"/>
      </font>
    </dxf>
    <dxf>
      <font>
        <color theme="1"/>
      </font>
    </dxf>
    <dxf>
      <font>
        <color theme="0"/>
      </font>
      <fill>
        <patternFill>
          <bgColor theme="0"/>
        </patternFill>
      </fill>
      <border>
        <bottom/>
        <vertical/>
        <horizontal/>
      </border>
    </dxf>
    <dxf>
      <font>
        <color rgb="FFFF0000"/>
      </font>
    </dxf>
    <dxf>
      <font>
        <color rgb="FF00B050"/>
      </font>
    </dxf>
    <dxf>
      <font>
        <color theme="1"/>
      </font>
    </dxf>
    <dxf>
      <font>
        <color theme="0"/>
      </font>
    </dxf>
    <dxf>
      <font>
        <color rgb="FFFF0000"/>
      </font>
    </dxf>
    <dxf>
      <font>
        <color theme="0" tint="-0.14996795556505021"/>
      </font>
      <fill>
        <patternFill>
          <bgColor theme="0" tint="-0.14996795556505021"/>
        </patternFill>
      </fill>
    </dxf>
    <dxf>
      <font>
        <color theme="0" tint="-0.14996795556505021"/>
      </font>
    </dxf>
    <dxf>
      <font>
        <strike val="0"/>
        <color auto="1"/>
      </font>
    </dxf>
    <dxf>
      <font>
        <strike/>
        <color theme="0" tint="-0.34998626667073579"/>
      </font>
    </dxf>
    <dxf>
      <font>
        <strike/>
        <color theme="0" tint="-0.34998626667073579"/>
      </font>
    </dxf>
    <dxf>
      <font>
        <strike/>
        <color theme="0" tint="-0.34998626667073579"/>
      </font>
    </dxf>
    <dxf>
      <font>
        <strike/>
        <color theme="0" tint="-0.34998626667073579"/>
      </font>
      <fill>
        <patternFill>
          <bgColor theme="0"/>
        </patternFill>
      </fill>
    </dxf>
    <dxf>
      <font>
        <strike val="0"/>
        <color auto="1"/>
      </font>
    </dxf>
    <dxf>
      <font>
        <strike/>
        <color theme="0" tint="-0.34998626667073579"/>
      </font>
    </dxf>
    <dxf>
      <font>
        <strike/>
        <color theme="0" tint="-0.34998626667073579"/>
      </font>
    </dxf>
    <dxf>
      <font>
        <strike/>
        <color theme="0" tint="-0.34998626667073579"/>
      </font>
    </dxf>
    <dxf>
      <font>
        <color theme="0" tint="-0.24994659260841701"/>
      </font>
      <fill>
        <patternFill>
          <bgColor theme="0" tint="-0.24994659260841701"/>
        </patternFill>
      </fill>
    </dxf>
    <dxf>
      <font>
        <color theme="0" tint="-0.14996795556505021"/>
      </font>
    </dxf>
    <dxf>
      <font>
        <color theme="0"/>
      </font>
    </dxf>
    <dxf>
      <font>
        <color theme="0"/>
      </font>
      <fill>
        <patternFill>
          <bgColor theme="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34998626667073579"/>
      </font>
    </dxf>
    <dxf>
      <font>
        <color auto="1"/>
      </font>
      <fill>
        <patternFill>
          <bgColor rgb="FFFFFFCC"/>
        </patternFill>
      </fill>
    </dxf>
    <dxf>
      <font>
        <color auto="1"/>
      </font>
      <fill>
        <patternFill>
          <bgColor rgb="FFFFFFCC"/>
        </patternFill>
      </fill>
    </dxf>
    <dxf>
      <font>
        <color auto="1"/>
      </font>
      <fill>
        <patternFill>
          <bgColor rgb="FFFFFFCC"/>
        </patternFill>
      </fill>
    </dxf>
    <dxf>
      <font>
        <color auto="1"/>
      </font>
      <fill>
        <patternFill>
          <bgColor rgb="FFFFFFCC"/>
        </patternFill>
      </fill>
    </dxf>
    <dxf>
      <font>
        <color theme="0" tint="-0.14996795556505021"/>
      </font>
    </dxf>
    <dxf>
      <font>
        <color theme="0" tint="-0.14996795556505021"/>
      </font>
    </dxf>
    <dxf>
      <font>
        <color theme="0" tint="-0.14996795556505021"/>
      </font>
    </dxf>
    <dxf>
      <font>
        <color theme="0" tint="-0.14996795556505021"/>
      </font>
    </dxf>
    <dxf>
      <font>
        <color theme="5"/>
      </font>
    </dxf>
    <dxf>
      <font>
        <color theme="0"/>
      </font>
    </dxf>
    <dxf>
      <fill>
        <patternFill>
          <bgColor theme="0"/>
        </patternFill>
      </fill>
      <border>
        <left/>
        <right/>
        <top/>
        <bottom/>
        <vertical/>
        <horizontal/>
      </border>
    </dxf>
    <dxf>
      <font>
        <color rgb="FF00B050"/>
      </font>
    </dxf>
    <dxf>
      <font>
        <color rgb="FFFF0000"/>
      </font>
    </dxf>
    <dxf>
      <font>
        <strike val="0"/>
        <color theme="0"/>
      </font>
      <fill>
        <patternFill>
          <bgColor theme="0"/>
        </patternFill>
      </fill>
    </dxf>
    <dxf>
      <font>
        <b/>
        <i val="0"/>
        <color rgb="FFFF0000"/>
      </font>
    </dxf>
    <dxf>
      <font>
        <b/>
        <i val="0"/>
        <color rgb="FFFF0000"/>
      </font>
    </dxf>
    <dxf>
      <font>
        <strike val="0"/>
        <color theme="0"/>
      </font>
      <fill>
        <patternFill>
          <bgColor theme="0"/>
        </patternFill>
      </fill>
    </dxf>
    <dxf>
      <font>
        <color theme="0"/>
      </font>
    </dxf>
    <dxf>
      <font>
        <color rgb="FFFF0000"/>
      </font>
    </dxf>
    <dxf>
      <font>
        <color rgb="FF00B050"/>
      </font>
    </dxf>
    <dxf>
      <font>
        <color rgb="FFFF0000"/>
      </font>
    </dxf>
    <dxf>
      <font>
        <color rgb="FF00B050"/>
      </font>
    </dxf>
    <dxf>
      <font>
        <color theme="1"/>
      </font>
    </dxf>
    <dxf>
      <font>
        <color theme="0"/>
      </font>
    </dxf>
    <dxf>
      <font>
        <color rgb="FFFF0000"/>
      </font>
    </dxf>
    <dxf>
      <font>
        <color rgb="FF00B050"/>
      </font>
    </dxf>
    <dxf>
      <font>
        <color theme="1"/>
      </font>
    </dxf>
    <dxf>
      <font>
        <color theme="0"/>
      </font>
      <fill>
        <patternFill>
          <bgColor theme="0"/>
        </patternFill>
      </fill>
      <border>
        <bottom/>
        <vertical/>
        <horizontal/>
      </border>
    </dxf>
    <dxf>
      <font>
        <color rgb="FFFF0000"/>
      </font>
    </dxf>
    <dxf>
      <font>
        <color rgb="FF00B050"/>
      </font>
    </dxf>
    <dxf>
      <font>
        <color theme="1"/>
      </font>
    </dxf>
    <dxf>
      <font>
        <color theme="0"/>
      </font>
    </dxf>
    <dxf>
      <font>
        <color rgb="FFFF0000"/>
      </font>
    </dxf>
    <dxf>
      <font>
        <color theme="0" tint="-0.14996795556505021"/>
      </font>
      <fill>
        <patternFill>
          <bgColor theme="0"/>
        </patternFill>
      </fill>
      <border>
        <left/>
        <right/>
        <top/>
        <bottom/>
        <vertical/>
        <horizontal/>
      </border>
    </dxf>
    <dxf>
      <font>
        <strike val="0"/>
        <color auto="1"/>
      </font>
    </dxf>
    <dxf>
      <font>
        <strike/>
        <color theme="0" tint="-0.34998626667073579"/>
      </font>
    </dxf>
    <dxf>
      <font>
        <strike/>
        <color theme="0" tint="-0.34998626667073579"/>
      </font>
    </dxf>
    <dxf>
      <font>
        <strike/>
        <color theme="0" tint="-0.34998626667073579"/>
      </font>
      <fill>
        <patternFill>
          <bgColor theme="0"/>
        </patternFill>
      </fill>
    </dxf>
    <dxf>
      <font>
        <strike val="0"/>
        <color auto="1"/>
      </font>
    </dxf>
    <dxf>
      <font>
        <strike/>
        <color theme="0" tint="-0.34998626667073579"/>
      </font>
    </dxf>
    <dxf>
      <font>
        <strike/>
        <color theme="0" tint="-0.34998626667073579"/>
      </font>
    </dxf>
    <dxf>
      <font>
        <strike/>
        <color theme="0" tint="-0.34998626667073579"/>
      </font>
    </dxf>
    <dxf>
      <font>
        <color theme="0" tint="-0.14996795556505021"/>
      </font>
    </dxf>
    <dxf>
      <font>
        <color theme="0"/>
      </font>
    </dxf>
    <dxf>
      <font>
        <color theme="0"/>
      </font>
      <fill>
        <patternFill>
          <bgColor theme="0"/>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34998626667073579"/>
      </font>
    </dxf>
    <dxf>
      <font>
        <color auto="1"/>
      </font>
      <fill>
        <patternFill>
          <bgColor rgb="FFFFFFCC"/>
        </patternFill>
      </fill>
    </dxf>
    <dxf>
      <font>
        <color auto="1"/>
      </font>
      <fill>
        <patternFill>
          <bgColor rgb="FFFFFFCC"/>
        </patternFill>
      </fill>
    </dxf>
    <dxf>
      <font>
        <color auto="1"/>
      </font>
      <fill>
        <patternFill>
          <bgColor rgb="FFFFFFCC"/>
        </patternFill>
      </fill>
    </dxf>
    <dxf>
      <font>
        <color auto="1"/>
      </font>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N$88" lockText="1" noThreeD="1"/>
</file>

<file path=xl/ctrlProps/ctrlProp100.xml><?xml version="1.0" encoding="utf-8"?>
<formControlPr xmlns="http://schemas.microsoft.com/office/spreadsheetml/2009/9/main" objectType="CheckBox" fmlaLink="$AN$69" lockText="1" noThreeD="1"/>
</file>

<file path=xl/ctrlProps/ctrlProp101.xml><?xml version="1.0" encoding="utf-8"?>
<formControlPr xmlns="http://schemas.microsoft.com/office/spreadsheetml/2009/9/main" objectType="CheckBox" fmlaLink="$AN$62" lockText="1" noThreeD="1"/>
</file>

<file path=xl/ctrlProps/ctrlProp102.xml><?xml version="1.0" encoding="utf-8"?>
<formControlPr xmlns="http://schemas.microsoft.com/office/spreadsheetml/2009/9/main" objectType="CheckBox" fmlaLink="$AN$63" lockText="1" noThreeD="1"/>
</file>

<file path=xl/ctrlProps/ctrlProp103.xml><?xml version="1.0" encoding="utf-8"?>
<formControlPr xmlns="http://schemas.microsoft.com/office/spreadsheetml/2009/9/main" objectType="CheckBox" fmlaLink="$AN$86" lockText="1" noThreeD="1"/>
</file>

<file path=xl/ctrlProps/ctrlProp104.xml><?xml version="1.0" encoding="utf-8"?>
<formControlPr xmlns="http://schemas.microsoft.com/office/spreadsheetml/2009/9/main" objectType="CheckBox" fmlaLink="$AN$102" lockText="1" noThreeD="1"/>
</file>

<file path=xl/ctrlProps/ctrlProp105.xml><?xml version="1.0" encoding="utf-8"?>
<formControlPr xmlns="http://schemas.microsoft.com/office/spreadsheetml/2009/9/main" objectType="CheckBox" fmlaLink="$AN$88" lockText="1" noThreeD="1"/>
</file>

<file path=xl/ctrlProps/ctrlProp106.xml><?xml version="1.0" encoding="utf-8"?>
<formControlPr xmlns="http://schemas.microsoft.com/office/spreadsheetml/2009/9/main" objectType="CheckBox" fmlaLink="$AN$91" lockText="1" noThreeD="1"/>
</file>

<file path=xl/ctrlProps/ctrlProp107.xml><?xml version="1.0" encoding="utf-8"?>
<formControlPr xmlns="http://schemas.microsoft.com/office/spreadsheetml/2009/9/main" objectType="CheckBox" fmlaLink="$AN$93" lockText="1" noThreeD="1"/>
</file>

<file path=xl/ctrlProps/ctrlProp108.xml><?xml version="1.0" encoding="utf-8"?>
<formControlPr xmlns="http://schemas.microsoft.com/office/spreadsheetml/2009/9/main" objectType="CheckBox" fmlaLink="$AN$98" lockText="1" noThreeD="1"/>
</file>

<file path=xl/ctrlProps/ctrlProp109.xml><?xml version="1.0" encoding="utf-8"?>
<formControlPr xmlns="http://schemas.microsoft.com/office/spreadsheetml/2009/9/main" objectType="CheckBox" fmlaLink="$AN$100" lockText="1" noThreeD="1"/>
</file>

<file path=xl/ctrlProps/ctrlProp11.xml><?xml version="1.0" encoding="utf-8"?>
<formControlPr xmlns="http://schemas.microsoft.com/office/spreadsheetml/2009/9/main" objectType="CheckBox" fmlaLink="$AN$91"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Radio" firstButton="1" fmlaLink="$AN$4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CheckBox" fmlaLink="$AN$71" lockText="1" noThreeD="1"/>
</file>

<file path=xl/ctrlProps/ctrlProp116.xml><?xml version="1.0" encoding="utf-8"?>
<formControlPr xmlns="http://schemas.microsoft.com/office/spreadsheetml/2009/9/main" objectType="Radio" firstButton="1" fmlaLink="$AO$69"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AN$93"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Radio" firstButton="1" fmlaLink="$AN$126"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AN$98"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N$100"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Radio" firstButton="1" fmlaLink="$AN$153"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CheckBox" fmlaLink="$AN$70"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CheckBox" fmlaLink="$AN$74" lockText="1" noThreeD="1"/>
</file>

<file path=xl/ctrlProps/ctrlProp155.xml><?xml version="1.0" encoding="utf-8"?>
<formControlPr xmlns="http://schemas.microsoft.com/office/spreadsheetml/2009/9/main" objectType="CheckBox" fmlaLink="$AN$75" lockText="1" noThreeD="1"/>
</file>

<file path=xl/ctrlProps/ctrlProp156.xml><?xml version="1.0" encoding="utf-8"?>
<formControlPr xmlns="http://schemas.microsoft.com/office/spreadsheetml/2009/9/main" objectType="CheckBox" fmlaLink="$AN$76" lockText="1" noThreeD="1"/>
</file>

<file path=xl/ctrlProps/ctrlProp157.xml><?xml version="1.0" encoding="utf-8"?>
<formControlPr xmlns="http://schemas.microsoft.com/office/spreadsheetml/2009/9/main" objectType="Radio" firstButton="1" fmlaLink="$AO$74"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firstButton="1" fmlaLink="$AO$41"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Radio" checked="Checked"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Radio" firstButton="1" fmlaLink="$AM$47"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firstButton="1"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firstButton="1" fmlaLink="$AM$54"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fmlaLink="$AN$41" lockText="1" noThreeD="1"/>
</file>

<file path=xl/ctrlProps/ctrlProp190.xml><?xml version="1.0" encoding="utf-8"?>
<formControlPr xmlns="http://schemas.microsoft.com/office/spreadsheetml/2009/9/main" objectType="CheckBox" fmlaLink="$AN$43" lockText="1" noThreeD="1"/>
</file>

<file path=xl/ctrlProps/ctrlProp191.xml><?xml version="1.0" encoding="utf-8"?>
<formControlPr xmlns="http://schemas.microsoft.com/office/spreadsheetml/2009/9/main" objectType="CheckBox" fmlaLink="$AN$44"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AN$45" lockText="1" noThreeD="1"/>
</file>

<file path=xl/ctrlProps/ctrlProp194.xml><?xml version="1.0" encoding="utf-8"?>
<formControlPr xmlns="http://schemas.microsoft.com/office/spreadsheetml/2009/9/main" objectType="CheckBox" fmlaLink="$AN$46"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fmlaLink="$AN$71"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fmlaLink="$AN$61" lockText="1" noThreeD="1"/>
</file>

<file path=xl/ctrlProps/ctrlProp199.xml><?xml version="1.0" encoding="utf-8"?>
<formControlPr xmlns="http://schemas.microsoft.com/office/spreadsheetml/2009/9/main" objectType="CheckBox" fmlaLink="$AN$66"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fmlaLink="$AN$7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Radio" firstButton="1" fmlaLink="$AN$125"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CheckBox" fmlaLink="$AN$47" lockText="1" noThreeD="1"/>
</file>

<file path=xl/ctrlProps/ctrlProp218.xml><?xml version="1.0" encoding="utf-8"?>
<formControlPr xmlns="http://schemas.microsoft.com/office/spreadsheetml/2009/9/main" objectType="Radio" firstButton="1" fmlaLink="$AO$44"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AO$69"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Radio" firstButton="1"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Radio" firstButton="1" lockText="1" noThreeD="1"/>
</file>

<file path=xl/ctrlProps/ctrlProp246.xml><?xml version="1.0" encoding="utf-8"?>
<formControlPr xmlns="http://schemas.microsoft.com/office/spreadsheetml/2009/9/main" objectType="Radio" checked="Checked"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fmlaLink="$AN$48"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CheckBox" fmlaLink="$AN$43" lockText="1" noThreeD="1"/>
</file>

<file path=xl/ctrlProps/ctrlProp251.xml><?xml version="1.0" encoding="utf-8"?>
<formControlPr xmlns="http://schemas.microsoft.com/office/spreadsheetml/2009/9/main" objectType="CheckBox" fmlaLink="$AN$44"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fmlaLink="$AN$45" lockText="1" noThreeD="1"/>
</file>

<file path=xl/ctrlProps/ctrlProp254.xml><?xml version="1.0" encoding="utf-8"?>
<formControlPr xmlns="http://schemas.microsoft.com/office/spreadsheetml/2009/9/main" objectType="CheckBox" fmlaLink="$AN$46"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fmlaLink="$AN$71"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fmlaLink="$AN$61" lockText="1" noThreeD="1"/>
</file>

<file path=xl/ctrlProps/ctrlProp259.xml><?xml version="1.0" encoding="utf-8"?>
<formControlPr xmlns="http://schemas.microsoft.com/office/spreadsheetml/2009/9/main" objectType="CheckBox" fmlaLink="$AN$66"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Radio" firstButton="1" fmlaLink="$AN$126"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fmlaLink="$AN$47" lockText="1" noThreeD="1"/>
</file>

<file path=xl/ctrlProps/ctrlProp275.xml><?xml version="1.0" encoding="utf-8"?>
<formControlPr xmlns="http://schemas.microsoft.com/office/spreadsheetml/2009/9/main" objectType="Radio" firstButton="1" fmlaLink="$AO$44" lockText="1" noThreeD="1"/>
</file>

<file path=xl/ctrlProps/ctrlProp276.xml><?xml version="1.0" encoding="utf-8"?>
<formControlPr xmlns="http://schemas.microsoft.com/office/spreadsheetml/2009/9/main" objectType="Radio" firstButton="1"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Radio" lockText="1" noThreeD="1"/>
</file>

<file path=xl/ctrlProps/ctrlProp280.xml><?xml version="1.0" encoding="utf-8"?>
<formControlPr xmlns="http://schemas.microsoft.com/office/spreadsheetml/2009/9/main" objectType="Radio" firstButton="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firstButton="1"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Radio" checked="Checked"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CheckBox" fmlaLink="$AN$43" lockText="1" noThreeD="1"/>
</file>

<file path=xl/ctrlProps/ctrlProp307.xml><?xml version="1.0" encoding="utf-8"?>
<formControlPr xmlns="http://schemas.microsoft.com/office/spreadsheetml/2009/9/main" objectType="CheckBox" fmlaLink="$AN$44"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fmlaLink="$AN$45" lockText="1" noThreeD="1"/>
</file>

<file path=xl/ctrlProps/ctrlProp31.xml><?xml version="1.0" encoding="utf-8"?>
<formControlPr xmlns="http://schemas.microsoft.com/office/spreadsheetml/2009/9/main" objectType="Radio" lockText="1" noThreeD="1"/>
</file>

<file path=xl/ctrlProps/ctrlProp310.xml><?xml version="1.0" encoding="utf-8"?>
<formControlPr xmlns="http://schemas.microsoft.com/office/spreadsheetml/2009/9/main" objectType="CheckBox" fmlaLink="$AN$46"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AN$71"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fmlaLink="$AN$61" lockText="1" noThreeD="1"/>
</file>

<file path=xl/ctrlProps/ctrlProp315.xml><?xml version="1.0" encoding="utf-8"?>
<formControlPr xmlns="http://schemas.microsoft.com/office/spreadsheetml/2009/9/main" objectType="CheckBox" fmlaLink="$AN$66"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CheckBox" fmlaLink="$AN$47"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Radio"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CheckBox" fmlaLink="$AN$48"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N$68"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Radio" firstButton="1" fmlaLink="$AN$153"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N$69" lockText="1" noThreeD="1"/>
</file>

<file path=xl/ctrlProps/ctrlProp50.xml><?xml version="1.0" encoding="utf-8"?>
<formControlPr xmlns="http://schemas.microsoft.com/office/spreadsheetml/2009/9/main" objectType="CheckBox" fmlaLink="$AN$70"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AN$62" lockText="1" noThreeD="1"/>
</file>

<file path=xl/ctrlProps/ctrlProp60.xml><?xml version="1.0" encoding="utf-8"?>
<formControlPr xmlns="http://schemas.microsoft.com/office/spreadsheetml/2009/9/main" objectType="CheckBox" fmlaLink="$AN$74" lockText="1" noThreeD="1"/>
</file>

<file path=xl/ctrlProps/ctrlProp61.xml><?xml version="1.0" encoding="utf-8"?>
<formControlPr xmlns="http://schemas.microsoft.com/office/spreadsheetml/2009/9/main" objectType="CheckBox" fmlaLink="$AN$75" lockText="1" noThreeD="1"/>
</file>

<file path=xl/ctrlProps/ctrlProp62.xml><?xml version="1.0" encoding="utf-8"?>
<formControlPr xmlns="http://schemas.microsoft.com/office/spreadsheetml/2009/9/main" objectType="CheckBox" fmlaLink="$AN$76" lockText="1" noThreeD="1"/>
</file>

<file path=xl/ctrlProps/ctrlProp63.xml><?xml version="1.0" encoding="utf-8"?>
<formControlPr xmlns="http://schemas.microsoft.com/office/spreadsheetml/2009/9/main" objectType="Radio" firstButton="1" fmlaLink="$AO$74"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AO$4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N$63"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Radio" checked="Checked"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AN$86"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Radio" firstButton="1" fmlaLink="$AM$47"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fmlaLink="$AN$102"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fmlaLink="$AM$54"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Radio"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CheckBox" fmlaLink="$AN$68"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85BA0A55-4466-4A70-963F-936D40DCF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32770" name="Option Button 2" hidden="1">
              <a:extLst>
                <a:ext uri="{63B3BB69-23CF-44E3-9099-C40C66FF867C}">
                  <a14:compatExt spid="_x0000_s32770"/>
                </a:ext>
                <a:ext uri="{FF2B5EF4-FFF2-40B4-BE49-F238E27FC236}">
                  <a16:creationId xmlns:a16="http://schemas.microsoft.com/office/drawing/2014/main" id="{00000000-0008-0000-0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05CE0094-358E-4529-A3F3-96864CCBE7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8998EDA6-4415-43A1-B8D9-10C0A69E70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99A463CC-C0C6-4A78-8DB5-BA9B01EA3BB6}"/>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E1177668-1B2F-45C6-AF0C-ABD16FE770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2252F64F-B99D-4FD3-A309-BB37E8ED35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4EE860C3-56D0-4ADD-B9D5-6EB4E74A121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9A5F11CA-3C74-4ED3-9C43-FD9CF98E5D52}"/>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6CEE4D10-5F64-463C-8E63-C5B61E1A408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32771" name="Option Button 3" hidden="1">
              <a:extLst>
                <a:ext uri="{63B3BB69-23CF-44E3-9099-C40C66FF867C}">
                  <a14:compatExt spid="_x0000_s32771"/>
                </a:ext>
                <a:ext uri="{FF2B5EF4-FFF2-40B4-BE49-F238E27FC236}">
                  <a16:creationId xmlns:a16="http://schemas.microsoft.com/office/drawing/2014/main" id="{00000000-0008-0000-0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92766</xdr:rowOff>
    </xdr:from>
    <xdr:to>
      <xdr:col>5</xdr:col>
      <xdr:colOff>174624</xdr:colOff>
      <xdr:row>6</xdr:row>
      <xdr:rowOff>84042</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54691"/>
          <a:ext cx="942975" cy="800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161925</xdr:colOff>
          <xdr:row>67</xdr:row>
          <xdr:rowOff>38100</xdr:rowOff>
        </xdr:from>
        <xdr:to>
          <xdr:col>2</xdr:col>
          <xdr:colOff>95250</xdr:colOff>
          <xdr:row>67</xdr:row>
          <xdr:rowOff>219075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68</xdr:row>
          <xdr:rowOff>28575</xdr:rowOff>
        </xdr:from>
        <xdr:to>
          <xdr:col>2</xdr:col>
          <xdr:colOff>95250</xdr:colOff>
          <xdr:row>68</xdr:row>
          <xdr:rowOff>209550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61</xdr:row>
          <xdr:rowOff>57150</xdr:rowOff>
        </xdr:from>
        <xdr:to>
          <xdr:col>2</xdr:col>
          <xdr:colOff>95250</xdr:colOff>
          <xdr:row>62</xdr:row>
          <xdr:rowOff>19050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62</xdr:row>
          <xdr:rowOff>47625</xdr:rowOff>
        </xdr:from>
        <xdr:to>
          <xdr:col>2</xdr:col>
          <xdr:colOff>95250</xdr:colOff>
          <xdr:row>63</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84</xdr:row>
          <xdr:rowOff>47625</xdr:rowOff>
        </xdr:from>
        <xdr:to>
          <xdr:col>2</xdr:col>
          <xdr:colOff>38100</xdr:colOff>
          <xdr:row>85</xdr:row>
          <xdr:rowOff>66675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100</xdr:row>
          <xdr:rowOff>85725</xdr:rowOff>
        </xdr:from>
        <xdr:to>
          <xdr:col>2</xdr:col>
          <xdr:colOff>38100</xdr:colOff>
          <xdr:row>101</xdr:row>
          <xdr:rowOff>104775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87</xdr:row>
          <xdr:rowOff>47625</xdr:rowOff>
        </xdr:from>
        <xdr:to>
          <xdr:col>2</xdr:col>
          <xdr:colOff>38100</xdr:colOff>
          <xdr:row>88</xdr:row>
          <xdr:rowOff>66675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47625</xdr:rowOff>
        </xdr:from>
        <xdr:to>
          <xdr:col>2</xdr:col>
          <xdr:colOff>38100</xdr:colOff>
          <xdr:row>90</xdr:row>
          <xdr:rowOff>66675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92</xdr:row>
          <xdr:rowOff>66675</xdr:rowOff>
        </xdr:from>
        <xdr:to>
          <xdr:col>2</xdr:col>
          <xdr:colOff>38100</xdr:colOff>
          <xdr:row>93</xdr:row>
          <xdr:rowOff>85725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97</xdr:row>
          <xdr:rowOff>38100</xdr:rowOff>
        </xdr:from>
        <xdr:to>
          <xdr:col>2</xdr:col>
          <xdr:colOff>38100</xdr:colOff>
          <xdr:row>97</xdr:row>
          <xdr:rowOff>219075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99</xdr:row>
          <xdr:rowOff>38100</xdr:rowOff>
        </xdr:from>
        <xdr:to>
          <xdr:col>2</xdr:col>
          <xdr:colOff>38100</xdr:colOff>
          <xdr:row>99</xdr:row>
          <xdr:rowOff>228600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146</xdr:row>
          <xdr:rowOff>38100</xdr:rowOff>
        </xdr:from>
        <xdr:to>
          <xdr:col>2</xdr:col>
          <xdr:colOff>95250</xdr:colOff>
          <xdr:row>146</xdr:row>
          <xdr:rowOff>219075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149</xdr:row>
          <xdr:rowOff>38100</xdr:rowOff>
        </xdr:from>
        <xdr:to>
          <xdr:col>2</xdr:col>
          <xdr:colOff>95250</xdr:colOff>
          <xdr:row>149</xdr:row>
          <xdr:rowOff>209550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152</xdr:row>
          <xdr:rowOff>19050</xdr:rowOff>
        </xdr:from>
        <xdr:to>
          <xdr:col>2</xdr:col>
          <xdr:colOff>95250</xdr:colOff>
          <xdr:row>152</xdr:row>
          <xdr:rowOff>200025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157</xdr:row>
          <xdr:rowOff>19050</xdr:rowOff>
        </xdr:from>
        <xdr:to>
          <xdr:col>2</xdr:col>
          <xdr:colOff>95250</xdr:colOff>
          <xdr:row>157</xdr:row>
          <xdr:rowOff>200025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0</xdr:rowOff>
        </xdr:from>
        <xdr:to>
          <xdr:col>15</xdr:col>
          <xdr:colOff>152400</xdr:colOff>
          <xdr:row>41</xdr:row>
          <xdr:rowOff>9525</xdr:rowOff>
        </xdr:to>
        <xdr:sp macro="" textlink="">
          <xdr:nvSpPr>
            <xdr:cNvPr id="27664" name="Option Button 16"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40</xdr:row>
          <xdr:rowOff>0</xdr:rowOff>
        </xdr:from>
        <xdr:to>
          <xdr:col>18</xdr:col>
          <xdr:colOff>114300</xdr:colOff>
          <xdr:row>41</xdr:row>
          <xdr:rowOff>9525</xdr:rowOff>
        </xdr:to>
        <xdr:sp macro="" textlink="">
          <xdr:nvSpPr>
            <xdr:cNvPr id="27665" name="Option Button 17"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70</xdr:row>
          <xdr:rowOff>28575</xdr:rowOff>
        </xdr:from>
        <xdr:to>
          <xdr:col>2</xdr:col>
          <xdr:colOff>95250</xdr:colOff>
          <xdr:row>70</xdr:row>
          <xdr:rowOff>209550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68</xdr:row>
          <xdr:rowOff>57150</xdr:rowOff>
        </xdr:from>
        <xdr:to>
          <xdr:col>24</xdr:col>
          <xdr:colOff>152400</xdr:colOff>
          <xdr:row>68</xdr:row>
          <xdr:rowOff>247650</xdr:rowOff>
        </xdr:to>
        <xdr:sp macro="" textlink="">
          <xdr:nvSpPr>
            <xdr:cNvPr id="27667" name="Option Button 19"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68</xdr:row>
          <xdr:rowOff>57150</xdr:rowOff>
        </xdr:from>
        <xdr:to>
          <xdr:col>26</xdr:col>
          <xdr:colOff>66675</xdr:colOff>
          <xdr:row>68</xdr:row>
          <xdr:rowOff>247650</xdr:rowOff>
        </xdr:to>
        <xdr:sp macro="" textlink="">
          <xdr:nvSpPr>
            <xdr:cNvPr id="27668" name="Option Button 20"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68</xdr:row>
          <xdr:rowOff>57150</xdr:rowOff>
        </xdr:from>
        <xdr:to>
          <xdr:col>28</xdr:col>
          <xdr:colOff>142875</xdr:colOff>
          <xdr:row>68</xdr:row>
          <xdr:rowOff>247650</xdr:rowOff>
        </xdr:to>
        <xdr:sp macro="" textlink="">
          <xdr:nvSpPr>
            <xdr:cNvPr id="27669" name="Option Button 21" hidden="1">
              <a:extLst>
                <a:ext uri="{63B3BB69-23CF-44E3-9099-C40C66FF867C}">
                  <a14:compatExt spid="_x0000_s27669"/>
                </a:ext>
                <a:ext uri="{FF2B5EF4-FFF2-40B4-BE49-F238E27FC236}">
                  <a16:creationId xmlns:a16="http://schemas.microsoft.com/office/drawing/2014/main" id="{00000000-0008-0000-01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68</xdr:row>
          <xdr:rowOff>57150</xdr:rowOff>
        </xdr:from>
        <xdr:to>
          <xdr:col>29</xdr:col>
          <xdr:colOff>381000</xdr:colOff>
          <xdr:row>68</xdr:row>
          <xdr:rowOff>247650</xdr:rowOff>
        </xdr:to>
        <xdr:sp macro="" textlink="">
          <xdr:nvSpPr>
            <xdr:cNvPr id="27670" name="Option Button 22"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148</xdr:row>
          <xdr:rowOff>38100</xdr:rowOff>
        </xdr:from>
        <xdr:to>
          <xdr:col>2</xdr:col>
          <xdr:colOff>95250</xdr:colOff>
          <xdr:row>148</xdr:row>
          <xdr:rowOff>209550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100-000017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126</xdr:row>
          <xdr:rowOff>152400</xdr:rowOff>
        </xdr:from>
        <xdr:to>
          <xdr:col>25</xdr:col>
          <xdr:colOff>133350</xdr:colOff>
          <xdr:row>128</xdr:row>
          <xdr:rowOff>9525</xdr:rowOff>
        </xdr:to>
        <xdr:sp macro="" textlink="">
          <xdr:nvSpPr>
            <xdr:cNvPr id="27672" name="Option Button 24" hidden="1">
              <a:extLst>
                <a:ext uri="{63B3BB69-23CF-44E3-9099-C40C66FF867C}">
                  <a14:compatExt spid="_x0000_s27672"/>
                </a:ext>
                <a:ext uri="{FF2B5EF4-FFF2-40B4-BE49-F238E27FC236}">
                  <a16:creationId xmlns:a16="http://schemas.microsoft.com/office/drawing/2014/main" id="{00000000-0008-0000-01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127</xdr:row>
          <xdr:rowOff>142875</xdr:rowOff>
        </xdr:from>
        <xdr:to>
          <xdr:col>25</xdr:col>
          <xdr:colOff>133350</xdr:colOff>
          <xdr:row>129</xdr:row>
          <xdr:rowOff>0</xdr:rowOff>
        </xdr:to>
        <xdr:sp macro="" textlink="">
          <xdr:nvSpPr>
            <xdr:cNvPr id="27673" name="Option Button 25" hidden="1">
              <a:extLst>
                <a:ext uri="{63B3BB69-23CF-44E3-9099-C40C66FF867C}">
                  <a14:compatExt spid="_x0000_s27673"/>
                </a:ext>
                <a:ext uri="{FF2B5EF4-FFF2-40B4-BE49-F238E27FC236}">
                  <a16:creationId xmlns:a16="http://schemas.microsoft.com/office/drawing/2014/main" id="{00000000-0008-0000-01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130</xdr:row>
          <xdr:rowOff>66675</xdr:rowOff>
        </xdr:from>
        <xdr:to>
          <xdr:col>25</xdr:col>
          <xdr:colOff>133350</xdr:colOff>
          <xdr:row>131</xdr:row>
          <xdr:rowOff>85725</xdr:rowOff>
        </xdr:to>
        <xdr:sp macro="" textlink="">
          <xdr:nvSpPr>
            <xdr:cNvPr id="27674" name="Option Button 26"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133</xdr:row>
          <xdr:rowOff>28575</xdr:rowOff>
        </xdr:from>
        <xdr:to>
          <xdr:col>25</xdr:col>
          <xdr:colOff>133350</xdr:colOff>
          <xdr:row>134</xdr:row>
          <xdr:rowOff>19050</xdr:rowOff>
        </xdr:to>
        <xdr:sp macro="" textlink="">
          <xdr:nvSpPr>
            <xdr:cNvPr id="27675" name="Option Button 27"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133</xdr:row>
          <xdr:rowOff>28575</xdr:rowOff>
        </xdr:from>
        <xdr:to>
          <xdr:col>28</xdr:col>
          <xdr:colOff>66675</xdr:colOff>
          <xdr:row>134</xdr:row>
          <xdr:rowOff>19050</xdr:rowOff>
        </xdr:to>
        <xdr:sp macro="" textlink="">
          <xdr:nvSpPr>
            <xdr:cNvPr id="27676" name="Option Button 28"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127</xdr:row>
          <xdr:rowOff>142875</xdr:rowOff>
        </xdr:from>
        <xdr:to>
          <xdr:col>28</xdr:col>
          <xdr:colOff>66675</xdr:colOff>
          <xdr:row>129</xdr:row>
          <xdr:rowOff>0</xdr:rowOff>
        </xdr:to>
        <xdr:sp macro="" textlink="">
          <xdr:nvSpPr>
            <xdr:cNvPr id="27677" name="Option Button 29"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130</xdr:row>
          <xdr:rowOff>66675</xdr:rowOff>
        </xdr:from>
        <xdr:to>
          <xdr:col>28</xdr:col>
          <xdr:colOff>66675</xdr:colOff>
          <xdr:row>131</xdr:row>
          <xdr:rowOff>85725</xdr:rowOff>
        </xdr:to>
        <xdr:sp macro="" textlink="">
          <xdr:nvSpPr>
            <xdr:cNvPr id="27678" name="Option Button 30"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130</xdr:row>
          <xdr:rowOff>66675</xdr:rowOff>
        </xdr:from>
        <xdr:to>
          <xdr:col>29</xdr:col>
          <xdr:colOff>333375</xdr:colOff>
          <xdr:row>131</xdr:row>
          <xdr:rowOff>85725</xdr:rowOff>
        </xdr:to>
        <xdr:sp macro="" textlink="">
          <xdr:nvSpPr>
            <xdr:cNvPr id="27679" name="Option Button 31"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130</xdr:row>
          <xdr:rowOff>66675</xdr:rowOff>
        </xdr:from>
        <xdr:to>
          <xdr:col>34</xdr:col>
          <xdr:colOff>104775</xdr:colOff>
          <xdr:row>131</xdr:row>
          <xdr:rowOff>85725</xdr:rowOff>
        </xdr:to>
        <xdr:sp macro="" textlink="">
          <xdr:nvSpPr>
            <xdr:cNvPr id="27680" name="Option Button 32"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130</xdr:row>
          <xdr:rowOff>66675</xdr:rowOff>
        </xdr:from>
        <xdr:to>
          <xdr:col>36</xdr:col>
          <xdr:colOff>104775</xdr:colOff>
          <xdr:row>131</xdr:row>
          <xdr:rowOff>85725</xdr:rowOff>
        </xdr:to>
        <xdr:sp macro="" textlink="">
          <xdr:nvSpPr>
            <xdr:cNvPr id="27681" name="Option Button 33"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133</xdr:row>
          <xdr:rowOff>28575</xdr:rowOff>
        </xdr:from>
        <xdr:to>
          <xdr:col>36</xdr:col>
          <xdr:colOff>104775</xdr:colOff>
          <xdr:row>134</xdr:row>
          <xdr:rowOff>19050</xdr:rowOff>
        </xdr:to>
        <xdr:sp macro="" textlink="">
          <xdr:nvSpPr>
            <xdr:cNvPr id="27682" name="Option Button 34"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133</xdr:row>
          <xdr:rowOff>28575</xdr:rowOff>
        </xdr:from>
        <xdr:to>
          <xdr:col>29</xdr:col>
          <xdr:colOff>333375</xdr:colOff>
          <xdr:row>134</xdr:row>
          <xdr:rowOff>19050</xdr:rowOff>
        </xdr:to>
        <xdr:sp macro="" textlink="">
          <xdr:nvSpPr>
            <xdr:cNvPr id="27683" name="Option Button 35"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134</xdr:row>
          <xdr:rowOff>133350</xdr:rowOff>
        </xdr:from>
        <xdr:to>
          <xdr:col>29</xdr:col>
          <xdr:colOff>333375</xdr:colOff>
          <xdr:row>136</xdr:row>
          <xdr:rowOff>19050</xdr:rowOff>
        </xdr:to>
        <xdr:sp macro="" textlink="">
          <xdr:nvSpPr>
            <xdr:cNvPr id="27684" name="Option Button 36"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134</xdr:row>
          <xdr:rowOff>133350</xdr:rowOff>
        </xdr:from>
        <xdr:to>
          <xdr:col>28</xdr:col>
          <xdr:colOff>66675</xdr:colOff>
          <xdr:row>136</xdr:row>
          <xdr:rowOff>19050</xdr:rowOff>
        </xdr:to>
        <xdr:sp macro="" textlink="">
          <xdr:nvSpPr>
            <xdr:cNvPr id="27685" name="Option Button 37"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134</xdr:row>
          <xdr:rowOff>133350</xdr:rowOff>
        </xdr:from>
        <xdr:to>
          <xdr:col>25</xdr:col>
          <xdr:colOff>133350</xdr:colOff>
          <xdr:row>136</xdr:row>
          <xdr:rowOff>19050</xdr:rowOff>
        </xdr:to>
        <xdr:sp macro="" textlink="">
          <xdr:nvSpPr>
            <xdr:cNvPr id="27686" name="Option Button 38"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134</xdr:row>
          <xdr:rowOff>133350</xdr:rowOff>
        </xdr:from>
        <xdr:to>
          <xdr:col>34</xdr:col>
          <xdr:colOff>104775</xdr:colOff>
          <xdr:row>136</xdr:row>
          <xdr:rowOff>19050</xdr:rowOff>
        </xdr:to>
        <xdr:sp macro="" textlink="">
          <xdr:nvSpPr>
            <xdr:cNvPr id="27687" name="Option Button 39"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98</xdr:row>
          <xdr:rowOff>28575</xdr:rowOff>
        </xdr:from>
        <xdr:to>
          <xdr:col>14</xdr:col>
          <xdr:colOff>104775</xdr:colOff>
          <xdr:row>98</xdr:row>
          <xdr:rowOff>171450</xdr:rowOff>
        </xdr:to>
        <xdr:sp macro="" textlink="">
          <xdr:nvSpPr>
            <xdr:cNvPr id="27688" name="Option Button 40"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sol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98</xdr:row>
          <xdr:rowOff>28575</xdr:rowOff>
        </xdr:from>
        <xdr:to>
          <xdr:col>17</xdr:col>
          <xdr:colOff>76200</xdr:colOff>
          <xdr:row>98</xdr:row>
          <xdr:rowOff>171450</xdr:rowOff>
        </xdr:to>
        <xdr:sp macro="" textlink="">
          <xdr:nvSpPr>
            <xdr:cNvPr id="27689" name="Option Button 41"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air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98</xdr:row>
          <xdr:rowOff>28575</xdr:rowOff>
        </xdr:from>
        <xdr:to>
          <xdr:col>19</xdr:col>
          <xdr:colOff>276225</xdr:colOff>
          <xdr:row>98</xdr:row>
          <xdr:rowOff>171450</xdr:rowOff>
        </xdr:to>
        <xdr:sp macro="" textlink="">
          <xdr:nvSpPr>
            <xdr:cNvPr id="27690" name="Option Button 42"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147</xdr:row>
          <xdr:rowOff>38100</xdr:rowOff>
        </xdr:from>
        <xdr:to>
          <xdr:col>2</xdr:col>
          <xdr:colOff>95250</xdr:colOff>
          <xdr:row>147</xdr:row>
          <xdr:rowOff>219075</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150</xdr:row>
          <xdr:rowOff>28575</xdr:rowOff>
        </xdr:from>
        <xdr:to>
          <xdr:col>2</xdr:col>
          <xdr:colOff>95250</xdr:colOff>
          <xdr:row>150</xdr:row>
          <xdr:rowOff>209550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100-00002C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152</xdr:row>
          <xdr:rowOff>9525</xdr:rowOff>
        </xdr:from>
        <xdr:to>
          <xdr:col>14</xdr:col>
          <xdr:colOff>104775</xdr:colOff>
          <xdr:row>153</xdr:row>
          <xdr:rowOff>9525</xdr:rowOff>
        </xdr:to>
        <xdr:sp macro="" textlink="">
          <xdr:nvSpPr>
            <xdr:cNvPr id="27693" name="Option Button 45" hidden="1">
              <a:extLst>
                <a:ext uri="{63B3BB69-23CF-44E3-9099-C40C66FF867C}">
                  <a14:compatExt spid="_x0000_s27693"/>
                </a:ext>
                <a:ext uri="{FF2B5EF4-FFF2-40B4-BE49-F238E27FC236}">
                  <a16:creationId xmlns:a16="http://schemas.microsoft.com/office/drawing/2014/main" id="{00000000-0008-0000-01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152</xdr:row>
          <xdr:rowOff>9525</xdr:rowOff>
        </xdr:from>
        <xdr:to>
          <xdr:col>17</xdr:col>
          <xdr:colOff>57150</xdr:colOff>
          <xdr:row>153</xdr:row>
          <xdr:rowOff>9525</xdr:rowOff>
        </xdr:to>
        <xdr:sp macro="" textlink="">
          <xdr:nvSpPr>
            <xdr:cNvPr id="27694" name="Option Button 46" hidden="1">
              <a:extLst>
                <a:ext uri="{63B3BB69-23CF-44E3-9099-C40C66FF867C}">
                  <a14:compatExt spid="_x0000_s27694"/>
                </a:ext>
                <a:ext uri="{FF2B5EF4-FFF2-40B4-BE49-F238E27FC236}">
                  <a16:creationId xmlns:a16="http://schemas.microsoft.com/office/drawing/2014/main" id="{00000000-0008-0000-01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69</xdr:row>
          <xdr:rowOff>9525</xdr:rowOff>
        </xdr:from>
        <xdr:to>
          <xdr:col>2</xdr:col>
          <xdr:colOff>95250</xdr:colOff>
          <xdr:row>69</xdr:row>
          <xdr:rowOff>190500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100-00002F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16</xdr:row>
          <xdr:rowOff>133350</xdr:rowOff>
        </xdr:from>
        <xdr:to>
          <xdr:col>29</xdr:col>
          <xdr:colOff>276225</xdr:colOff>
          <xdr:row>17</xdr:row>
          <xdr:rowOff>171450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100-000030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18</xdr:row>
          <xdr:rowOff>0</xdr:rowOff>
        </xdr:from>
        <xdr:to>
          <xdr:col>29</xdr:col>
          <xdr:colOff>276225</xdr:colOff>
          <xdr:row>18</xdr:row>
          <xdr:rowOff>161925</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100-000031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21</xdr:row>
          <xdr:rowOff>9525</xdr:rowOff>
        </xdr:from>
        <xdr:to>
          <xdr:col>29</xdr:col>
          <xdr:colOff>276225</xdr:colOff>
          <xdr:row>22</xdr:row>
          <xdr:rowOff>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100-000032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22</xdr:row>
          <xdr:rowOff>19050</xdr:rowOff>
        </xdr:from>
        <xdr:to>
          <xdr:col>29</xdr:col>
          <xdr:colOff>276225</xdr:colOff>
          <xdr:row>22</xdr:row>
          <xdr:rowOff>180975</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100-000033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29</xdr:row>
          <xdr:rowOff>19050</xdr:rowOff>
        </xdr:from>
        <xdr:to>
          <xdr:col>29</xdr:col>
          <xdr:colOff>276225</xdr:colOff>
          <xdr:row>30</xdr:row>
          <xdr:rowOff>19050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100-000034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29</xdr:row>
          <xdr:rowOff>200025</xdr:rowOff>
        </xdr:from>
        <xdr:to>
          <xdr:col>29</xdr:col>
          <xdr:colOff>276225</xdr:colOff>
          <xdr:row>30</xdr:row>
          <xdr:rowOff>190500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100-000035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33</xdr:row>
          <xdr:rowOff>9525</xdr:rowOff>
        </xdr:from>
        <xdr:to>
          <xdr:col>29</xdr:col>
          <xdr:colOff>276225</xdr:colOff>
          <xdr:row>34</xdr:row>
          <xdr:rowOff>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100-000036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33</xdr:row>
          <xdr:rowOff>190500</xdr:rowOff>
        </xdr:from>
        <xdr:to>
          <xdr:col>29</xdr:col>
          <xdr:colOff>276225</xdr:colOff>
          <xdr:row>34</xdr:row>
          <xdr:rowOff>180975</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100-000037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40</xdr:row>
          <xdr:rowOff>0</xdr:rowOff>
        </xdr:from>
        <xdr:to>
          <xdr:col>19</xdr:col>
          <xdr:colOff>19050</xdr:colOff>
          <xdr:row>41</xdr:row>
          <xdr:rowOff>19050</xdr:rowOff>
        </xdr:to>
        <xdr:sp macro="" textlink="">
          <xdr:nvSpPr>
            <xdr:cNvPr id="27704" name="Group Box 56" hidden="1">
              <a:extLst>
                <a:ext uri="{63B3BB69-23CF-44E3-9099-C40C66FF867C}">
                  <a14:compatExt spid="_x0000_s27704"/>
                </a:ext>
                <a:ext uri="{FF2B5EF4-FFF2-40B4-BE49-F238E27FC236}">
                  <a16:creationId xmlns:a16="http://schemas.microsoft.com/office/drawing/2014/main" id="{00000000-0008-0000-0100-000038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73</xdr:row>
          <xdr:rowOff>66675</xdr:rowOff>
        </xdr:from>
        <xdr:to>
          <xdr:col>2</xdr:col>
          <xdr:colOff>95250</xdr:colOff>
          <xdr:row>73</xdr:row>
          <xdr:rowOff>247650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100-000039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74</xdr:row>
          <xdr:rowOff>19050</xdr:rowOff>
        </xdr:from>
        <xdr:to>
          <xdr:col>2</xdr:col>
          <xdr:colOff>95250</xdr:colOff>
          <xdr:row>75</xdr:row>
          <xdr:rowOff>9525</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100-00003A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75</xdr:row>
          <xdr:rowOff>9525</xdr:rowOff>
        </xdr:from>
        <xdr:to>
          <xdr:col>2</xdr:col>
          <xdr:colOff>95250</xdr:colOff>
          <xdr:row>76</xdr:row>
          <xdr:rowOff>19050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100-00003B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73</xdr:row>
          <xdr:rowOff>47625</xdr:rowOff>
        </xdr:from>
        <xdr:to>
          <xdr:col>24</xdr:col>
          <xdr:colOff>114300</xdr:colOff>
          <xdr:row>73</xdr:row>
          <xdr:rowOff>228600</xdr:rowOff>
        </xdr:to>
        <xdr:sp macro="" textlink="">
          <xdr:nvSpPr>
            <xdr:cNvPr id="27708" name="Option Button 60" hidden="1">
              <a:extLst>
                <a:ext uri="{63B3BB69-23CF-44E3-9099-C40C66FF867C}">
                  <a14:compatExt spid="_x0000_s27708"/>
                </a:ext>
                <a:ext uri="{FF2B5EF4-FFF2-40B4-BE49-F238E27FC236}">
                  <a16:creationId xmlns:a16="http://schemas.microsoft.com/office/drawing/2014/main" id="{00000000-0008-0000-01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73</xdr:row>
          <xdr:rowOff>47625</xdr:rowOff>
        </xdr:from>
        <xdr:to>
          <xdr:col>26</xdr:col>
          <xdr:colOff>19050</xdr:colOff>
          <xdr:row>73</xdr:row>
          <xdr:rowOff>228600</xdr:rowOff>
        </xdr:to>
        <xdr:sp macro="" textlink="">
          <xdr:nvSpPr>
            <xdr:cNvPr id="27709" name="Option Button 61" hidden="1">
              <a:extLst>
                <a:ext uri="{63B3BB69-23CF-44E3-9099-C40C66FF867C}">
                  <a14:compatExt spid="_x0000_s27709"/>
                </a:ext>
                <a:ext uri="{FF2B5EF4-FFF2-40B4-BE49-F238E27FC236}">
                  <a16:creationId xmlns:a16="http://schemas.microsoft.com/office/drawing/2014/main" id="{00000000-0008-0000-01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73</xdr:row>
          <xdr:rowOff>47625</xdr:rowOff>
        </xdr:from>
        <xdr:to>
          <xdr:col>28</xdr:col>
          <xdr:colOff>114300</xdr:colOff>
          <xdr:row>73</xdr:row>
          <xdr:rowOff>228600</xdr:rowOff>
        </xdr:to>
        <xdr:sp macro="" textlink="">
          <xdr:nvSpPr>
            <xdr:cNvPr id="27710" name="Option Button 62" descr="C" hidden="1">
              <a:extLst>
                <a:ext uri="{63B3BB69-23CF-44E3-9099-C40C66FF867C}">
                  <a14:compatExt spid="_x0000_s27710"/>
                </a:ext>
                <a:ext uri="{FF2B5EF4-FFF2-40B4-BE49-F238E27FC236}">
                  <a16:creationId xmlns:a16="http://schemas.microsoft.com/office/drawing/2014/main" id="{00000000-0008-0000-01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73</xdr:row>
          <xdr:rowOff>47625</xdr:rowOff>
        </xdr:from>
        <xdr:to>
          <xdr:col>29</xdr:col>
          <xdr:colOff>342900</xdr:colOff>
          <xdr:row>73</xdr:row>
          <xdr:rowOff>228600</xdr:rowOff>
        </xdr:to>
        <xdr:sp macro="" textlink="">
          <xdr:nvSpPr>
            <xdr:cNvPr id="27711" name="Option Button 63"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40</xdr:row>
          <xdr:rowOff>9525</xdr:rowOff>
        </xdr:from>
        <xdr:to>
          <xdr:col>34</xdr:col>
          <xdr:colOff>38100</xdr:colOff>
          <xdr:row>40</xdr:row>
          <xdr:rowOff>152400</xdr:rowOff>
        </xdr:to>
        <xdr:sp macro="" textlink="">
          <xdr:nvSpPr>
            <xdr:cNvPr id="27712" name="Option Button 64"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39</xdr:row>
          <xdr:rowOff>152400</xdr:rowOff>
        </xdr:from>
        <xdr:to>
          <xdr:col>36</xdr:col>
          <xdr:colOff>76200</xdr:colOff>
          <xdr:row>41</xdr:row>
          <xdr:rowOff>0</xdr:rowOff>
        </xdr:to>
        <xdr:sp macro="" textlink="">
          <xdr:nvSpPr>
            <xdr:cNvPr id="27713" name="Option Button 65" hidden="1">
              <a:extLst>
                <a:ext uri="{63B3BB69-23CF-44E3-9099-C40C66FF867C}">
                  <a14:compatExt spid="_x0000_s27713"/>
                </a:ext>
                <a:ext uri="{FF2B5EF4-FFF2-40B4-BE49-F238E27FC236}">
                  <a16:creationId xmlns:a16="http://schemas.microsoft.com/office/drawing/2014/main" id="{00000000-0008-0000-01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238125</xdr:colOff>
          <xdr:row>39</xdr:row>
          <xdr:rowOff>133350</xdr:rowOff>
        </xdr:from>
        <xdr:to>
          <xdr:col>37</xdr:col>
          <xdr:colOff>19050</xdr:colOff>
          <xdr:row>41</xdr:row>
          <xdr:rowOff>0</xdr:rowOff>
        </xdr:to>
        <xdr:sp macro="" textlink="">
          <xdr:nvSpPr>
            <xdr:cNvPr id="27714" name="Group Box 66" hidden="1">
              <a:extLst>
                <a:ext uri="{63B3BB69-23CF-44E3-9099-C40C66FF867C}">
                  <a14:compatExt spid="_x0000_s27714"/>
                </a:ext>
                <a:ext uri="{FF2B5EF4-FFF2-40B4-BE49-F238E27FC236}">
                  <a16:creationId xmlns:a16="http://schemas.microsoft.com/office/drawing/2014/main" id="{00000000-0008-0000-0100-000042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153</xdr:row>
          <xdr:rowOff>19050</xdr:rowOff>
        </xdr:from>
        <xdr:to>
          <xdr:col>2</xdr:col>
          <xdr:colOff>95250</xdr:colOff>
          <xdr:row>153</xdr:row>
          <xdr:rowOff>209550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100-000043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154</xdr:row>
          <xdr:rowOff>19050</xdr:rowOff>
        </xdr:from>
        <xdr:to>
          <xdr:col>2</xdr:col>
          <xdr:colOff>95250</xdr:colOff>
          <xdr:row>154</xdr:row>
          <xdr:rowOff>200025</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100-000044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68</xdr:row>
          <xdr:rowOff>57150</xdr:rowOff>
        </xdr:from>
        <xdr:to>
          <xdr:col>34</xdr:col>
          <xdr:colOff>247650</xdr:colOff>
          <xdr:row>68</xdr:row>
          <xdr:rowOff>247650</xdr:rowOff>
        </xdr:to>
        <xdr:sp macro="" textlink="">
          <xdr:nvSpPr>
            <xdr:cNvPr id="27717" name="Option Button 69" hidden="1">
              <a:extLst>
                <a:ext uri="{63B3BB69-23CF-44E3-9099-C40C66FF867C}">
                  <a14:compatExt spid="_x0000_s27717"/>
                </a:ext>
                <a:ext uri="{FF2B5EF4-FFF2-40B4-BE49-F238E27FC236}">
                  <a16:creationId xmlns:a16="http://schemas.microsoft.com/office/drawing/2014/main" id="{00000000-0008-0000-01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pas de CECB établi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361950</xdr:colOff>
          <xdr:row>73</xdr:row>
          <xdr:rowOff>47625</xdr:rowOff>
        </xdr:from>
        <xdr:to>
          <xdr:col>35</xdr:col>
          <xdr:colOff>66675</xdr:colOff>
          <xdr:row>73</xdr:row>
          <xdr:rowOff>228600</xdr:rowOff>
        </xdr:to>
        <xdr:sp macro="" textlink="">
          <xdr:nvSpPr>
            <xdr:cNvPr id="27718" name="Option Button 70" hidden="1">
              <a:extLst>
                <a:ext uri="{63B3BB69-23CF-44E3-9099-C40C66FF867C}">
                  <a14:compatExt spid="_x0000_s27718"/>
                </a:ext>
                <a:ext uri="{FF2B5EF4-FFF2-40B4-BE49-F238E27FC236}">
                  <a16:creationId xmlns:a16="http://schemas.microsoft.com/office/drawing/2014/main" id="{00000000-0008-0000-01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pas de CECB établi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247650</xdr:colOff>
          <xdr:row>72</xdr:row>
          <xdr:rowOff>247650</xdr:rowOff>
        </xdr:from>
        <xdr:to>
          <xdr:col>36</xdr:col>
          <xdr:colOff>38100</xdr:colOff>
          <xdr:row>74</xdr:row>
          <xdr:rowOff>19050</xdr:rowOff>
        </xdr:to>
        <xdr:sp macro="" textlink="">
          <xdr:nvSpPr>
            <xdr:cNvPr id="27719" name="Group Box 71"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98</xdr:row>
          <xdr:rowOff>28575</xdr:rowOff>
        </xdr:from>
        <xdr:to>
          <xdr:col>22</xdr:col>
          <xdr:colOff>57150</xdr:colOff>
          <xdr:row>98</xdr:row>
          <xdr:rowOff>171450</xdr:rowOff>
        </xdr:to>
        <xdr:sp macro="" textlink="">
          <xdr:nvSpPr>
            <xdr:cNvPr id="27720" name="Option Button 72"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choisir s.v.p.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152</xdr:row>
          <xdr:rowOff>0</xdr:rowOff>
        </xdr:from>
        <xdr:to>
          <xdr:col>19</xdr:col>
          <xdr:colOff>276225</xdr:colOff>
          <xdr:row>153</xdr:row>
          <xdr:rowOff>9525</xdr:rowOff>
        </xdr:to>
        <xdr:sp macro="" textlink="">
          <xdr:nvSpPr>
            <xdr:cNvPr id="27721" name="Option Button 73" hidden="1">
              <a:extLst>
                <a:ext uri="{63B3BB69-23CF-44E3-9099-C40C66FF867C}">
                  <a14:compatExt spid="_x0000_s27721"/>
                </a:ext>
                <a:ext uri="{FF2B5EF4-FFF2-40B4-BE49-F238E27FC236}">
                  <a16:creationId xmlns:a16="http://schemas.microsoft.com/office/drawing/2014/main" id="{00000000-0008-0000-01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choisir s.v.p.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97</xdr:row>
          <xdr:rowOff>238125</xdr:rowOff>
        </xdr:from>
        <xdr:to>
          <xdr:col>23</xdr:col>
          <xdr:colOff>247650</xdr:colOff>
          <xdr:row>98</xdr:row>
          <xdr:rowOff>180975</xdr:rowOff>
        </xdr:to>
        <xdr:sp macro="" textlink="">
          <xdr:nvSpPr>
            <xdr:cNvPr id="27722" name="Group Box 74" hidden="1">
              <a:extLst>
                <a:ext uri="{63B3BB69-23CF-44E3-9099-C40C66FF867C}">
                  <a14:compatExt spid="_x0000_s27722"/>
                </a:ext>
                <a:ext uri="{FF2B5EF4-FFF2-40B4-BE49-F238E27FC236}">
                  <a16:creationId xmlns:a16="http://schemas.microsoft.com/office/drawing/2014/main" id="{00000000-0008-0000-0100-00004A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151</xdr:row>
          <xdr:rowOff>200025</xdr:rowOff>
        </xdr:from>
        <xdr:to>
          <xdr:col>20</xdr:col>
          <xdr:colOff>228600</xdr:colOff>
          <xdr:row>153</xdr:row>
          <xdr:rowOff>28575</xdr:rowOff>
        </xdr:to>
        <xdr:sp macro="" textlink="">
          <xdr:nvSpPr>
            <xdr:cNvPr id="27723" name="Group Box 75" hidden="1">
              <a:extLst>
                <a:ext uri="{63B3BB69-23CF-44E3-9099-C40C66FF867C}">
                  <a14:compatExt spid="_x0000_s27723"/>
                </a:ext>
                <a:ext uri="{FF2B5EF4-FFF2-40B4-BE49-F238E27FC236}">
                  <a16:creationId xmlns:a16="http://schemas.microsoft.com/office/drawing/2014/main" id="{00000000-0008-0000-0100-00004B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247650</xdr:colOff>
          <xdr:row>67</xdr:row>
          <xdr:rowOff>209550</xdr:rowOff>
        </xdr:from>
        <xdr:to>
          <xdr:col>36</xdr:col>
          <xdr:colOff>19050</xdr:colOff>
          <xdr:row>69</xdr:row>
          <xdr:rowOff>9525</xdr:rowOff>
        </xdr:to>
        <xdr:sp macro="" textlink="">
          <xdr:nvSpPr>
            <xdr:cNvPr id="27724" name="Group Box 76" hidden="1">
              <a:extLst>
                <a:ext uri="{63B3BB69-23CF-44E3-9099-C40C66FF867C}">
                  <a14:compatExt spid="_x0000_s27724"/>
                </a:ext>
                <a:ext uri="{FF2B5EF4-FFF2-40B4-BE49-F238E27FC236}">
                  <a16:creationId xmlns:a16="http://schemas.microsoft.com/office/drawing/2014/main" id="{00000000-0008-0000-0100-00004C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155</xdr:row>
          <xdr:rowOff>28575</xdr:rowOff>
        </xdr:from>
        <xdr:to>
          <xdr:col>2</xdr:col>
          <xdr:colOff>95250</xdr:colOff>
          <xdr:row>156</xdr:row>
          <xdr:rowOff>19050</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0100-00004E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18</xdr:row>
          <xdr:rowOff>180975</xdr:rowOff>
        </xdr:from>
        <xdr:to>
          <xdr:col>29</xdr:col>
          <xdr:colOff>276225</xdr:colOff>
          <xdr:row>19</xdr:row>
          <xdr:rowOff>161925</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0100-00004F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22</xdr:row>
          <xdr:rowOff>209550</xdr:rowOff>
        </xdr:from>
        <xdr:to>
          <xdr:col>29</xdr:col>
          <xdr:colOff>276225</xdr:colOff>
          <xdr:row>23</xdr:row>
          <xdr:rowOff>171450</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0100-000050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30</xdr:row>
          <xdr:rowOff>200025</xdr:rowOff>
        </xdr:from>
        <xdr:to>
          <xdr:col>29</xdr:col>
          <xdr:colOff>276225</xdr:colOff>
          <xdr:row>31</xdr:row>
          <xdr:rowOff>171450</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100-000051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34</xdr:row>
          <xdr:rowOff>180975</xdr:rowOff>
        </xdr:from>
        <xdr:to>
          <xdr:col>29</xdr:col>
          <xdr:colOff>276225</xdr:colOff>
          <xdr:row>35</xdr:row>
          <xdr:rowOff>152400</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100-000052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123</xdr:row>
          <xdr:rowOff>0</xdr:rowOff>
        </xdr:from>
        <xdr:to>
          <xdr:col>23</xdr:col>
          <xdr:colOff>228600</xdr:colOff>
          <xdr:row>124</xdr:row>
          <xdr:rowOff>142875</xdr:rowOff>
        </xdr:to>
        <xdr:sp macro="" textlink="">
          <xdr:nvSpPr>
            <xdr:cNvPr id="27731" name="Option Button 83" hidden="1">
              <a:extLst>
                <a:ext uri="{63B3BB69-23CF-44E3-9099-C40C66FF867C}">
                  <a14:compatExt spid="_x0000_s27731"/>
                </a:ext>
                <a:ext uri="{FF2B5EF4-FFF2-40B4-BE49-F238E27FC236}">
                  <a16:creationId xmlns:a16="http://schemas.microsoft.com/office/drawing/2014/main" id="{00000000-0008-0000-01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Choisir une solution combinée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46</xdr:row>
          <xdr:rowOff>47625</xdr:rowOff>
        </xdr:from>
        <xdr:to>
          <xdr:col>25</xdr:col>
          <xdr:colOff>190500</xdr:colOff>
          <xdr:row>47</xdr:row>
          <xdr:rowOff>133350</xdr:rowOff>
        </xdr:to>
        <xdr:sp macro="" textlink="">
          <xdr:nvSpPr>
            <xdr:cNvPr id="27759" name="ouinon"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46</xdr:row>
          <xdr:rowOff>47625</xdr:rowOff>
        </xdr:from>
        <xdr:to>
          <xdr:col>23</xdr:col>
          <xdr:colOff>152400</xdr:colOff>
          <xdr:row>47</xdr:row>
          <xdr:rowOff>133350</xdr:rowOff>
        </xdr:to>
        <xdr:sp macro="" textlink="">
          <xdr:nvSpPr>
            <xdr:cNvPr id="27760" name="Option Button 112"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46</xdr:row>
          <xdr:rowOff>0</xdr:rowOff>
        </xdr:from>
        <xdr:to>
          <xdr:col>27</xdr:col>
          <xdr:colOff>0</xdr:colOff>
          <xdr:row>48</xdr:row>
          <xdr:rowOff>0</xdr:rowOff>
        </xdr:to>
        <xdr:sp macro="" textlink="">
          <xdr:nvSpPr>
            <xdr:cNvPr id="27761" name="Group Box 113"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49</xdr:row>
          <xdr:rowOff>66675</xdr:rowOff>
        </xdr:from>
        <xdr:to>
          <xdr:col>25</xdr:col>
          <xdr:colOff>190500</xdr:colOff>
          <xdr:row>50</xdr:row>
          <xdr:rowOff>123825</xdr:rowOff>
        </xdr:to>
        <xdr:sp macro="" textlink="">
          <xdr:nvSpPr>
            <xdr:cNvPr id="27762" name="Option Button 114" hidden="1">
              <a:extLst>
                <a:ext uri="{63B3BB69-23CF-44E3-9099-C40C66FF867C}">
                  <a14:compatExt spid="_x0000_s27762"/>
                </a:ext>
                <a:ext uri="{FF2B5EF4-FFF2-40B4-BE49-F238E27FC236}">
                  <a16:creationId xmlns:a16="http://schemas.microsoft.com/office/drawing/2014/main" id="{00000000-0008-0000-01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49</xdr:row>
          <xdr:rowOff>66675</xdr:rowOff>
        </xdr:from>
        <xdr:to>
          <xdr:col>23</xdr:col>
          <xdr:colOff>152400</xdr:colOff>
          <xdr:row>50</xdr:row>
          <xdr:rowOff>123825</xdr:rowOff>
        </xdr:to>
        <xdr:sp macro="" textlink="">
          <xdr:nvSpPr>
            <xdr:cNvPr id="27763" name="Option Button 115" hidden="1">
              <a:extLst>
                <a:ext uri="{63B3BB69-23CF-44E3-9099-C40C66FF867C}">
                  <a14:compatExt spid="_x0000_s27763"/>
                </a:ext>
                <a:ext uri="{FF2B5EF4-FFF2-40B4-BE49-F238E27FC236}">
                  <a16:creationId xmlns:a16="http://schemas.microsoft.com/office/drawing/2014/main" id="{00000000-0008-0000-01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49</xdr:row>
          <xdr:rowOff>9525</xdr:rowOff>
        </xdr:from>
        <xdr:to>
          <xdr:col>27</xdr:col>
          <xdr:colOff>9525</xdr:colOff>
          <xdr:row>51</xdr:row>
          <xdr:rowOff>0</xdr:rowOff>
        </xdr:to>
        <xdr:sp macro="" textlink="">
          <xdr:nvSpPr>
            <xdr:cNvPr id="27764" name="Group Box 116" hidden="1">
              <a:extLst>
                <a:ext uri="{63B3BB69-23CF-44E3-9099-C40C66FF867C}">
                  <a14:compatExt spid="_x0000_s27764"/>
                </a:ext>
                <a:ext uri="{FF2B5EF4-FFF2-40B4-BE49-F238E27FC236}">
                  <a16:creationId xmlns:a16="http://schemas.microsoft.com/office/drawing/2014/main" id="{00000000-0008-0000-0100-000074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52</xdr:row>
          <xdr:rowOff>57150</xdr:rowOff>
        </xdr:from>
        <xdr:to>
          <xdr:col>25</xdr:col>
          <xdr:colOff>190500</xdr:colOff>
          <xdr:row>53</xdr:row>
          <xdr:rowOff>114300</xdr:rowOff>
        </xdr:to>
        <xdr:sp macro="" textlink="">
          <xdr:nvSpPr>
            <xdr:cNvPr id="27765" name="Option Button 117" hidden="1">
              <a:extLst>
                <a:ext uri="{63B3BB69-23CF-44E3-9099-C40C66FF867C}">
                  <a14:compatExt spid="_x0000_s27765"/>
                </a:ext>
                <a:ext uri="{FF2B5EF4-FFF2-40B4-BE49-F238E27FC236}">
                  <a16:creationId xmlns:a16="http://schemas.microsoft.com/office/drawing/2014/main" id="{00000000-0008-0000-01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52</xdr:row>
          <xdr:rowOff>57150</xdr:rowOff>
        </xdr:from>
        <xdr:to>
          <xdr:col>23</xdr:col>
          <xdr:colOff>142875</xdr:colOff>
          <xdr:row>53</xdr:row>
          <xdr:rowOff>114300</xdr:rowOff>
        </xdr:to>
        <xdr:sp macro="" textlink="">
          <xdr:nvSpPr>
            <xdr:cNvPr id="27766" name="Option Button 118" hidden="1">
              <a:extLst>
                <a:ext uri="{63B3BB69-23CF-44E3-9099-C40C66FF867C}">
                  <a14:compatExt spid="_x0000_s27766"/>
                </a:ext>
                <a:ext uri="{FF2B5EF4-FFF2-40B4-BE49-F238E27FC236}">
                  <a16:creationId xmlns:a16="http://schemas.microsoft.com/office/drawing/2014/main" id="{00000000-0008-0000-0100-00007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52</xdr:row>
          <xdr:rowOff>0</xdr:rowOff>
        </xdr:from>
        <xdr:to>
          <xdr:col>27</xdr:col>
          <xdr:colOff>9525</xdr:colOff>
          <xdr:row>54</xdr:row>
          <xdr:rowOff>0</xdr:rowOff>
        </xdr:to>
        <xdr:sp macro="" textlink="">
          <xdr:nvSpPr>
            <xdr:cNvPr id="27767" name="Group Box 119" hidden="1">
              <a:extLst>
                <a:ext uri="{63B3BB69-23CF-44E3-9099-C40C66FF867C}">
                  <a14:compatExt spid="_x0000_s27767"/>
                </a:ext>
                <a:ext uri="{FF2B5EF4-FFF2-40B4-BE49-F238E27FC236}">
                  <a16:creationId xmlns:a16="http://schemas.microsoft.com/office/drawing/2014/main" id="{00000000-0008-0000-0100-000077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151</xdr:row>
          <xdr:rowOff>19050</xdr:rowOff>
        </xdr:from>
        <xdr:to>
          <xdr:col>2</xdr:col>
          <xdr:colOff>95250</xdr:colOff>
          <xdr:row>151</xdr:row>
          <xdr:rowOff>200025</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100-00007C6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200655</xdr:colOff>
      <xdr:row>1</xdr:row>
      <xdr:rowOff>52552</xdr:rowOff>
    </xdr:from>
    <xdr:to>
      <xdr:col>9</xdr:col>
      <xdr:colOff>408216</xdr:colOff>
      <xdr:row>5</xdr:row>
      <xdr:rowOff>59120</xdr:rowOff>
    </xdr:to>
    <xdr:pic>
      <xdr:nvPicPr>
        <xdr:cNvPr id="3" name="Image 2" descr="Logo Final">
          <a:extLst>
            <a:ext uri="{FF2B5EF4-FFF2-40B4-BE49-F238E27FC236}">
              <a16:creationId xmlns:a16="http://schemas.microsoft.com/office/drawing/2014/main" id="{2C9706F1-0060-44BC-BD51-06B4EA1F6E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60069" y="203638"/>
          <a:ext cx="752785" cy="663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1A066808-2C61-4274-B840-DFBFFA6E2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3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33794" name="Option Button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7D74EB9B-6694-426E-A0C1-5F495DAC01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78AF95BA-3AAA-4C1F-A7B5-7E17FF4E7B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5E17A0E6-01AB-44E2-9D76-CBA69B48154E}"/>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2D6C106A-592F-459D-9FCC-E30E60D7FB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FEC93614-9DBE-4976-866E-67D28D84A52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5DD6DCC2-18D9-4C9D-971C-66A556BBC5C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68DB96DD-B0DF-4C44-A933-9F81DCB4F636}"/>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8D1D09B7-092B-4324-BA53-9A480915BE0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33795" name="Option Button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31749</xdr:colOff>
      <xdr:row>1</xdr:row>
      <xdr:rowOff>92766</xdr:rowOff>
    </xdr:from>
    <xdr:to>
      <xdr:col>5</xdr:col>
      <xdr:colOff>174624</xdr:colOff>
      <xdr:row>6</xdr:row>
      <xdr:rowOff>84042</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54691"/>
          <a:ext cx="1085850" cy="800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142875</xdr:colOff>
          <xdr:row>67</xdr:row>
          <xdr:rowOff>57150</xdr:rowOff>
        </xdr:from>
        <xdr:to>
          <xdr:col>2</xdr:col>
          <xdr:colOff>66675</xdr:colOff>
          <xdr:row>67</xdr:row>
          <xdr:rowOff>247650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68</xdr:row>
          <xdr:rowOff>47625</xdr:rowOff>
        </xdr:from>
        <xdr:to>
          <xdr:col>2</xdr:col>
          <xdr:colOff>66675</xdr:colOff>
          <xdr:row>68</xdr:row>
          <xdr:rowOff>228600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61</xdr:row>
          <xdr:rowOff>66675</xdr:rowOff>
        </xdr:from>
        <xdr:to>
          <xdr:col>2</xdr:col>
          <xdr:colOff>66675</xdr:colOff>
          <xdr:row>61</xdr:row>
          <xdr:rowOff>247650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62</xdr:row>
          <xdr:rowOff>47625</xdr:rowOff>
        </xdr:from>
        <xdr:to>
          <xdr:col>2</xdr:col>
          <xdr:colOff>66675</xdr:colOff>
          <xdr:row>62</xdr:row>
          <xdr:rowOff>228600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84</xdr:row>
          <xdr:rowOff>47625</xdr:rowOff>
        </xdr:from>
        <xdr:to>
          <xdr:col>2</xdr:col>
          <xdr:colOff>19050</xdr:colOff>
          <xdr:row>85</xdr:row>
          <xdr:rowOff>66675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100</xdr:row>
          <xdr:rowOff>85725</xdr:rowOff>
        </xdr:from>
        <xdr:to>
          <xdr:col>2</xdr:col>
          <xdr:colOff>19050</xdr:colOff>
          <xdr:row>101</xdr:row>
          <xdr:rowOff>104775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400-000006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87</xdr:row>
          <xdr:rowOff>47625</xdr:rowOff>
        </xdr:from>
        <xdr:to>
          <xdr:col>2</xdr:col>
          <xdr:colOff>19050</xdr:colOff>
          <xdr:row>88</xdr:row>
          <xdr:rowOff>66675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400-000007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89</xdr:row>
          <xdr:rowOff>47625</xdr:rowOff>
        </xdr:from>
        <xdr:to>
          <xdr:col>2</xdr:col>
          <xdr:colOff>19050</xdr:colOff>
          <xdr:row>90</xdr:row>
          <xdr:rowOff>66675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400-000008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92</xdr:row>
          <xdr:rowOff>66675</xdr:rowOff>
        </xdr:from>
        <xdr:to>
          <xdr:col>2</xdr:col>
          <xdr:colOff>19050</xdr:colOff>
          <xdr:row>93</xdr:row>
          <xdr:rowOff>85725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400-000009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97</xdr:row>
          <xdr:rowOff>47625</xdr:rowOff>
        </xdr:from>
        <xdr:to>
          <xdr:col>2</xdr:col>
          <xdr:colOff>19050</xdr:colOff>
          <xdr:row>97</xdr:row>
          <xdr:rowOff>228600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400-00000A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99</xdr:row>
          <xdr:rowOff>38100</xdr:rowOff>
        </xdr:from>
        <xdr:to>
          <xdr:col>2</xdr:col>
          <xdr:colOff>19050</xdr:colOff>
          <xdr:row>99</xdr:row>
          <xdr:rowOff>228600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400-00000B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145</xdr:row>
          <xdr:rowOff>219075</xdr:rowOff>
        </xdr:from>
        <xdr:to>
          <xdr:col>2</xdr:col>
          <xdr:colOff>104775</xdr:colOff>
          <xdr:row>146</xdr:row>
          <xdr:rowOff>171450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400-00000C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148</xdr:row>
          <xdr:rowOff>200025</xdr:rowOff>
        </xdr:from>
        <xdr:to>
          <xdr:col>2</xdr:col>
          <xdr:colOff>104775</xdr:colOff>
          <xdr:row>149</xdr:row>
          <xdr:rowOff>152400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400-00000D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152</xdr:row>
          <xdr:rowOff>9525</xdr:rowOff>
        </xdr:from>
        <xdr:to>
          <xdr:col>2</xdr:col>
          <xdr:colOff>104775</xdr:colOff>
          <xdr:row>152</xdr:row>
          <xdr:rowOff>190500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400-00000E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40</xdr:row>
          <xdr:rowOff>19050</xdr:rowOff>
        </xdr:from>
        <xdr:to>
          <xdr:col>15</xdr:col>
          <xdr:colOff>152400</xdr:colOff>
          <xdr:row>41</xdr:row>
          <xdr:rowOff>0</xdr:rowOff>
        </xdr:to>
        <xdr:sp macro="" textlink="">
          <xdr:nvSpPr>
            <xdr:cNvPr id="28688" name="Option Button 16" hidden="1">
              <a:extLst>
                <a:ext uri="{63B3BB69-23CF-44E3-9099-C40C66FF867C}">
                  <a14:compatExt spid="_x0000_s28688"/>
                </a:ext>
                <a:ext uri="{FF2B5EF4-FFF2-40B4-BE49-F238E27FC236}">
                  <a16:creationId xmlns:a16="http://schemas.microsoft.com/office/drawing/2014/main" id="{00000000-0008-0000-04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40</xdr:row>
          <xdr:rowOff>19050</xdr:rowOff>
        </xdr:from>
        <xdr:to>
          <xdr:col>18</xdr:col>
          <xdr:colOff>114300</xdr:colOff>
          <xdr:row>41</xdr:row>
          <xdr:rowOff>0</xdr:rowOff>
        </xdr:to>
        <xdr:sp macro="" textlink="">
          <xdr:nvSpPr>
            <xdr:cNvPr id="28689" name="Option Button 17" hidden="1">
              <a:extLst>
                <a:ext uri="{63B3BB69-23CF-44E3-9099-C40C66FF867C}">
                  <a14:compatExt spid="_x0000_s28689"/>
                </a:ext>
                <a:ext uri="{FF2B5EF4-FFF2-40B4-BE49-F238E27FC236}">
                  <a16:creationId xmlns:a16="http://schemas.microsoft.com/office/drawing/2014/main" id="{00000000-0008-0000-04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70</xdr:row>
          <xdr:rowOff>28575</xdr:rowOff>
        </xdr:from>
        <xdr:to>
          <xdr:col>2</xdr:col>
          <xdr:colOff>66675</xdr:colOff>
          <xdr:row>70</xdr:row>
          <xdr:rowOff>209550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400-000012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68</xdr:row>
          <xdr:rowOff>38100</xdr:rowOff>
        </xdr:from>
        <xdr:to>
          <xdr:col>24</xdr:col>
          <xdr:colOff>152400</xdr:colOff>
          <xdr:row>68</xdr:row>
          <xdr:rowOff>257175</xdr:rowOff>
        </xdr:to>
        <xdr:sp macro="" textlink="">
          <xdr:nvSpPr>
            <xdr:cNvPr id="28691" name="Option Button 19" hidden="1">
              <a:extLst>
                <a:ext uri="{63B3BB69-23CF-44E3-9099-C40C66FF867C}">
                  <a14:compatExt spid="_x0000_s28691"/>
                </a:ext>
                <a:ext uri="{FF2B5EF4-FFF2-40B4-BE49-F238E27FC236}">
                  <a16:creationId xmlns:a16="http://schemas.microsoft.com/office/drawing/2014/main" id="{00000000-0008-0000-04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68</xdr:row>
          <xdr:rowOff>38100</xdr:rowOff>
        </xdr:from>
        <xdr:to>
          <xdr:col>26</xdr:col>
          <xdr:colOff>66675</xdr:colOff>
          <xdr:row>68</xdr:row>
          <xdr:rowOff>257175</xdr:rowOff>
        </xdr:to>
        <xdr:sp macro="" textlink="">
          <xdr:nvSpPr>
            <xdr:cNvPr id="28692" name="Option Button 20" hidden="1">
              <a:extLst>
                <a:ext uri="{63B3BB69-23CF-44E3-9099-C40C66FF867C}">
                  <a14:compatExt spid="_x0000_s28692"/>
                </a:ext>
                <a:ext uri="{FF2B5EF4-FFF2-40B4-BE49-F238E27FC236}">
                  <a16:creationId xmlns:a16="http://schemas.microsoft.com/office/drawing/2014/main" id="{00000000-0008-0000-04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68</xdr:row>
          <xdr:rowOff>38100</xdr:rowOff>
        </xdr:from>
        <xdr:to>
          <xdr:col>28</xdr:col>
          <xdr:colOff>142875</xdr:colOff>
          <xdr:row>68</xdr:row>
          <xdr:rowOff>257175</xdr:rowOff>
        </xdr:to>
        <xdr:sp macro="" textlink="">
          <xdr:nvSpPr>
            <xdr:cNvPr id="28693" name="Option Button 21" hidden="1">
              <a:extLst>
                <a:ext uri="{63B3BB69-23CF-44E3-9099-C40C66FF867C}">
                  <a14:compatExt spid="_x0000_s28693"/>
                </a:ext>
                <a:ext uri="{FF2B5EF4-FFF2-40B4-BE49-F238E27FC236}">
                  <a16:creationId xmlns:a16="http://schemas.microsoft.com/office/drawing/2014/main" id="{00000000-0008-0000-04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68</xdr:row>
          <xdr:rowOff>38100</xdr:rowOff>
        </xdr:from>
        <xdr:to>
          <xdr:col>29</xdr:col>
          <xdr:colOff>381000</xdr:colOff>
          <xdr:row>68</xdr:row>
          <xdr:rowOff>257175</xdr:rowOff>
        </xdr:to>
        <xdr:sp macro="" textlink="">
          <xdr:nvSpPr>
            <xdr:cNvPr id="28694" name="Option Button 22" hidden="1">
              <a:extLst>
                <a:ext uri="{63B3BB69-23CF-44E3-9099-C40C66FF867C}">
                  <a14:compatExt spid="_x0000_s28694"/>
                </a:ext>
                <a:ext uri="{FF2B5EF4-FFF2-40B4-BE49-F238E27FC236}">
                  <a16:creationId xmlns:a16="http://schemas.microsoft.com/office/drawing/2014/main" id="{00000000-0008-0000-04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147</xdr:row>
          <xdr:rowOff>209550</xdr:rowOff>
        </xdr:from>
        <xdr:to>
          <xdr:col>2</xdr:col>
          <xdr:colOff>104775</xdr:colOff>
          <xdr:row>148</xdr:row>
          <xdr:rowOff>161925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400-000017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126</xdr:row>
          <xdr:rowOff>152400</xdr:rowOff>
        </xdr:from>
        <xdr:to>
          <xdr:col>25</xdr:col>
          <xdr:colOff>133350</xdr:colOff>
          <xdr:row>128</xdr:row>
          <xdr:rowOff>9525</xdr:rowOff>
        </xdr:to>
        <xdr:sp macro="" textlink="">
          <xdr:nvSpPr>
            <xdr:cNvPr id="28696" name="Option Button 24" hidden="1">
              <a:extLst>
                <a:ext uri="{63B3BB69-23CF-44E3-9099-C40C66FF867C}">
                  <a14:compatExt spid="_x0000_s28696"/>
                </a:ext>
                <a:ext uri="{FF2B5EF4-FFF2-40B4-BE49-F238E27FC236}">
                  <a16:creationId xmlns:a16="http://schemas.microsoft.com/office/drawing/2014/main" id="{00000000-0008-0000-04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127</xdr:row>
          <xdr:rowOff>142875</xdr:rowOff>
        </xdr:from>
        <xdr:to>
          <xdr:col>25</xdr:col>
          <xdr:colOff>133350</xdr:colOff>
          <xdr:row>129</xdr:row>
          <xdr:rowOff>0</xdr:rowOff>
        </xdr:to>
        <xdr:sp macro="" textlink="">
          <xdr:nvSpPr>
            <xdr:cNvPr id="28697" name="Option Button 25" hidden="1">
              <a:extLst>
                <a:ext uri="{63B3BB69-23CF-44E3-9099-C40C66FF867C}">
                  <a14:compatExt spid="_x0000_s28697"/>
                </a:ext>
                <a:ext uri="{FF2B5EF4-FFF2-40B4-BE49-F238E27FC236}">
                  <a16:creationId xmlns:a16="http://schemas.microsoft.com/office/drawing/2014/main" id="{00000000-0008-0000-04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130</xdr:row>
          <xdr:rowOff>66675</xdr:rowOff>
        </xdr:from>
        <xdr:to>
          <xdr:col>25</xdr:col>
          <xdr:colOff>133350</xdr:colOff>
          <xdr:row>131</xdr:row>
          <xdr:rowOff>85725</xdr:rowOff>
        </xdr:to>
        <xdr:sp macro="" textlink="">
          <xdr:nvSpPr>
            <xdr:cNvPr id="28698" name="Option Button 26" hidden="1">
              <a:extLst>
                <a:ext uri="{63B3BB69-23CF-44E3-9099-C40C66FF867C}">
                  <a14:compatExt spid="_x0000_s28698"/>
                </a:ext>
                <a:ext uri="{FF2B5EF4-FFF2-40B4-BE49-F238E27FC236}">
                  <a16:creationId xmlns:a16="http://schemas.microsoft.com/office/drawing/2014/main" id="{00000000-0008-0000-04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133</xdr:row>
          <xdr:rowOff>28575</xdr:rowOff>
        </xdr:from>
        <xdr:to>
          <xdr:col>25</xdr:col>
          <xdr:colOff>133350</xdr:colOff>
          <xdr:row>134</xdr:row>
          <xdr:rowOff>19050</xdr:rowOff>
        </xdr:to>
        <xdr:sp macro="" textlink="">
          <xdr:nvSpPr>
            <xdr:cNvPr id="28699" name="Option Button 27" hidden="1">
              <a:extLst>
                <a:ext uri="{63B3BB69-23CF-44E3-9099-C40C66FF867C}">
                  <a14:compatExt spid="_x0000_s28699"/>
                </a:ext>
                <a:ext uri="{FF2B5EF4-FFF2-40B4-BE49-F238E27FC236}">
                  <a16:creationId xmlns:a16="http://schemas.microsoft.com/office/drawing/2014/main" id="{00000000-0008-0000-04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133</xdr:row>
          <xdr:rowOff>28575</xdr:rowOff>
        </xdr:from>
        <xdr:to>
          <xdr:col>28</xdr:col>
          <xdr:colOff>66675</xdr:colOff>
          <xdr:row>134</xdr:row>
          <xdr:rowOff>19050</xdr:rowOff>
        </xdr:to>
        <xdr:sp macro="" textlink="">
          <xdr:nvSpPr>
            <xdr:cNvPr id="28700" name="Option Button 28" hidden="1">
              <a:extLst>
                <a:ext uri="{63B3BB69-23CF-44E3-9099-C40C66FF867C}">
                  <a14:compatExt spid="_x0000_s28700"/>
                </a:ext>
                <a:ext uri="{FF2B5EF4-FFF2-40B4-BE49-F238E27FC236}">
                  <a16:creationId xmlns:a16="http://schemas.microsoft.com/office/drawing/2014/main" id="{00000000-0008-0000-04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127</xdr:row>
          <xdr:rowOff>142875</xdr:rowOff>
        </xdr:from>
        <xdr:to>
          <xdr:col>28</xdr:col>
          <xdr:colOff>66675</xdr:colOff>
          <xdr:row>129</xdr:row>
          <xdr:rowOff>0</xdr:rowOff>
        </xdr:to>
        <xdr:sp macro="" textlink="">
          <xdr:nvSpPr>
            <xdr:cNvPr id="28701" name="Option Button 29" hidden="1">
              <a:extLst>
                <a:ext uri="{63B3BB69-23CF-44E3-9099-C40C66FF867C}">
                  <a14:compatExt spid="_x0000_s28701"/>
                </a:ext>
                <a:ext uri="{FF2B5EF4-FFF2-40B4-BE49-F238E27FC236}">
                  <a16:creationId xmlns:a16="http://schemas.microsoft.com/office/drawing/2014/main" id="{00000000-0008-0000-04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130</xdr:row>
          <xdr:rowOff>66675</xdr:rowOff>
        </xdr:from>
        <xdr:to>
          <xdr:col>28</xdr:col>
          <xdr:colOff>66675</xdr:colOff>
          <xdr:row>131</xdr:row>
          <xdr:rowOff>85725</xdr:rowOff>
        </xdr:to>
        <xdr:sp macro="" textlink="">
          <xdr:nvSpPr>
            <xdr:cNvPr id="28702" name="Option Button 30" hidden="1">
              <a:extLst>
                <a:ext uri="{63B3BB69-23CF-44E3-9099-C40C66FF867C}">
                  <a14:compatExt spid="_x0000_s28702"/>
                </a:ext>
                <a:ext uri="{FF2B5EF4-FFF2-40B4-BE49-F238E27FC236}">
                  <a16:creationId xmlns:a16="http://schemas.microsoft.com/office/drawing/2014/main" id="{00000000-0008-0000-04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130</xdr:row>
          <xdr:rowOff>66675</xdr:rowOff>
        </xdr:from>
        <xdr:to>
          <xdr:col>29</xdr:col>
          <xdr:colOff>333375</xdr:colOff>
          <xdr:row>131</xdr:row>
          <xdr:rowOff>85725</xdr:rowOff>
        </xdr:to>
        <xdr:sp macro="" textlink="">
          <xdr:nvSpPr>
            <xdr:cNvPr id="28703" name="Option Button 31" hidden="1">
              <a:extLst>
                <a:ext uri="{63B3BB69-23CF-44E3-9099-C40C66FF867C}">
                  <a14:compatExt spid="_x0000_s28703"/>
                </a:ext>
                <a:ext uri="{FF2B5EF4-FFF2-40B4-BE49-F238E27FC236}">
                  <a16:creationId xmlns:a16="http://schemas.microsoft.com/office/drawing/2014/main" id="{00000000-0008-0000-04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130</xdr:row>
          <xdr:rowOff>66675</xdr:rowOff>
        </xdr:from>
        <xdr:to>
          <xdr:col>34</xdr:col>
          <xdr:colOff>104775</xdr:colOff>
          <xdr:row>131</xdr:row>
          <xdr:rowOff>85725</xdr:rowOff>
        </xdr:to>
        <xdr:sp macro="" textlink="">
          <xdr:nvSpPr>
            <xdr:cNvPr id="28704" name="Option Button 32" hidden="1">
              <a:extLst>
                <a:ext uri="{63B3BB69-23CF-44E3-9099-C40C66FF867C}">
                  <a14:compatExt spid="_x0000_s28704"/>
                </a:ext>
                <a:ext uri="{FF2B5EF4-FFF2-40B4-BE49-F238E27FC236}">
                  <a16:creationId xmlns:a16="http://schemas.microsoft.com/office/drawing/2014/main" id="{00000000-0008-0000-04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130</xdr:row>
          <xdr:rowOff>66675</xdr:rowOff>
        </xdr:from>
        <xdr:to>
          <xdr:col>36</xdr:col>
          <xdr:colOff>104775</xdr:colOff>
          <xdr:row>131</xdr:row>
          <xdr:rowOff>85725</xdr:rowOff>
        </xdr:to>
        <xdr:sp macro="" textlink="">
          <xdr:nvSpPr>
            <xdr:cNvPr id="28705" name="Option Button 33" hidden="1">
              <a:extLst>
                <a:ext uri="{63B3BB69-23CF-44E3-9099-C40C66FF867C}">
                  <a14:compatExt spid="_x0000_s28705"/>
                </a:ext>
                <a:ext uri="{FF2B5EF4-FFF2-40B4-BE49-F238E27FC236}">
                  <a16:creationId xmlns:a16="http://schemas.microsoft.com/office/drawing/2014/main" id="{00000000-0008-0000-04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133</xdr:row>
          <xdr:rowOff>28575</xdr:rowOff>
        </xdr:from>
        <xdr:to>
          <xdr:col>36</xdr:col>
          <xdr:colOff>104775</xdr:colOff>
          <xdr:row>134</xdr:row>
          <xdr:rowOff>19050</xdr:rowOff>
        </xdr:to>
        <xdr:sp macro="" textlink="">
          <xdr:nvSpPr>
            <xdr:cNvPr id="28706" name="Option Button 34" hidden="1">
              <a:extLst>
                <a:ext uri="{63B3BB69-23CF-44E3-9099-C40C66FF867C}">
                  <a14:compatExt spid="_x0000_s28706"/>
                </a:ext>
                <a:ext uri="{FF2B5EF4-FFF2-40B4-BE49-F238E27FC236}">
                  <a16:creationId xmlns:a16="http://schemas.microsoft.com/office/drawing/2014/main" id="{00000000-0008-0000-04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133</xdr:row>
          <xdr:rowOff>28575</xdr:rowOff>
        </xdr:from>
        <xdr:to>
          <xdr:col>29</xdr:col>
          <xdr:colOff>333375</xdr:colOff>
          <xdr:row>134</xdr:row>
          <xdr:rowOff>19050</xdr:rowOff>
        </xdr:to>
        <xdr:sp macro="" textlink="">
          <xdr:nvSpPr>
            <xdr:cNvPr id="28707" name="Option Button 35" hidden="1">
              <a:extLst>
                <a:ext uri="{63B3BB69-23CF-44E3-9099-C40C66FF867C}">
                  <a14:compatExt spid="_x0000_s28707"/>
                </a:ext>
                <a:ext uri="{FF2B5EF4-FFF2-40B4-BE49-F238E27FC236}">
                  <a16:creationId xmlns:a16="http://schemas.microsoft.com/office/drawing/2014/main" id="{00000000-0008-0000-04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134</xdr:row>
          <xdr:rowOff>142875</xdr:rowOff>
        </xdr:from>
        <xdr:to>
          <xdr:col>29</xdr:col>
          <xdr:colOff>333375</xdr:colOff>
          <xdr:row>136</xdr:row>
          <xdr:rowOff>28575</xdr:rowOff>
        </xdr:to>
        <xdr:sp macro="" textlink="">
          <xdr:nvSpPr>
            <xdr:cNvPr id="28708" name="Option Button 36" hidden="1">
              <a:extLst>
                <a:ext uri="{63B3BB69-23CF-44E3-9099-C40C66FF867C}">
                  <a14:compatExt spid="_x0000_s28708"/>
                </a:ext>
                <a:ext uri="{FF2B5EF4-FFF2-40B4-BE49-F238E27FC236}">
                  <a16:creationId xmlns:a16="http://schemas.microsoft.com/office/drawing/2014/main" id="{00000000-0008-0000-04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134</xdr:row>
          <xdr:rowOff>142875</xdr:rowOff>
        </xdr:from>
        <xdr:to>
          <xdr:col>28</xdr:col>
          <xdr:colOff>66675</xdr:colOff>
          <xdr:row>136</xdr:row>
          <xdr:rowOff>28575</xdr:rowOff>
        </xdr:to>
        <xdr:sp macro="" textlink="">
          <xdr:nvSpPr>
            <xdr:cNvPr id="28709" name="Option Button 37" hidden="1">
              <a:extLst>
                <a:ext uri="{63B3BB69-23CF-44E3-9099-C40C66FF867C}">
                  <a14:compatExt spid="_x0000_s28709"/>
                </a:ext>
                <a:ext uri="{FF2B5EF4-FFF2-40B4-BE49-F238E27FC236}">
                  <a16:creationId xmlns:a16="http://schemas.microsoft.com/office/drawing/2014/main" id="{00000000-0008-0000-04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228600</xdr:colOff>
          <xdr:row>134</xdr:row>
          <xdr:rowOff>142875</xdr:rowOff>
        </xdr:from>
        <xdr:to>
          <xdr:col>25</xdr:col>
          <xdr:colOff>133350</xdr:colOff>
          <xdr:row>136</xdr:row>
          <xdr:rowOff>28575</xdr:rowOff>
        </xdr:to>
        <xdr:sp macro="" textlink="">
          <xdr:nvSpPr>
            <xdr:cNvPr id="28710" name="Option Button 38" hidden="1">
              <a:extLst>
                <a:ext uri="{63B3BB69-23CF-44E3-9099-C40C66FF867C}">
                  <a14:compatExt spid="_x0000_s28710"/>
                </a:ext>
                <a:ext uri="{FF2B5EF4-FFF2-40B4-BE49-F238E27FC236}">
                  <a16:creationId xmlns:a16="http://schemas.microsoft.com/office/drawing/2014/main" id="{00000000-0008-0000-04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134</xdr:row>
          <xdr:rowOff>142875</xdr:rowOff>
        </xdr:from>
        <xdr:to>
          <xdr:col>34</xdr:col>
          <xdr:colOff>104775</xdr:colOff>
          <xdr:row>136</xdr:row>
          <xdr:rowOff>28575</xdr:rowOff>
        </xdr:to>
        <xdr:sp macro="" textlink="">
          <xdr:nvSpPr>
            <xdr:cNvPr id="28711" name="Option Button 39" hidden="1">
              <a:extLst>
                <a:ext uri="{63B3BB69-23CF-44E3-9099-C40C66FF867C}">
                  <a14:compatExt spid="_x0000_s28711"/>
                </a:ext>
                <a:ext uri="{FF2B5EF4-FFF2-40B4-BE49-F238E27FC236}">
                  <a16:creationId xmlns:a16="http://schemas.microsoft.com/office/drawing/2014/main" id="{00000000-0008-0000-04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98</xdr:row>
          <xdr:rowOff>38100</xdr:rowOff>
        </xdr:from>
        <xdr:to>
          <xdr:col>16</xdr:col>
          <xdr:colOff>104775</xdr:colOff>
          <xdr:row>98</xdr:row>
          <xdr:rowOff>200025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4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Erdwärme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98</xdr:row>
          <xdr:rowOff>38100</xdr:rowOff>
        </xdr:from>
        <xdr:to>
          <xdr:col>20</xdr:col>
          <xdr:colOff>247650</xdr:colOff>
          <xdr:row>98</xdr:row>
          <xdr:rowOff>200025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4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Luft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98</xdr:row>
          <xdr:rowOff>38100</xdr:rowOff>
        </xdr:from>
        <xdr:to>
          <xdr:col>25</xdr:col>
          <xdr:colOff>19050</xdr:colOff>
          <xdr:row>98</xdr:row>
          <xdr:rowOff>200025</xdr:rowOff>
        </xdr:to>
        <xdr:sp macro="" textlink="">
          <xdr:nvSpPr>
            <xdr:cNvPr id="28714" name="Option Button 42" hidden="1">
              <a:extLst>
                <a:ext uri="{63B3BB69-23CF-44E3-9099-C40C66FF867C}">
                  <a14:compatExt spid="_x0000_s28714"/>
                </a:ext>
                <a:ext uri="{FF2B5EF4-FFF2-40B4-BE49-F238E27FC236}">
                  <a16:creationId xmlns:a16="http://schemas.microsoft.com/office/drawing/2014/main" id="{00000000-0008-0000-04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Wasser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146</xdr:row>
          <xdr:rowOff>209550</xdr:rowOff>
        </xdr:from>
        <xdr:to>
          <xdr:col>2</xdr:col>
          <xdr:colOff>104775</xdr:colOff>
          <xdr:row>147</xdr:row>
          <xdr:rowOff>161925</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400-00002B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150</xdr:row>
          <xdr:rowOff>0</xdr:rowOff>
        </xdr:from>
        <xdr:to>
          <xdr:col>2</xdr:col>
          <xdr:colOff>104775</xdr:colOff>
          <xdr:row>150</xdr:row>
          <xdr:rowOff>180975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400-00002C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152</xdr:row>
          <xdr:rowOff>0</xdr:rowOff>
        </xdr:from>
        <xdr:to>
          <xdr:col>19</xdr:col>
          <xdr:colOff>123825</xdr:colOff>
          <xdr:row>153</xdr:row>
          <xdr:rowOff>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4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152</xdr:row>
          <xdr:rowOff>0</xdr:rowOff>
        </xdr:from>
        <xdr:to>
          <xdr:col>21</xdr:col>
          <xdr:colOff>200025</xdr:colOff>
          <xdr:row>153</xdr:row>
          <xdr:rowOff>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4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69</xdr:row>
          <xdr:rowOff>28575</xdr:rowOff>
        </xdr:from>
        <xdr:to>
          <xdr:col>2</xdr:col>
          <xdr:colOff>66675</xdr:colOff>
          <xdr:row>69</xdr:row>
          <xdr:rowOff>209550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400-00002F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16</xdr:row>
          <xdr:rowOff>142875</xdr:rowOff>
        </xdr:from>
        <xdr:to>
          <xdr:col>29</xdr:col>
          <xdr:colOff>295275</xdr:colOff>
          <xdr:row>17</xdr:row>
          <xdr:rowOff>152400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400-000030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17</xdr:row>
          <xdr:rowOff>171450</xdr:rowOff>
        </xdr:from>
        <xdr:to>
          <xdr:col>29</xdr:col>
          <xdr:colOff>295275</xdr:colOff>
          <xdr:row>18</xdr:row>
          <xdr:rowOff>152400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400-000031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20</xdr:row>
          <xdr:rowOff>123825</xdr:rowOff>
        </xdr:from>
        <xdr:to>
          <xdr:col>29</xdr:col>
          <xdr:colOff>295275</xdr:colOff>
          <xdr:row>21</xdr:row>
          <xdr:rowOff>142875</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400-000032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21</xdr:row>
          <xdr:rowOff>142875</xdr:rowOff>
        </xdr:from>
        <xdr:to>
          <xdr:col>29</xdr:col>
          <xdr:colOff>295275</xdr:colOff>
          <xdr:row>22</xdr:row>
          <xdr:rowOff>142875</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400-000033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29</xdr:row>
          <xdr:rowOff>38100</xdr:rowOff>
        </xdr:from>
        <xdr:to>
          <xdr:col>29</xdr:col>
          <xdr:colOff>266700</xdr:colOff>
          <xdr:row>29</xdr:row>
          <xdr:rowOff>180975</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400-000034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30</xdr:row>
          <xdr:rowOff>38100</xdr:rowOff>
        </xdr:from>
        <xdr:to>
          <xdr:col>29</xdr:col>
          <xdr:colOff>266700</xdr:colOff>
          <xdr:row>30</xdr:row>
          <xdr:rowOff>180975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400-000035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33</xdr:row>
          <xdr:rowOff>57150</xdr:rowOff>
        </xdr:from>
        <xdr:to>
          <xdr:col>29</xdr:col>
          <xdr:colOff>266700</xdr:colOff>
          <xdr:row>33</xdr:row>
          <xdr:rowOff>209550</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400-000036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34</xdr:row>
          <xdr:rowOff>57150</xdr:rowOff>
        </xdr:from>
        <xdr:to>
          <xdr:col>29</xdr:col>
          <xdr:colOff>266700</xdr:colOff>
          <xdr:row>34</xdr:row>
          <xdr:rowOff>200025</xdr:rowOff>
        </xdr:to>
        <xdr:sp macro="" textlink="">
          <xdr:nvSpPr>
            <xdr:cNvPr id="28727" name="Check Box 55" hidden="1">
              <a:extLst>
                <a:ext uri="{63B3BB69-23CF-44E3-9099-C40C66FF867C}">
                  <a14:compatExt spid="_x0000_s28727"/>
                </a:ext>
                <a:ext uri="{FF2B5EF4-FFF2-40B4-BE49-F238E27FC236}">
                  <a16:creationId xmlns:a16="http://schemas.microsoft.com/office/drawing/2014/main" id="{00000000-0008-0000-0400-000037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40</xdr:row>
          <xdr:rowOff>0</xdr:rowOff>
        </xdr:from>
        <xdr:to>
          <xdr:col>19</xdr:col>
          <xdr:colOff>9525</xdr:colOff>
          <xdr:row>41</xdr:row>
          <xdr:rowOff>9525</xdr:rowOff>
        </xdr:to>
        <xdr:sp macro="" textlink="">
          <xdr:nvSpPr>
            <xdr:cNvPr id="28728" name="Group Box 56" hidden="1">
              <a:extLst>
                <a:ext uri="{63B3BB69-23CF-44E3-9099-C40C66FF867C}">
                  <a14:compatExt spid="_x0000_s28728"/>
                </a:ext>
                <a:ext uri="{FF2B5EF4-FFF2-40B4-BE49-F238E27FC236}">
                  <a16:creationId xmlns:a16="http://schemas.microsoft.com/office/drawing/2014/main" id="{00000000-0008-0000-0400-00003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73</xdr:row>
          <xdr:rowOff>66675</xdr:rowOff>
        </xdr:from>
        <xdr:to>
          <xdr:col>2</xdr:col>
          <xdr:colOff>66675</xdr:colOff>
          <xdr:row>73</xdr:row>
          <xdr:rowOff>247650</xdr:rowOff>
        </xdr:to>
        <xdr:sp macro="" textlink="">
          <xdr:nvSpPr>
            <xdr:cNvPr id="28729" name="Check Box 57" hidden="1">
              <a:extLst>
                <a:ext uri="{63B3BB69-23CF-44E3-9099-C40C66FF867C}">
                  <a14:compatExt spid="_x0000_s28729"/>
                </a:ext>
                <a:ext uri="{FF2B5EF4-FFF2-40B4-BE49-F238E27FC236}">
                  <a16:creationId xmlns:a16="http://schemas.microsoft.com/office/drawing/2014/main" id="{00000000-0008-0000-0400-000039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74</xdr:row>
          <xdr:rowOff>9525</xdr:rowOff>
        </xdr:from>
        <xdr:to>
          <xdr:col>2</xdr:col>
          <xdr:colOff>66675</xdr:colOff>
          <xdr:row>74</xdr:row>
          <xdr:rowOff>190500</xdr:rowOff>
        </xdr:to>
        <xdr:sp macro="" textlink="">
          <xdr:nvSpPr>
            <xdr:cNvPr id="28730" name="Check Box 58" hidden="1">
              <a:extLst>
                <a:ext uri="{63B3BB69-23CF-44E3-9099-C40C66FF867C}">
                  <a14:compatExt spid="_x0000_s28730"/>
                </a:ext>
                <a:ext uri="{FF2B5EF4-FFF2-40B4-BE49-F238E27FC236}">
                  <a16:creationId xmlns:a16="http://schemas.microsoft.com/office/drawing/2014/main" id="{00000000-0008-0000-0400-00003A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75</xdr:row>
          <xdr:rowOff>0</xdr:rowOff>
        </xdr:from>
        <xdr:to>
          <xdr:col>2</xdr:col>
          <xdr:colOff>66675</xdr:colOff>
          <xdr:row>76</xdr:row>
          <xdr:rowOff>19050</xdr:rowOff>
        </xdr:to>
        <xdr:sp macro="" textlink="">
          <xdr:nvSpPr>
            <xdr:cNvPr id="28731" name="Check Box 59" hidden="1">
              <a:extLst>
                <a:ext uri="{63B3BB69-23CF-44E3-9099-C40C66FF867C}">
                  <a14:compatExt spid="_x0000_s28731"/>
                </a:ext>
                <a:ext uri="{FF2B5EF4-FFF2-40B4-BE49-F238E27FC236}">
                  <a16:creationId xmlns:a16="http://schemas.microsoft.com/office/drawing/2014/main" id="{00000000-0008-0000-0400-00003B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73</xdr:row>
          <xdr:rowOff>47625</xdr:rowOff>
        </xdr:from>
        <xdr:to>
          <xdr:col>24</xdr:col>
          <xdr:colOff>114300</xdr:colOff>
          <xdr:row>73</xdr:row>
          <xdr:rowOff>228600</xdr:rowOff>
        </xdr:to>
        <xdr:sp macro="" textlink="">
          <xdr:nvSpPr>
            <xdr:cNvPr id="28732" name="Option Button 60" hidden="1">
              <a:extLst>
                <a:ext uri="{63B3BB69-23CF-44E3-9099-C40C66FF867C}">
                  <a14:compatExt spid="_x0000_s28732"/>
                </a:ext>
                <a:ext uri="{FF2B5EF4-FFF2-40B4-BE49-F238E27FC236}">
                  <a16:creationId xmlns:a16="http://schemas.microsoft.com/office/drawing/2014/main" id="{00000000-0008-0000-0400-00003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73</xdr:row>
          <xdr:rowOff>47625</xdr:rowOff>
        </xdr:from>
        <xdr:to>
          <xdr:col>26</xdr:col>
          <xdr:colOff>19050</xdr:colOff>
          <xdr:row>73</xdr:row>
          <xdr:rowOff>228600</xdr:rowOff>
        </xdr:to>
        <xdr:sp macro="" textlink="">
          <xdr:nvSpPr>
            <xdr:cNvPr id="28733" name="Option Button 61" hidden="1">
              <a:extLst>
                <a:ext uri="{63B3BB69-23CF-44E3-9099-C40C66FF867C}">
                  <a14:compatExt spid="_x0000_s28733"/>
                </a:ext>
                <a:ext uri="{FF2B5EF4-FFF2-40B4-BE49-F238E27FC236}">
                  <a16:creationId xmlns:a16="http://schemas.microsoft.com/office/drawing/2014/main" id="{00000000-0008-0000-0400-00003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73</xdr:row>
          <xdr:rowOff>47625</xdr:rowOff>
        </xdr:from>
        <xdr:to>
          <xdr:col>28</xdr:col>
          <xdr:colOff>114300</xdr:colOff>
          <xdr:row>73</xdr:row>
          <xdr:rowOff>228600</xdr:rowOff>
        </xdr:to>
        <xdr:sp macro="" textlink="">
          <xdr:nvSpPr>
            <xdr:cNvPr id="28734" name="Option Button 62" descr="C" hidden="1">
              <a:extLst>
                <a:ext uri="{63B3BB69-23CF-44E3-9099-C40C66FF867C}">
                  <a14:compatExt spid="_x0000_s28734"/>
                </a:ext>
                <a:ext uri="{FF2B5EF4-FFF2-40B4-BE49-F238E27FC236}">
                  <a16:creationId xmlns:a16="http://schemas.microsoft.com/office/drawing/2014/main" id="{00000000-0008-0000-0400-00003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73</xdr:row>
          <xdr:rowOff>47625</xdr:rowOff>
        </xdr:from>
        <xdr:to>
          <xdr:col>29</xdr:col>
          <xdr:colOff>342900</xdr:colOff>
          <xdr:row>73</xdr:row>
          <xdr:rowOff>228600</xdr:rowOff>
        </xdr:to>
        <xdr:sp macro="" textlink="">
          <xdr:nvSpPr>
            <xdr:cNvPr id="28735" name="Option Button 63" hidden="1">
              <a:extLst>
                <a:ext uri="{63B3BB69-23CF-44E3-9099-C40C66FF867C}">
                  <a14:compatExt spid="_x0000_s28735"/>
                </a:ext>
                <a:ext uri="{FF2B5EF4-FFF2-40B4-BE49-F238E27FC236}">
                  <a16:creationId xmlns:a16="http://schemas.microsoft.com/office/drawing/2014/main" id="{00000000-0008-0000-0400-00003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40</xdr:row>
          <xdr:rowOff>28575</xdr:rowOff>
        </xdr:from>
        <xdr:to>
          <xdr:col>34</xdr:col>
          <xdr:colOff>38100</xdr:colOff>
          <xdr:row>40</xdr:row>
          <xdr:rowOff>171450</xdr:rowOff>
        </xdr:to>
        <xdr:sp macro="" textlink="">
          <xdr:nvSpPr>
            <xdr:cNvPr id="28736" name="Option Button 64" hidden="1">
              <a:extLst>
                <a:ext uri="{63B3BB69-23CF-44E3-9099-C40C66FF867C}">
                  <a14:compatExt spid="_x0000_s28736"/>
                </a:ext>
                <a:ext uri="{FF2B5EF4-FFF2-40B4-BE49-F238E27FC236}">
                  <a16:creationId xmlns:a16="http://schemas.microsoft.com/office/drawing/2014/main" id="{00000000-0008-0000-0400-00004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40</xdr:row>
          <xdr:rowOff>9525</xdr:rowOff>
        </xdr:from>
        <xdr:to>
          <xdr:col>36</xdr:col>
          <xdr:colOff>104775</xdr:colOff>
          <xdr:row>41</xdr:row>
          <xdr:rowOff>0</xdr:rowOff>
        </xdr:to>
        <xdr:sp macro="" textlink="">
          <xdr:nvSpPr>
            <xdr:cNvPr id="28737" name="Option Button 65" hidden="1">
              <a:extLst>
                <a:ext uri="{63B3BB69-23CF-44E3-9099-C40C66FF867C}">
                  <a14:compatExt spid="_x0000_s28737"/>
                </a:ext>
                <a:ext uri="{FF2B5EF4-FFF2-40B4-BE49-F238E27FC236}">
                  <a16:creationId xmlns:a16="http://schemas.microsoft.com/office/drawing/2014/main" id="{00000000-0008-0000-0400-00004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238125</xdr:colOff>
          <xdr:row>39</xdr:row>
          <xdr:rowOff>152400</xdr:rowOff>
        </xdr:from>
        <xdr:to>
          <xdr:col>37</xdr:col>
          <xdr:colOff>0</xdr:colOff>
          <xdr:row>41</xdr:row>
          <xdr:rowOff>0</xdr:rowOff>
        </xdr:to>
        <xdr:sp macro="" textlink="">
          <xdr:nvSpPr>
            <xdr:cNvPr id="28738" name="Group Box 66" hidden="1">
              <a:extLst>
                <a:ext uri="{63B3BB69-23CF-44E3-9099-C40C66FF867C}">
                  <a14:compatExt spid="_x0000_s28738"/>
                </a:ext>
                <a:ext uri="{FF2B5EF4-FFF2-40B4-BE49-F238E27FC236}">
                  <a16:creationId xmlns:a16="http://schemas.microsoft.com/office/drawing/2014/main" id="{00000000-0008-0000-0400-000042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153</xdr:row>
          <xdr:rowOff>0</xdr:rowOff>
        </xdr:from>
        <xdr:to>
          <xdr:col>2</xdr:col>
          <xdr:colOff>104775</xdr:colOff>
          <xdr:row>153</xdr:row>
          <xdr:rowOff>180975</xdr:rowOff>
        </xdr:to>
        <xdr:sp macro="" textlink="">
          <xdr:nvSpPr>
            <xdr:cNvPr id="28739" name="Check Box 67" hidden="1">
              <a:extLst>
                <a:ext uri="{63B3BB69-23CF-44E3-9099-C40C66FF867C}">
                  <a14:compatExt spid="_x0000_s28739"/>
                </a:ext>
                <a:ext uri="{FF2B5EF4-FFF2-40B4-BE49-F238E27FC236}">
                  <a16:creationId xmlns:a16="http://schemas.microsoft.com/office/drawing/2014/main" id="{00000000-0008-0000-0400-000043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154</xdr:row>
          <xdr:rowOff>9525</xdr:rowOff>
        </xdr:from>
        <xdr:to>
          <xdr:col>2</xdr:col>
          <xdr:colOff>104775</xdr:colOff>
          <xdr:row>154</xdr:row>
          <xdr:rowOff>180975</xdr:rowOff>
        </xdr:to>
        <xdr:sp macro="" textlink="">
          <xdr:nvSpPr>
            <xdr:cNvPr id="28740" name="Check Box 68" hidden="1">
              <a:extLst>
                <a:ext uri="{63B3BB69-23CF-44E3-9099-C40C66FF867C}">
                  <a14:compatExt spid="_x0000_s28740"/>
                </a:ext>
                <a:ext uri="{FF2B5EF4-FFF2-40B4-BE49-F238E27FC236}">
                  <a16:creationId xmlns:a16="http://schemas.microsoft.com/office/drawing/2014/main" id="{00000000-0008-0000-0400-000044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68</xdr:row>
          <xdr:rowOff>38100</xdr:rowOff>
        </xdr:from>
        <xdr:to>
          <xdr:col>34</xdr:col>
          <xdr:colOff>247650</xdr:colOff>
          <xdr:row>68</xdr:row>
          <xdr:rowOff>257175</xdr:rowOff>
        </xdr:to>
        <xdr:sp macro="" textlink="">
          <xdr:nvSpPr>
            <xdr:cNvPr id="28741" name="Option Button 69" hidden="1">
              <a:extLst>
                <a:ext uri="{63B3BB69-23CF-44E3-9099-C40C66FF867C}">
                  <a14:compatExt spid="_x0000_s28741"/>
                </a:ext>
                <a:ext uri="{FF2B5EF4-FFF2-40B4-BE49-F238E27FC236}">
                  <a16:creationId xmlns:a16="http://schemas.microsoft.com/office/drawing/2014/main" id="{00000000-0008-0000-0400-00004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kein GEAK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361950</xdr:colOff>
          <xdr:row>73</xdr:row>
          <xdr:rowOff>47625</xdr:rowOff>
        </xdr:from>
        <xdr:to>
          <xdr:col>35</xdr:col>
          <xdr:colOff>66675</xdr:colOff>
          <xdr:row>73</xdr:row>
          <xdr:rowOff>228600</xdr:rowOff>
        </xdr:to>
        <xdr:sp macro="" textlink="">
          <xdr:nvSpPr>
            <xdr:cNvPr id="28742" name="Option Button 70" hidden="1">
              <a:extLst>
                <a:ext uri="{63B3BB69-23CF-44E3-9099-C40C66FF867C}">
                  <a14:compatExt spid="_x0000_s28742"/>
                </a:ext>
                <a:ext uri="{FF2B5EF4-FFF2-40B4-BE49-F238E27FC236}">
                  <a16:creationId xmlns:a16="http://schemas.microsoft.com/office/drawing/2014/main" id="{00000000-0008-0000-0400-00004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kein GEAK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247650</xdr:colOff>
          <xdr:row>72</xdr:row>
          <xdr:rowOff>238125</xdr:rowOff>
        </xdr:from>
        <xdr:to>
          <xdr:col>36</xdr:col>
          <xdr:colOff>38100</xdr:colOff>
          <xdr:row>74</xdr:row>
          <xdr:rowOff>28575</xdr:rowOff>
        </xdr:to>
        <xdr:sp macro="" textlink="">
          <xdr:nvSpPr>
            <xdr:cNvPr id="28743" name="Group Box 71" hidden="1">
              <a:extLst>
                <a:ext uri="{63B3BB69-23CF-44E3-9099-C40C66FF867C}">
                  <a14:compatExt spid="_x0000_s28743"/>
                </a:ext>
                <a:ext uri="{FF2B5EF4-FFF2-40B4-BE49-F238E27FC236}">
                  <a16:creationId xmlns:a16="http://schemas.microsoft.com/office/drawing/2014/main" id="{00000000-0008-0000-0400-000047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98</xdr:row>
          <xdr:rowOff>38100</xdr:rowOff>
        </xdr:from>
        <xdr:to>
          <xdr:col>29</xdr:col>
          <xdr:colOff>142875</xdr:colOff>
          <xdr:row>98</xdr:row>
          <xdr:rowOff>200025</xdr:rowOff>
        </xdr:to>
        <xdr:sp macro="" textlink="">
          <xdr:nvSpPr>
            <xdr:cNvPr id="28744" name="Option Button 72" hidden="1">
              <a:extLst>
                <a:ext uri="{63B3BB69-23CF-44E3-9099-C40C66FF867C}">
                  <a14:compatExt spid="_x0000_s28744"/>
                </a:ext>
                <a:ext uri="{FF2B5EF4-FFF2-40B4-BE49-F238E27FC236}">
                  <a16:creationId xmlns:a16="http://schemas.microsoft.com/office/drawing/2014/main" id="{00000000-0008-0000-04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bitte wählen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151</xdr:row>
          <xdr:rowOff>228600</xdr:rowOff>
        </xdr:from>
        <xdr:to>
          <xdr:col>25</xdr:col>
          <xdr:colOff>19050</xdr:colOff>
          <xdr:row>153</xdr:row>
          <xdr:rowOff>0</xdr:rowOff>
        </xdr:to>
        <xdr:sp macro="" textlink="">
          <xdr:nvSpPr>
            <xdr:cNvPr id="28745" name="Option Button 73" hidden="1">
              <a:extLst>
                <a:ext uri="{63B3BB69-23CF-44E3-9099-C40C66FF867C}">
                  <a14:compatExt spid="_x0000_s28745"/>
                </a:ext>
                <a:ext uri="{FF2B5EF4-FFF2-40B4-BE49-F238E27FC236}">
                  <a16:creationId xmlns:a16="http://schemas.microsoft.com/office/drawing/2014/main" id="{00000000-0008-0000-0400-00004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bitte wählen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98</xdr:row>
          <xdr:rowOff>19050</xdr:rowOff>
        </xdr:from>
        <xdr:to>
          <xdr:col>29</xdr:col>
          <xdr:colOff>228600</xdr:colOff>
          <xdr:row>99</xdr:row>
          <xdr:rowOff>0</xdr:rowOff>
        </xdr:to>
        <xdr:sp macro="" textlink="">
          <xdr:nvSpPr>
            <xdr:cNvPr id="28746" name="Group Box 74" hidden="1">
              <a:extLst>
                <a:ext uri="{63B3BB69-23CF-44E3-9099-C40C66FF867C}">
                  <a14:compatExt spid="_x0000_s28746"/>
                </a:ext>
                <a:ext uri="{FF2B5EF4-FFF2-40B4-BE49-F238E27FC236}">
                  <a16:creationId xmlns:a16="http://schemas.microsoft.com/office/drawing/2014/main" id="{00000000-0008-0000-0400-00004A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151</xdr:row>
          <xdr:rowOff>190500</xdr:rowOff>
        </xdr:from>
        <xdr:to>
          <xdr:col>25</xdr:col>
          <xdr:colOff>104775</xdr:colOff>
          <xdr:row>153</xdr:row>
          <xdr:rowOff>19050</xdr:rowOff>
        </xdr:to>
        <xdr:sp macro="" textlink="">
          <xdr:nvSpPr>
            <xdr:cNvPr id="28747" name="Group Box 75" hidden="1">
              <a:extLst>
                <a:ext uri="{63B3BB69-23CF-44E3-9099-C40C66FF867C}">
                  <a14:compatExt spid="_x0000_s28747"/>
                </a:ext>
                <a:ext uri="{FF2B5EF4-FFF2-40B4-BE49-F238E27FC236}">
                  <a16:creationId xmlns:a16="http://schemas.microsoft.com/office/drawing/2014/main" id="{00000000-0008-0000-0400-00004B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247650</xdr:colOff>
          <xdr:row>67</xdr:row>
          <xdr:rowOff>228600</xdr:rowOff>
        </xdr:from>
        <xdr:to>
          <xdr:col>36</xdr:col>
          <xdr:colOff>19050</xdr:colOff>
          <xdr:row>69</xdr:row>
          <xdr:rowOff>19050</xdr:rowOff>
        </xdr:to>
        <xdr:sp macro="" textlink="">
          <xdr:nvSpPr>
            <xdr:cNvPr id="28748" name="Group Box 76" hidden="1">
              <a:extLst>
                <a:ext uri="{63B3BB69-23CF-44E3-9099-C40C66FF867C}">
                  <a14:compatExt spid="_x0000_s28748"/>
                </a:ext>
                <a:ext uri="{FF2B5EF4-FFF2-40B4-BE49-F238E27FC236}">
                  <a16:creationId xmlns:a16="http://schemas.microsoft.com/office/drawing/2014/main" id="{00000000-0008-0000-0400-00004C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154</xdr:row>
          <xdr:rowOff>228600</xdr:rowOff>
        </xdr:from>
        <xdr:to>
          <xdr:col>2</xdr:col>
          <xdr:colOff>104775</xdr:colOff>
          <xdr:row>155</xdr:row>
          <xdr:rowOff>171450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400-00004E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18</xdr:row>
          <xdr:rowOff>171450</xdr:rowOff>
        </xdr:from>
        <xdr:to>
          <xdr:col>29</xdr:col>
          <xdr:colOff>295275</xdr:colOff>
          <xdr:row>19</xdr:row>
          <xdr:rowOff>152400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400-00004F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22</xdr:row>
          <xdr:rowOff>152400</xdr:rowOff>
        </xdr:from>
        <xdr:to>
          <xdr:col>29</xdr:col>
          <xdr:colOff>295275</xdr:colOff>
          <xdr:row>23</xdr:row>
          <xdr:rowOff>152400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400-000050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31</xdr:row>
          <xdr:rowOff>28575</xdr:rowOff>
        </xdr:from>
        <xdr:to>
          <xdr:col>29</xdr:col>
          <xdr:colOff>266700</xdr:colOff>
          <xdr:row>31</xdr:row>
          <xdr:rowOff>171450</xdr:rowOff>
        </xdr:to>
        <xdr:sp macro="" textlink="">
          <xdr:nvSpPr>
            <xdr:cNvPr id="28753" name="Check Box 81" hidden="1">
              <a:extLst>
                <a:ext uri="{63B3BB69-23CF-44E3-9099-C40C66FF867C}">
                  <a14:compatExt spid="_x0000_s28753"/>
                </a:ext>
                <a:ext uri="{FF2B5EF4-FFF2-40B4-BE49-F238E27FC236}">
                  <a16:creationId xmlns:a16="http://schemas.microsoft.com/office/drawing/2014/main" id="{00000000-0008-0000-0400-000051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35</xdr:row>
          <xdr:rowOff>47625</xdr:rowOff>
        </xdr:from>
        <xdr:to>
          <xdr:col>29</xdr:col>
          <xdr:colOff>266700</xdr:colOff>
          <xdr:row>35</xdr:row>
          <xdr:rowOff>190500</xdr:rowOff>
        </xdr:to>
        <xdr:sp macro="" textlink="">
          <xdr:nvSpPr>
            <xdr:cNvPr id="28754" name="Check Box 82" hidden="1">
              <a:extLst>
                <a:ext uri="{63B3BB69-23CF-44E3-9099-C40C66FF867C}">
                  <a14:compatExt spid="_x0000_s28754"/>
                </a:ext>
                <a:ext uri="{FF2B5EF4-FFF2-40B4-BE49-F238E27FC236}">
                  <a16:creationId xmlns:a16="http://schemas.microsoft.com/office/drawing/2014/main" id="{00000000-0008-0000-0400-000052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123</xdr:row>
          <xdr:rowOff>76200</xdr:rowOff>
        </xdr:from>
        <xdr:to>
          <xdr:col>23</xdr:col>
          <xdr:colOff>209550</xdr:colOff>
          <xdr:row>124</xdr:row>
          <xdr:rowOff>133350</xdr:rowOff>
        </xdr:to>
        <xdr:sp macro="" textlink="">
          <xdr:nvSpPr>
            <xdr:cNvPr id="28755" name="Option Button 83" hidden="1">
              <a:extLst>
                <a:ext uri="{63B3BB69-23CF-44E3-9099-C40C66FF867C}">
                  <a14:compatExt spid="_x0000_s28755"/>
                </a:ext>
                <a:ext uri="{FF2B5EF4-FFF2-40B4-BE49-F238E27FC236}">
                  <a16:creationId xmlns:a16="http://schemas.microsoft.com/office/drawing/2014/main" id="{00000000-0008-0000-0400-00005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Bitte eine Lösungskombination wählen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46</xdr:row>
          <xdr:rowOff>28575</xdr:rowOff>
        </xdr:from>
        <xdr:to>
          <xdr:col>24</xdr:col>
          <xdr:colOff>238125</xdr:colOff>
          <xdr:row>47</xdr:row>
          <xdr:rowOff>142875</xdr:rowOff>
        </xdr:to>
        <xdr:sp macro="" textlink="">
          <xdr:nvSpPr>
            <xdr:cNvPr id="28769" name="ouinon" hidden="1">
              <a:extLst>
                <a:ext uri="{63B3BB69-23CF-44E3-9099-C40C66FF867C}">
                  <a14:compatExt spid="_x0000_s28769"/>
                </a:ext>
                <a:ext uri="{FF2B5EF4-FFF2-40B4-BE49-F238E27FC236}">
                  <a16:creationId xmlns:a16="http://schemas.microsoft.com/office/drawing/2014/main" id="{00000000-0008-0000-04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46</xdr:row>
          <xdr:rowOff>28575</xdr:rowOff>
        </xdr:from>
        <xdr:to>
          <xdr:col>22</xdr:col>
          <xdr:colOff>142875</xdr:colOff>
          <xdr:row>47</xdr:row>
          <xdr:rowOff>133350</xdr:rowOff>
        </xdr:to>
        <xdr:sp macro="" textlink="">
          <xdr:nvSpPr>
            <xdr:cNvPr id="28770" name="Option Button 98" hidden="1">
              <a:extLst>
                <a:ext uri="{63B3BB69-23CF-44E3-9099-C40C66FF867C}">
                  <a14:compatExt spid="_x0000_s28770"/>
                </a:ext>
                <a:ext uri="{FF2B5EF4-FFF2-40B4-BE49-F238E27FC236}">
                  <a16:creationId xmlns:a16="http://schemas.microsoft.com/office/drawing/2014/main" id="{00000000-0008-0000-04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49</xdr:row>
          <xdr:rowOff>28575</xdr:rowOff>
        </xdr:from>
        <xdr:to>
          <xdr:col>24</xdr:col>
          <xdr:colOff>238125</xdr:colOff>
          <xdr:row>50</xdr:row>
          <xdr:rowOff>142875</xdr:rowOff>
        </xdr:to>
        <xdr:sp macro="" textlink="">
          <xdr:nvSpPr>
            <xdr:cNvPr id="28771" name="Option Button 99" hidden="1">
              <a:extLst>
                <a:ext uri="{63B3BB69-23CF-44E3-9099-C40C66FF867C}">
                  <a14:compatExt spid="_x0000_s28771"/>
                </a:ext>
                <a:ext uri="{FF2B5EF4-FFF2-40B4-BE49-F238E27FC236}">
                  <a16:creationId xmlns:a16="http://schemas.microsoft.com/office/drawing/2014/main" id="{00000000-0008-0000-04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38100</xdr:rowOff>
        </xdr:from>
        <xdr:to>
          <xdr:col>22</xdr:col>
          <xdr:colOff>142875</xdr:colOff>
          <xdr:row>50</xdr:row>
          <xdr:rowOff>142875</xdr:rowOff>
        </xdr:to>
        <xdr:sp macro="" textlink="">
          <xdr:nvSpPr>
            <xdr:cNvPr id="28772" name="Option Button 100" hidden="1">
              <a:extLst>
                <a:ext uri="{63B3BB69-23CF-44E3-9099-C40C66FF867C}">
                  <a14:compatExt spid="_x0000_s28772"/>
                </a:ext>
                <a:ext uri="{FF2B5EF4-FFF2-40B4-BE49-F238E27FC236}">
                  <a16:creationId xmlns:a16="http://schemas.microsoft.com/office/drawing/2014/main" id="{00000000-0008-0000-04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48</xdr:row>
          <xdr:rowOff>161925</xdr:rowOff>
        </xdr:from>
        <xdr:to>
          <xdr:col>24</xdr:col>
          <xdr:colOff>314325</xdr:colOff>
          <xdr:row>51</xdr:row>
          <xdr:rowOff>9525</xdr:rowOff>
        </xdr:to>
        <xdr:sp macro="" textlink="">
          <xdr:nvSpPr>
            <xdr:cNvPr id="28773" name="Group Box 101" hidden="1">
              <a:extLst>
                <a:ext uri="{63B3BB69-23CF-44E3-9099-C40C66FF867C}">
                  <a14:compatExt spid="_x0000_s28773"/>
                </a:ext>
                <a:ext uri="{FF2B5EF4-FFF2-40B4-BE49-F238E27FC236}">
                  <a16:creationId xmlns:a16="http://schemas.microsoft.com/office/drawing/2014/main" id="{00000000-0008-0000-0400-000065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52</xdr:row>
          <xdr:rowOff>28575</xdr:rowOff>
        </xdr:from>
        <xdr:to>
          <xdr:col>24</xdr:col>
          <xdr:colOff>238125</xdr:colOff>
          <xdr:row>53</xdr:row>
          <xdr:rowOff>142875</xdr:rowOff>
        </xdr:to>
        <xdr:sp macro="" textlink="">
          <xdr:nvSpPr>
            <xdr:cNvPr id="28774" name="Option Button 102" hidden="1">
              <a:extLst>
                <a:ext uri="{63B3BB69-23CF-44E3-9099-C40C66FF867C}">
                  <a14:compatExt spid="_x0000_s28774"/>
                </a:ext>
                <a:ext uri="{FF2B5EF4-FFF2-40B4-BE49-F238E27FC236}">
                  <a16:creationId xmlns:a16="http://schemas.microsoft.com/office/drawing/2014/main" id="{00000000-0008-0000-0400-00006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52</xdr:row>
          <xdr:rowOff>38100</xdr:rowOff>
        </xdr:from>
        <xdr:to>
          <xdr:col>22</xdr:col>
          <xdr:colOff>123825</xdr:colOff>
          <xdr:row>53</xdr:row>
          <xdr:rowOff>142875</xdr:rowOff>
        </xdr:to>
        <xdr:sp macro="" textlink="">
          <xdr:nvSpPr>
            <xdr:cNvPr id="28775" name="Option Button 103" hidden="1">
              <a:extLst>
                <a:ext uri="{63B3BB69-23CF-44E3-9099-C40C66FF867C}">
                  <a14:compatExt spid="_x0000_s28775"/>
                </a:ext>
                <a:ext uri="{FF2B5EF4-FFF2-40B4-BE49-F238E27FC236}">
                  <a16:creationId xmlns:a16="http://schemas.microsoft.com/office/drawing/2014/main" id="{00000000-0008-0000-0400-00006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52</xdr:row>
          <xdr:rowOff>9525</xdr:rowOff>
        </xdr:from>
        <xdr:to>
          <xdr:col>24</xdr:col>
          <xdr:colOff>314325</xdr:colOff>
          <xdr:row>54</xdr:row>
          <xdr:rowOff>0</xdr:rowOff>
        </xdr:to>
        <xdr:sp macro="" textlink="">
          <xdr:nvSpPr>
            <xdr:cNvPr id="28776" name="Group Box 104" hidden="1">
              <a:extLst>
                <a:ext uri="{63B3BB69-23CF-44E3-9099-C40C66FF867C}">
                  <a14:compatExt spid="_x0000_s28776"/>
                </a:ext>
                <a:ext uri="{FF2B5EF4-FFF2-40B4-BE49-F238E27FC236}">
                  <a16:creationId xmlns:a16="http://schemas.microsoft.com/office/drawing/2014/main" id="{00000000-0008-0000-0400-000068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238125</xdr:rowOff>
        </xdr:from>
        <xdr:to>
          <xdr:col>24</xdr:col>
          <xdr:colOff>314325</xdr:colOff>
          <xdr:row>48</xdr:row>
          <xdr:rowOff>19050</xdr:rowOff>
        </xdr:to>
        <xdr:sp macro="" textlink="">
          <xdr:nvSpPr>
            <xdr:cNvPr id="28777" name="Group Box 105" hidden="1">
              <a:extLst>
                <a:ext uri="{63B3BB69-23CF-44E3-9099-C40C66FF867C}">
                  <a14:compatExt spid="_x0000_s28777"/>
                </a:ext>
                <a:ext uri="{FF2B5EF4-FFF2-40B4-BE49-F238E27FC236}">
                  <a16:creationId xmlns:a16="http://schemas.microsoft.com/office/drawing/2014/main" id="{00000000-0008-0000-0400-000069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151</xdr:row>
          <xdr:rowOff>9525</xdr:rowOff>
        </xdr:from>
        <xdr:to>
          <xdr:col>2</xdr:col>
          <xdr:colOff>104775</xdr:colOff>
          <xdr:row>151</xdr:row>
          <xdr:rowOff>190500</xdr:rowOff>
        </xdr:to>
        <xdr:sp macro="" textlink="">
          <xdr:nvSpPr>
            <xdr:cNvPr id="28783" name="Check Box 111" hidden="1">
              <a:extLst>
                <a:ext uri="{63B3BB69-23CF-44E3-9099-C40C66FF867C}">
                  <a14:compatExt spid="_x0000_s28783"/>
                </a:ext>
                <a:ext uri="{FF2B5EF4-FFF2-40B4-BE49-F238E27FC236}">
                  <a16:creationId xmlns:a16="http://schemas.microsoft.com/office/drawing/2014/main" id="{00000000-0008-0000-0400-00006F7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8</xdr:col>
      <xdr:colOff>200655</xdr:colOff>
      <xdr:row>1</xdr:row>
      <xdr:rowOff>52552</xdr:rowOff>
    </xdr:from>
    <xdr:to>
      <xdr:col>9</xdr:col>
      <xdr:colOff>408216</xdr:colOff>
      <xdr:row>5</xdr:row>
      <xdr:rowOff>59120</xdr:rowOff>
    </xdr:to>
    <xdr:pic>
      <xdr:nvPicPr>
        <xdr:cNvPr id="2" name="Image 1" descr="Logo Final">
          <a:extLst>
            <a:ext uri="{FF2B5EF4-FFF2-40B4-BE49-F238E27FC236}">
              <a16:creationId xmlns:a16="http://schemas.microsoft.com/office/drawing/2014/main" id="{DFC5E0AF-FD0E-4458-9F5B-CA3CBA961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5905" y="214477"/>
          <a:ext cx="750486" cy="654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42</xdr:row>
          <xdr:rowOff>19050</xdr:rowOff>
        </xdr:from>
        <xdr:to>
          <xdr:col>2</xdr:col>
          <xdr:colOff>28575</xdr:colOff>
          <xdr:row>42</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0</xdr:rowOff>
        </xdr:from>
        <xdr:to>
          <xdr:col>2</xdr:col>
          <xdr:colOff>47625</xdr:colOff>
          <xdr:row>43</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57150</xdr:rowOff>
        </xdr:from>
        <xdr:to>
          <xdr:col>1</xdr:col>
          <xdr:colOff>38100</xdr:colOff>
          <xdr:row>11</xdr:row>
          <xdr:rowOff>161925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2</xdr:col>
          <xdr:colOff>28575</xdr:colOff>
          <xdr:row>44</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304800</xdr:rowOff>
        </xdr:from>
        <xdr:to>
          <xdr:col>2</xdr:col>
          <xdr:colOff>28575</xdr:colOff>
          <xdr:row>45</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54</xdr:row>
          <xdr:rowOff>171450</xdr:rowOff>
        </xdr:from>
        <xdr:to>
          <xdr:col>2</xdr:col>
          <xdr:colOff>0</xdr:colOff>
          <xdr:row>56</xdr:row>
          <xdr:rowOff>57150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19050</xdr:rowOff>
        </xdr:from>
        <xdr:to>
          <xdr:col>2</xdr:col>
          <xdr:colOff>0</xdr:colOff>
          <xdr:row>71</xdr:row>
          <xdr:rowOff>76200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31749</xdr:colOff>
      <xdr:row>107</xdr:row>
      <xdr:rowOff>6372</xdr:rowOff>
    </xdr:from>
    <xdr:to>
      <xdr:col>5</xdr:col>
      <xdr:colOff>174624</xdr:colOff>
      <xdr:row>110</xdr:row>
      <xdr:rowOff>215900</xdr:rowOff>
    </xdr:to>
    <xdr:pic>
      <xdr:nvPicPr>
        <xdr:cNvPr id="10" name="Image 9" descr="Logo Final">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12737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57</xdr:row>
          <xdr:rowOff>76200</xdr:rowOff>
        </xdr:from>
        <xdr:to>
          <xdr:col>2</xdr:col>
          <xdr:colOff>0</xdr:colOff>
          <xdr:row>58</xdr:row>
          <xdr:rowOff>133350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59</xdr:row>
          <xdr:rowOff>161925</xdr:rowOff>
        </xdr:from>
        <xdr:to>
          <xdr:col>2</xdr:col>
          <xdr:colOff>0</xdr:colOff>
          <xdr:row>61</xdr:row>
          <xdr:rowOff>57150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62</xdr:row>
          <xdr:rowOff>19050</xdr:rowOff>
        </xdr:from>
        <xdr:to>
          <xdr:col>2</xdr:col>
          <xdr:colOff>0</xdr:colOff>
          <xdr:row>63</xdr:row>
          <xdr:rowOff>85725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19050</xdr:rowOff>
        </xdr:from>
        <xdr:to>
          <xdr:col>2</xdr:col>
          <xdr:colOff>0</xdr:colOff>
          <xdr:row>68</xdr:row>
          <xdr:rowOff>85725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19050</xdr:rowOff>
        </xdr:from>
        <xdr:to>
          <xdr:col>2</xdr:col>
          <xdr:colOff>0</xdr:colOff>
          <xdr:row>70</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120</xdr:row>
          <xdr:rowOff>9525</xdr:rowOff>
        </xdr:from>
        <xdr:to>
          <xdr:col>2</xdr:col>
          <xdr:colOff>0</xdr:colOff>
          <xdr:row>121</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123</xdr:row>
          <xdr:rowOff>9525</xdr:rowOff>
        </xdr:from>
        <xdr:to>
          <xdr:col>2</xdr:col>
          <xdr:colOff>0</xdr:colOff>
          <xdr:row>124</xdr:row>
          <xdr:rowOff>85725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125</xdr:row>
          <xdr:rowOff>9525</xdr:rowOff>
        </xdr:from>
        <xdr:to>
          <xdr:col>2</xdr:col>
          <xdr:colOff>0</xdr:colOff>
          <xdr:row>126</xdr:row>
          <xdr:rowOff>85725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127</xdr:row>
          <xdr:rowOff>0</xdr:rowOff>
        </xdr:from>
        <xdr:to>
          <xdr:col>2</xdr:col>
          <xdr:colOff>0</xdr:colOff>
          <xdr:row>128</xdr:row>
          <xdr:rowOff>95250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19050</xdr:rowOff>
        </xdr:from>
        <xdr:to>
          <xdr:col>29</xdr:col>
          <xdr:colOff>209550</xdr:colOff>
          <xdr:row>17</xdr:row>
          <xdr:rowOff>95250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180975</xdr:rowOff>
        </xdr:from>
        <xdr:to>
          <xdr:col>29</xdr:col>
          <xdr:colOff>209550</xdr:colOff>
          <xdr:row>20</xdr:row>
          <xdr:rowOff>66675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21</xdr:row>
          <xdr:rowOff>0</xdr:rowOff>
        </xdr:from>
        <xdr:to>
          <xdr:col>29</xdr:col>
          <xdr:colOff>209550</xdr:colOff>
          <xdr:row>21</xdr:row>
          <xdr:rowOff>85725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xdr:row>
          <xdr:rowOff>152400</xdr:rowOff>
        </xdr:from>
        <xdr:to>
          <xdr:col>29</xdr:col>
          <xdr:colOff>209550</xdr:colOff>
          <xdr:row>24</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19050</xdr:rowOff>
        </xdr:from>
        <xdr:to>
          <xdr:col>29</xdr:col>
          <xdr:colOff>209550</xdr:colOff>
          <xdr:row>27</xdr:row>
          <xdr:rowOff>104775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28</xdr:row>
          <xdr:rowOff>171450</xdr:rowOff>
        </xdr:from>
        <xdr:to>
          <xdr:col>29</xdr:col>
          <xdr:colOff>209550</xdr:colOff>
          <xdr:row>30</xdr:row>
          <xdr:rowOff>76200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19050</xdr:rowOff>
        </xdr:from>
        <xdr:to>
          <xdr:col>29</xdr:col>
          <xdr:colOff>209550</xdr:colOff>
          <xdr:row>31</xdr:row>
          <xdr:rowOff>104775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171450</xdr:rowOff>
        </xdr:from>
        <xdr:to>
          <xdr:col>29</xdr:col>
          <xdr:colOff>209550</xdr:colOff>
          <xdr:row>34</xdr:row>
          <xdr:rowOff>76200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34</xdr:row>
          <xdr:rowOff>161925</xdr:rowOff>
        </xdr:from>
        <xdr:to>
          <xdr:col>28</xdr:col>
          <xdr:colOff>0</xdr:colOff>
          <xdr:row>36</xdr:row>
          <xdr:rowOff>28575</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34</xdr:row>
          <xdr:rowOff>161925</xdr:rowOff>
        </xdr:from>
        <xdr:to>
          <xdr:col>29</xdr:col>
          <xdr:colOff>209550</xdr:colOff>
          <xdr:row>36</xdr:row>
          <xdr:rowOff>19050</xdr:rowOff>
        </xdr:to>
        <xdr:sp macro="" textlink="">
          <xdr:nvSpPr>
            <xdr:cNvPr id="3098" name="Option Button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180975</xdr:rowOff>
        </xdr:from>
        <xdr:to>
          <xdr:col>29</xdr:col>
          <xdr:colOff>0</xdr:colOff>
          <xdr:row>36</xdr:row>
          <xdr:rowOff>19050</xdr:rowOff>
        </xdr:to>
        <xdr:sp macro="" textlink="">
          <xdr:nvSpPr>
            <xdr:cNvPr id="3099" name="Group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46</xdr:row>
          <xdr:rowOff>0</xdr:rowOff>
        </xdr:from>
        <xdr:to>
          <xdr:col>2</xdr:col>
          <xdr:colOff>28575</xdr:colOff>
          <xdr:row>46</xdr:row>
          <xdr:rowOff>295275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9525</xdr:rowOff>
        </xdr:from>
        <xdr:to>
          <xdr:col>19</xdr:col>
          <xdr:colOff>0</xdr:colOff>
          <xdr:row>43</xdr:row>
          <xdr:rowOff>266700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43</xdr:row>
          <xdr:rowOff>9525</xdr:rowOff>
        </xdr:from>
        <xdr:to>
          <xdr:col>19</xdr:col>
          <xdr:colOff>295275</xdr:colOff>
          <xdr:row>43</xdr:row>
          <xdr:rowOff>257175</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43</xdr:row>
          <xdr:rowOff>19050</xdr:rowOff>
        </xdr:from>
        <xdr:to>
          <xdr:col>21</xdr:col>
          <xdr:colOff>209550</xdr:colOff>
          <xdr:row>43</xdr:row>
          <xdr:rowOff>266700</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43</xdr:row>
          <xdr:rowOff>19050</xdr:rowOff>
        </xdr:from>
        <xdr:to>
          <xdr:col>23</xdr:col>
          <xdr:colOff>209550</xdr:colOff>
          <xdr:row>43</xdr:row>
          <xdr:rowOff>266700</xdr:rowOff>
        </xdr:to>
        <xdr:sp macro="" textlink="">
          <xdr:nvSpPr>
            <xdr:cNvPr id="3104" name="Option Button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122</xdr:row>
          <xdr:rowOff>9525</xdr:rowOff>
        </xdr:from>
        <xdr:to>
          <xdr:col>2</xdr:col>
          <xdr:colOff>0</xdr:colOff>
          <xdr:row>123</xdr:row>
          <xdr:rowOff>57150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75</xdr:row>
      <xdr:rowOff>6372</xdr:rowOff>
    </xdr:from>
    <xdr:to>
      <xdr:col>5</xdr:col>
      <xdr:colOff>174624</xdr:colOff>
      <xdr:row>78</xdr:row>
      <xdr:rowOff>215900</xdr:rowOff>
    </xdr:to>
    <xdr:pic>
      <xdr:nvPicPr>
        <xdr:cNvPr id="37" name="Image 36" descr="Logo Final">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13158492"/>
          <a:ext cx="965835" cy="849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276225</xdr:colOff>
          <xdr:row>92</xdr:row>
          <xdr:rowOff>276225</xdr:rowOff>
        </xdr:from>
        <xdr:to>
          <xdr:col>24</xdr:col>
          <xdr:colOff>276225</xdr:colOff>
          <xdr:row>94</xdr:row>
          <xdr:rowOff>38100</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276225</xdr:colOff>
          <xdr:row>93</xdr:row>
          <xdr:rowOff>190500</xdr:rowOff>
        </xdr:from>
        <xdr:to>
          <xdr:col>24</xdr:col>
          <xdr:colOff>276225</xdr:colOff>
          <xdr:row>95</xdr:row>
          <xdr:rowOff>28575</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276225</xdr:colOff>
          <xdr:row>96</xdr:row>
          <xdr:rowOff>104775</xdr:rowOff>
        </xdr:from>
        <xdr:to>
          <xdr:col>24</xdr:col>
          <xdr:colOff>276225</xdr:colOff>
          <xdr:row>97</xdr:row>
          <xdr:rowOff>161925</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6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285750</xdr:colOff>
          <xdr:row>99</xdr:row>
          <xdr:rowOff>76200</xdr:rowOff>
        </xdr:from>
        <xdr:to>
          <xdr:col>24</xdr:col>
          <xdr:colOff>285750</xdr:colOff>
          <xdr:row>100</xdr:row>
          <xdr:rowOff>133350</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99</xdr:row>
          <xdr:rowOff>85725</xdr:rowOff>
        </xdr:from>
        <xdr:to>
          <xdr:col>28</xdr:col>
          <xdr:colOff>0</xdr:colOff>
          <xdr:row>100</xdr:row>
          <xdr:rowOff>133350</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6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93</xdr:row>
          <xdr:rowOff>200025</xdr:rowOff>
        </xdr:from>
        <xdr:to>
          <xdr:col>28</xdr:col>
          <xdr:colOff>0</xdr:colOff>
          <xdr:row>95</xdr:row>
          <xdr:rowOff>28575</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96</xdr:row>
          <xdr:rowOff>95250</xdr:rowOff>
        </xdr:from>
        <xdr:to>
          <xdr:col>28</xdr:col>
          <xdr:colOff>0</xdr:colOff>
          <xdr:row>97</xdr:row>
          <xdr:rowOff>152400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96</xdr:row>
          <xdr:rowOff>123825</xdr:rowOff>
        </xdr:from>
        <xdr:to>
          <xdr:col>29</xdr:col>
          <xdr:colOff>209550</xdr:colOff>
          <xdr:row>98</xdr:row>
          <xdr:rowOff>9525</xdr:rowOff>
        </xdr:to>
        <xdr:sp macro="" textlink="">
          <xdr:nvSpPr>
            <xdr:cNvPr id="3113" name="Option Button 41" hidden="1">
              <a:extLst>
                <a:ext uri="{63B3BB69-23CF-44E3-9099-C40C66FF867C}">
                  <a14:compatExt spid="_x0000_s3113"/>
                </a:ext>
                <a:ext uri="{FF2B5EF4-FFF2-40B4-BE49-F238E27FC236}">
                  <a16:creationId xmlns:a16="http://schemas.microsoft.com/office/drawing/2014/main" id="{00000000-0008-0000-06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96</xdr:row>
          <xdr:rowOff>114300</xdr:rowOff>
        </xdr:from>
        <xdr:to>
          <xdr:col>33</xdr:col>
          <xdr:colOff>247650</xdr:colOff>
          <xdr:row>98</xdr:row>
          <xdr:rowOff>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6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97</xdr:row>
          <xdr:rowOff>0</xdr:rowOff>
        </xdr:from>
        <xdr:to>
          <xdr:col>36</xdr:col>
          <xdr:colOff>0</xdr:colOff>
          <xdr:row>98</xdr:row>
          <xdr:rowOff>57150</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99</xdr:row>
          <xdr:rowOff>76200</xdr:rowOff>
        </xdr:from>
        <xdr:to>
          <xdr:col>36</xdr:col>
          <xdr:colOff>0</xdr:colOff>
          <xdr:row>100</xdr:row>
          <xdr:rowOff>133350</xdr:rowOff>
        </xdr:to>
        <xdr:sp macro="" textlink="">
          <xdr:nvSpPr>
            <xdr:cNvPr id="3116" name="Option Button 44"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99</xdr:row>
          <xdr:rowOff>85725</xdr:rowOff>
        </xdr:from>
        <xdr:to>
          <xdr:col>29</xdr:col>
          <xdr:colOff>209550</xdr:colOff>
          <xdr:row>100</xdr:row>
          <xdr:rowOff>133350</xdr:rowOff>
        </xdr:to>
        <xdr:sp macro="" textlink="">
          <xdr:nvSpPr>
            <xdr:cNvPr id="3117" name="Option Button 45"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101</xdr:row>
          <xdr:rowOff>0</xdr:rowOff>
        </xdr:from>
        <xdr:to>
          <xdr:col>29</xdr:col>
          <xdr:colOff>209550</xdr:colOff>
          <xdr:row>102</xdr:row>
          <xdr:rowOff>57150</xdr:rowOff>
        </xdr:to>
        <xdr:sp macro="" textlink="">
          <xdr:nvSpPr>
            <xdr:cNvPr id="3118" name="Option Button 46" hidden="1">
              <a:extLst>
                <a:ext uri="{63B3BB69-23CF-44E3-9099-C40C66FF867C}">
                  <a14:compatExt spid="_x0000_s3118"/>
                </a:ext>
                <a:ext uri="{FF2B5EF4-FFF2-40B4-BE49-F238E27FC236}">
                  <a16:creationId xmlns:a16="http://schemas.microsoft.com/office/drawing/2014/main" id="{00000000-0008-0000-06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101</xdr:row>
          <xdr:rowOff>19050</xdr:rowOff>
        </xdr:from>
        <xdr:to>
          <xdr:col>28</xdr:col>
          <xdr:colOff>0</xdr:colOff>
          <xdr:row>102</xdr:row>
          <xdr:rowOff>66675</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285750</xdr:colOff>
          <xdr:row>101</xdr:row>
          <xdr:rowOff>9525</xdr:rowOff>
        </xdr:from>
        <xdr:to>
          <xdr:col>24</xdr:col>
          <xdr:colOff>285750</xdr:colOff>
          <xdr:row>102</xdr:row>
          <xdr:rowOff>57150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100</xdr:row>
          <xdr:rowOff>190500</xdr:rowOff>
        </xdr:from>
        <xdr:to>
          <xdr:col>33</xdr:col>
          <xdr:colOff>247650</xdr:colOff>
          <xdr:row>102</xdr:row>
          <xdr:rowOff>95250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6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91</xdr:row>
          <xdr:rowOff>9525</xdr:rowOff>
        </xdr:from>
        <xdr:to>
          <xdr:col>27</xdr:col>
          <xdr:colOff>95250</xdr:colOff>
          <xdr:row>105</xdr:row>
          <xdr:rowOff>19050</xdr:rowOff>
        </xdr:to>
        <xdr:sp macro="" textlink="">
          <xdr:nvSpPr>
            <xdr:cNvPr id="3122" name="Group Box 50" hidden="1">
              <a:extLst>
                <a:ext uri="{63B3BB69-23CF-44E3-9099-C40C66FF867C}">
                  <a14:compatExt spid="_x0000_s3122"/>
                </a:ext>
                <a:ext uri="{FF2B5EF4-FFF2-40B4-BE49-F238E27FC236}">
                  <a16:creationId xmlns:a16="http://schemas.microsoft.com/office/drawing/2014/main" id="{00000000-0008-0000-0600-00003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68</xdr:row>
          <xdr:rowOff>9525</xdr:rowOff>
        </xdr:from>
        <xdr:to>
          <xdr:col>12</xdr:col>
          <xdr:colOff>0</xdr:colOff>
          <xdr:row>69</xdr:row>
          <xdr:rowOff>114300</xdr:rowOff>
        </xdr:to>
        <xdr:sp macro="" textlink="">
          <xdr:nvSpPr>
            <xdr:cNvPr id="3123" name="Option Button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sol-eau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68</xdr:row>
          <xdr:rowOff>0</xdr:rowOff>
        </xdr:from>
        <xdr:to>
          <xdr:col>15</xdr:col>
          <xdr:colOff>0</xdr:colOff>
          <xdr:row>69</xdr:row>
          <xdr:rowOff>104775</xdr:rowOff>
        </xdr:to>
        <xdr:sp macro="" textlink="">
          <xdr:nvSpPr>
            <xdr:cNvPr id="3124" name="Option Button 52" hidden="1">
              <a:extLst>
                <a:ext uri="{63B3BB69-23CF-44E3-9099-C40C66FF867C}">
                  <a14:compatExt spid="_x0000_s3124"/>
                </a:ext>
                <a:ext uri="{FF2B5EF4-FFF2-40B4-BE49-F238E27FC236}">
                  <a16:creationId xmlns:a16="http://schemas.microsoft.com/office/drawing/2014/main" id="{00000000-0008-0000-06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air-eau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68</xdr:row>
          <xdr:rowOff>0</xdr:rowOff>
        </xdr:from>
        <xdr:to>
          <xdr:col>18</xdr:col>
          <xdr:colOff>0</xdr:colOff>
          <xdr:row>69</xdr:row>
          <xdr:rowOff>104775</xdr:rowOff>
        </xdr:to>
        <xdr:sp macro="" textlink="">
          <xdr:nvSpPr>
            <xdr:cNvPr id="3125" name="Option Button 53" hidden="1">
              <a:extLst>
                <a:ext uri="{63B3BB69-23CF-44E3-9099-C40C66FF867C}">
                  <a14:compatExt spid="_x0000_s3125"/>
                </a:ext>
                <a:ext uri="{FF2B5EF4-FFF2-40B4-BE49-F238E27FC236}">
                  <a16:creationId xmlns:a16="http://schemas.microsoft.com/office/drawing/2014/main" id="{00000000-0008-0000-06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eau-eau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121</xdr:row>
          <xdr:rowOff>9525</xdr:rowOff>
        </xdr:from>
        <xdr:to>
          <xdr:col>2</xdr:col>
          <xdr:colOff>0</xdr:colOff>
          <xdr:row>122</xdr:row>
          <xdr:rowOff>57150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600-000036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124</xdr:row>
          <xdr:rowOff>9525</xdr:rowOff>
        </xdr:from>
        <xdr:to>
          <xdr:col>2</xdr:col>
          <xdr:colOff>0</xdr:colOff>
          <xdr:row>125</xdr:row>
          <xdr:rowOff>85725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600-000037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124</xdr:row>
          <xdr:rowOff>114300</xdr:rowOff>
        </xdr:from>
        <xdr:to>
          <xdr:col>13</xdr:col>
          <xdr:colOff>133350</xdr:colOff>
          <xdr:row>126</xdr:row>
          <xdr:rowOff>0</xdr:rowOff>
        </xdr:to>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6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124</xdr:row>
          <xdr:rowOff>114300</xdr:rowOff>
        </xdr:from>
        <xdr:to>
          <xdr:col>16</xdr:col>
          <xdr:colOff>104775</xdr:colOff>
          <xdr:row>126</xdr:row>
          <xdr:rowOff>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6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124</xdr:row>
          <xdr:rowOff>104775</xdr:rowOff>
        </xdr:from>
        <xdr:to>
          <xdr:col>17</xdr:col>
          <xdr:colOff>19050</xdr:colOff>
          <xdr:row>126</xdr:row>
          <xdr:rowOff>28575</xdr:rowOff>
        </xdr:to>
        <xdr:sp macro="" textlink="">
          <xdr:nvSpPr>
            <xdr:cNvPr id="3130" name="Group Box 58" hidden="1">
              <a:extLst>
                <a:ext uri="{63B3BB69-23CF-44E3-9099-C40C66FF867C}">
                  <a14:compatExt spid="_x0000_s3130"/>
                </a:ext>
                <a:ext uri="{FF2B5EF4-FFF2-40B4-BE49-F238E27FC236}">
                  <a16:creationId xmlns:a16="http://schemas.microsoft.com/office/drawing/2014/main" id="{00000000-0008-0000-0600-00003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200025</xdr:rowOff>
        </xdr:from>
        <xdr:to>
          <xdr:col>25</xdr:col>
          <xdr:colOff>133350</xdr:colOff>
          <xdr:row>44</xdr:row>
          <xdr:rowOff>104775</xdr:rowOff>
        </xdr:to>
        <xdr:sp macro="" textlink="">
          <xdr:nvSpPr>
            <xdr:cNvPr id="3131" name="Group Box 59" hidden="1">
              <a:extLst>
                <a:ext uri="{63B3BB69-23CF-44E3-9099-C40C66FF867C}">
                  <a14:compatExt spid="_x0000_s3131"/>
                </a:ext>
                <a:ext uri="{FF2B5EF4-FFF2-40B4-BE49-F238E27FC236}">
                  <a16:creationId xmlns:a16="http://schemas.microsoft.com/office/drawing/2014/main" id="{00000000-0008-0000-0600-00003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47</xdr:row>
          <xdr:rowOff>0</xdr:rowOff>
        </xdr:from>
        <xdr:to>
          <xdr:col>2</xdr:col>
          <xdr:colOff>28575</xdr:colOff>
          <xdr:row>48</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42</xdr:row>
          <xdr:rowOff>19050</xdr:rowOff>
        </xdr:from>
        <xdr:to>
          <xdr:col>1</xdr:col>
          <xdr:colOff>0</xdr:colOff>
          <xdr:row>43</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0</xdr:rowOff>
        </xdr:from>
        <xdr:to>
          <xdr:col>1</xdr:col>
          <xdr:colOff>0</xdr:colOff>
          <xdr:row>44</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57150</xdr:rowOff>
        </xdr:from>
        <xdr:to>
          <xdr:col>1</xdr:col>
          <xdr:colOff>38100</xdr:colOff>
          <xdr:row>11</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1</xdr:col>
          <xdr:colOff>0</xdr:colOff>
          <xdr:row>45</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45</xdr:row>
          <xdr:rowOff>0</xdr:rowOff>
        </xdr:from>
        <xdr:to>
          <xdr:col>1</xdr:col>
          <xdr:colOff>0</xdr:colOff>
          <xdr:row>46</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53</xdr:row>
          <xdr:rowOff>171450</xdr:rowOff>
        </xdr:from>
        <xdr:to>
          <xdr:col>2</xdr:col>
          <xdr:colOff>0</xdr:colOff>
          <xdr:row>55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19050</xdr:rowOff>
        </xdr:from>
        <xdr:to>
          <xdr:col>2</xdr:col>
          <xdr:colOff>0</xdr:colOff>
          <xdr:row>70</xdr:row>
          <xdr:rowOff>57150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56</xdr:row>
          <xdr:rowOff>76200</xdr:rowOff>
        </xdr:from>
        <xdr:to>
          <xdr:col>2</xdr:col>
          <xdr:colOff>0</xdr:colOff>
          <xdr:row>57</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58</xdr:row>
          <xdr:rowOff>161925</xdr:rowOff>
        </xdr:from>
        <xdr:to>
          <xdr:col>2</xdr:col>
          <xdr:colOff>0</xdr:colOff>
          <xdr:row>60</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61</xdr:row>
          <xdr:rowOff>19050</xdr:rowOff>
        </xdr:from>
        <xdr:to>
          <xdr:col>2</xdr:col>
          <xdr:colOff>0</xdr:colOff>
          <xdr:row>62</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66</xdr:row>
          <xdr:rowOff>19050</xdr:rowOff>
        </xdr:from>
        <xdr:to>
          <xdr:col>2</xdr:col>
          <xdr:colOff>0</xdr:colOff>
          <xdr:row>67</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68</xdr:row>
          <xdr:rowOff>19050</xdr:rowOff>
        </xdr:from>
        <xdr:to>
          <xdr:col>2</xdr:col>
          <xdr:colOff>0</xdr:colOff>
          <xdr:row>69</xdr:row>
          <xdr:rowOff>57150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119</xdr:row>
          <xdr:rowOff>9525</xdr:rowOff>
        </xdr:from>
        <xdr:to>
          <xdr:col>2</xdr:col>
          <xdr:colOff>0</xdr:colOff>
          <xdr:row>120</xdr:row>
          <xdr:rowOff>47625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122</xdr:row>
          <xdr:rowOff>9525</xdr:rowOff>
        </xdr:from>
        <xdr:to>
          <xdr:col>2</xdr:col>
          <xdr:colOff>0</xdr:colOff>
          <xdr:row>123</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124</xdr:row>
          <xdr:rowOff>9525</xdr:rowOff>
        </xdr:from>
        <xdr:to>
          <xdr:col>2</xdr:col>
          <xdr:colOff>0</xdr:colOff>
          <xdr:row>125</xdr:row>
          <xdr:rowOff>47625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126</xdr:row>
          <xdr:rowOff>0</xdr:rowOff>
        </xdr:from>
        <xdr:to>
          <xdr:col>2</xdr:col>
          <xdr:colOff>0</xdr:colOff>
          <xdr:row>127</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19050</xdr:rowOff>
        </xdr:from>
        <xdr:to>
          <xdr:col>29</xdr:col>
          <xdr:colOff>209550</xdr:colOff>
          <xdr:row>18</xdr:row>
          <xdr:rowOff>57150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180975</xdr:rowOff>
        </xdr:from>
        <xdr:to>
          <xdr:col>29</xdr:col>
          <xdr:colOff>209550</xdr:colOff>
          <xdr:row>21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21</xdr:row>
          <xdr:rowOff>0</xdr:rowOff>
        </xdr:from>
        <xdr:to>
          <xdr:col>29</xdr:col>
          <xdr:colOff>209550</xdr:colOff>
          <xdr:row>22</xdr:row>
          <xdr:rowOff>47625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700-000013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xdr:row>
          <xdr:rowOff>152400</xdr:rowOff>
        </xdr:from>
        <xdr:to>
          <xdr:col>29</xdr:col>
          <xdr:colOff>209550</xdr:colOff>
          <xdr:row>24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700-000014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19050</xdr:rowOff>
        </xdr:from>
        <xdr:to>
          <xdr:col>29</xdr:col>
          <xdr:colOff>209550</xdr:colOff>
          <xdr:row>28</xdr:row>
          <xdr:rowOff>66675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28</xdr:row>
          <xdr:rowOff>171450</xdr:rowOff>
        </xdr:from>
        <xdr:to>
          <xdr:col>29</xdr:col>
          <xdr:colOff>209550</xdr:colOff>
          <xdr:row>31</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19050</xdr:rowOff>
        </xdr:from>
        <xdr:to>
          <xdr:col>29</xdr:col>
          <xdr:colOff>209550</xdr:colOff>
          <xdr:row>32</xdr:row>
          <xdr:rowOff>66675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171450</xdr:rowOff>
        </xdr:from>
        <xdr:to>
          <xdr:col>29</xdr:col>
          <xdr:colOff>209550</xdr:colOff>
          <xdr:row>34</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45</xdr:row>
          <xdr:rowOff>190500</xdr:rowOff>
        </xdr:from>
        <xdr:to>
          <xdr:col>1</xdr:col>
          <xdr:colOff>0</xdr:colOff>
          <xdr:row>47</xdr:row>
          <xdr:rowOff>47625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9525</xdr:rowOff>
        </xdr:from>
        <xdr:to>
          <xdr:col>19</xdr:col>
          <xdr:colOff>0</xdr:colOff>
          <xdr:row>44</xdr:row>
          <xdr:rowOff>47625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43</xdr:row>
          <xdr:rowOff>9525</xdr:rowOff>
        </xdr:from>
        <xdr:to>
          <xdr:col>19</xdr:col>
          <xdr:colOff>295275</xdr:colOff>
          <xdr:row>44</xdr:row>
          <xdr:rowOff>38100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43</xdr:row>
          <xdr:rowOff>19050</xdr:rowOff>
        </xdr:from>
        <xdr:to>
          <xdr:col>21</xdr:col>
          <xdr:colOff>209550</xdr:colOff>
          <xdr:row>44</xdr:row>
          <xdr:rowOff>47625</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43</xdr:row>
          <xdr:rowOff>19050</xdr:rowOff>
        </xdr:from>
        <xdr:to>
          <xdr:col>23</xdr:col>
          <xdr:colOff>209550</xdr:colOff>
          <xdr:row>44</xdr:row>
          <xdr:rowOff>47625</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121</xdr:row>
          <xdr:rowOff>9525</xdr:rowOff>
        </xdr:from>
        <xdr:to>
          <xdr:col>2</xdr:col>
          <xdr:colOff>0</xdr:colOff>
          <xdr:row>122</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276225</xdr:colOff>
          <xdr:row>91</xdr:row>
          <xdr:rowOff>276225</xdr:rowOff>
        </xdr:from>
        <xdr:to>
          <xdr:col>24</xdr:col>
          <xdr:colOff>276225</xdr:colOff>
          <xdr:row>93</xdr:row>
          <xdr:rowOff>38100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276225</xdr:colOff>
          <xdr:row>92</xdr:row>
          <xdr:rowOff>190500</xdr:rowOff>
        </xdr:from>
        <xdr:to>
          <xdr:col>24</xdr:col>
          <xdr:colOff>276225</xdr:colOff>
          <xdr:row>94</xdr:row>
          <xdr:rowOff>28575</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276225</xdr:colOff>
          <xdr:row>95</xdr:row>
          <xdr:rowOff>104775</xdr:rowOff>
        </xdr:from>
        <xdr:to>
          <xdr:col>24</xdr:col>
          <xdr:colOff>276225</xdr:colOff>
          <xdr:row>96</xdr:row>
          <xdr:rowOff>133350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285750</xdr:colOff>
          <xdr:row>98</xdr:row>
          <xdr:rowOff>76200</xdr:rowOff>
        </xdr:from>
        <xdr:to>
          <xdr:col>24</xdr:col>
          <xdr:colOff>285750</xdr:colOff>
          <xdr:row>99</xdr:row>
          <xdr:rowOff>104775</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98</xdr:row>
          <xdr:rowOff>85725</xdr:rowOff>
        </xdr:from>
        <xdr:to>
          <xdr:col>28</xdr:col>
          <xdr:colOff>0</xdr:colOff>
          <xdr:row>99</xdr:row>
          <xdr:rowOff>114300</xdr:rowOff>
        </xdr:to>
        <xdr:sp macro="" textlink="">
          <xdr:nvSpPr>
            <xdr:cNvPr id="2086" name="Option Button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92</xdr:row>
          <xdr:rowOff>200025</xdr:rowOff>
        </xdr:from>
        <xdr:to>
          <xdr:col>28</xdr:col>
          <xdr:colOff>0</xdr:colOff>
          <xdr:row>94</xdr:row>
          <xdr:rowOff>28575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95</xdr:row>
          <xdr:rowOff>95250</xdr:rowOff>
        </xdr:from>
        <xdr:to>
          <xdr:col>28</xdr:col>
          <xdr:colOff>0</xdr:colOff>
          <xdr:row>96</xdr:row>
          <xdr:rowOff>133350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95</xdr:row>
          <xdr:rowOff>123825</xdr:rowOff>
        </xdr:from>
        <xdr:to>
          <xdr:col>29</xdr:col>
          <xdr:colOff>209550</xdr:colOff>
          <xdr:row>96</xdr:row>
          <xdr:rowOff>152400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95</xdr:row>
          <xdr:rowOff>114300</xdr:rowOff>
        </xdr:from>
        <xdr:to>
          <xdr:col>33</xdr:col>
          <xdr:colOff>247650</xdr:colOff>
          <xdr:row>96</xdr:row>
          <xdr:rowOff>142875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96</xdr:row>
          <xdr:rowOff>0</xdr:rowOff>
        </xdr:from>
        <xdr:to>
          <xdr:col>36</xdr:col>
          <xdr:colOff>0</xdr:colOff>
          <xdr:row>97</xdr:row>
          <xdr:rowOff>28575</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98</xdr:row>
          <xdr:rowOff>76200</xdr:rowOff>
        </xdr:from>
        <xdr:to>
          <xdr:col>36</xdr:col>
          <xdr:colOff>0</xdr:colOff>
          <xdr:row>99</xdr:row>
          <xdr:rowOff>104775</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98</xdr:row>
          <xdr:rowOff>85725</xdr:rowOff>
        </xdr:from>
        <xdr:to>
          <xdr:col>29</xdr:col>
          <xdr:colOff>209550</xdr:colOff>
          <xdr:row>99</xdr:row>
          <xdr:rowOff>114300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100</xdr:row>
          <xdr:rowOff>0</xdr:rowOff>
        </xdr:from>
        <xdr:to>
          <xdr:col>29</xdr:col>
          <xdr:colOff>209550</xdr:colOff>
          <xdr:row>101</xdr:row>
          <xdr:rowOff>38100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100</xdr:row>
          <xdr:rowOff>19050</xdr:rowOff>
        </xdr:from>
        <xdr:to>
          <xdr:col>28</xdr:col>
          <xdr:colOff>0</xdr:colOff>
          <xdr:row>101</xdr:row>
          <xdr:rowOff>47625</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285750</xdr:colOff>
          <xdr:row>100</xdr:row>
          <xdr:rowOff>9525</xdr:rowOff>
        </xdr:from>
        <xdr:to>
          <xdr:col>24</xdr:col>
          <xdr:colOff>285750</xdr:colOff>
          <xdr:row>101</xdr:row>
          <xdr:rowOff>38100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99</xdr:row>
          <xdr:rowOff>190500</xdr:rowOff>
        </xdr:from>
        <xdr:to>
          <xdr:col>33</xdr:col>
          <xdr:colOff>247650</xdr:colOff>
          <xdr:row>101</xdr:row>
          <xdr:rowOff>28575</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90</xdr:row>
          <xdr:rowOff>9525</xdr:rowOff>
        </xdr:from>
        <xdr:to>
          <xdr:col>27</xdr:col>
          <xdr:colOff>95250</xdr:colOff>
          <xdr:row>102</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67</xdr:row>
          <xdr:rowOff>9525</xdr:rowOff>
        </xdr:from>
        <xdr:to>
          <xdr:col>12</xdr:col>
          <xdr:colOff>0</xdr:colOff>
          <xdr:row>68</xdr:row>
          <xdr:rowOff>19050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sol-eau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67</xdr:row>
          <xdr:rowOff>0</xdr:rowOff>
        </xdr:from>
        <xdr:to>
          <xdr:col>15</xdr:col>
          <xdr:colOff>0</xdr:colOff>
          <xdr:row>68</xdr:row>
          <xdr:rowOff>9525</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air-eau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67</xdr:row>
          <xdr:rowOff>0</xdr:rowOff>
        </xdr:from>
        <xdr:to>
          <xdr:col>18</xdr:col>
          <xdr:colOff>0</xdr:colOff>
          <xdr:row>68</xdr:row>
          <xdr:rowOff>9525</xdr:rowOff>
        </xdr:to>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eau-eau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120</xdr:row>
          <xdr:rowOff>9525</xdr:rowOff>
        </xdr:from>
        <xdr:to>
          <xdr:col>2</xdr:col>
          <xdr:colOff>0</xdr:colOff>
          <xdr:row>121</xdr:row>
          <xdr:rowOff>47625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123</xdr:row>
          <xdr:rowOff>9525</xdr:rowOff>
        </xdr:from>
        <xdr:to>
          <xdr:col>2</xdr:col>
          <xdr:colOff>0</xdr:colOff>
          <xdr:row>124</xdr:row>
          <xdr:rowOff>47625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121</xdr:row>
          <xdr:rowOff>95250</xdr:rowOff>
        </xdr:from>
        <xdr:to>
          <xdr:col>12</xdr:col>
          <xdr:colOff>133350</xdr:colOff>
          <xdr:row>122</xdr:row>
          <xdr:rowOff>123825</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121</xdr:row>
          <xdr:rowOff>95250</xdr:rowOff>
        </xdr:from>
        <xdr:to>
          <xdr:col>15</xdr:col>
          <xdr:colOff>57150</xdr:colOff>
          <xdr:row>122</xdr:row>
          <xdr:rowOff>123825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121</xdr:row>
          <xdr:rowOff>95250</xdr:rowOff>
        </xdr:from>
        <xdr:to>
          <xdr:col>12</xdr:col>
          <xdr:colOff>57150</xdr:colOff>
          <xdr:row>122</xdr:row>
          <xdr:rowOff>152400</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200025</xdr:rowOff>
        </xdr:from>
        <xdr:to>
          <xdr:col>19</xdr:col>
          <xdr:colOff>209550</xdr:colOff>
          <xdr:row>44</xdr:row>
          <xdr:rowOff>76200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31749</xdr:colOff>
      <xdr:row>1</xdr:row>
      <xdr:rowOff>6372</xdr:rowOff>
    </xdr:from>
    <xdr:to>
      <xdr:col>5</xdr:col>
      <xdr:colOff>174624</xdr:colOff>
      <xdr:row>4</xdr:row>
      <xdr:rowOff>215900</xdr:rowOff>
    </xdr:to>
    <xdr:pic>
      <xdr:nvPicPr>
        <xdr:cNvPr id="65" name="Image 64" descr="Logo Final">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174012"/>
          <a:ext cx="965835" cy="666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200025</xdr:colOff>
          <xdr:row>42</xdr:row>
          <xdr:rowOff>19050</xdr:rowOff>
        </xdr:from>
        <xdr:to>
          <xdr:col>2</xdr:col>
          <xdr:colOff>28575</xdr:colOff>
          <xdr:row>43</xdr:row>
          <xdr:rowOff>57150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0</xdr:rowOff>
        </xdr:from>
        <xdr:to>
          <xdr:col>2</xdr:col>
          <xdr:colOff>47625</xdr:colOff>
          <xdr:row>44</xdr:row>
          <xdr:rowOff>57150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57150</xdr:rowOff>
        </xdr:from>
        <xdr:to>
          <xdr:col>1</xdr:col>
          <xdr:colOff>38100</xdr:colOff>
          <xdr:row>11</xdr:row>
          <xdr:rowOff>76200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0</xdr:rowOff>
        </xdr:from>
        <xdr:to>
          <xdr:col>2</xdr:col>
          <xdr:colOff>28575</xdr:colOff>
          <xdr:row>45</xdr:row>
          <xdr:rowOff>47625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44</xdr:row>
          <xdr:rowOff>304800</xdr:rowOff>
        </xdr:from>
        <xdr:to>
          <xdr:col>2</xdr:col>
          <xdr:colOff>28575</xdr:colOff>
          <xdr:row>46</xdr:row>
          <xdr:rowOff>47625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54</xdr:row>
          <xdr:rowOff>171450</xdr:rowOff>
        </xdr:from>
        <xdr:to>
          <xdr:col>2</xdr:col>
          <xdr:colOff>0</xdr:colOff>
          <xdr:row>56</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70</xdr:row>
          <xdr:rowOff>19050</xdr:rowOff>
        </xdr:from>
        <xdr:to>
          <xdr:col>2</xdr:col>
          <xdr:colOff>0</xdr:colOff>
          <xdr:row>71</xdr:row>
          <xdr:rowOff>57150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31749</xdr:colOff>
      <xdr:row>107</xdr:row>
      <xdr:rowOff>6372</xdr:rowOff>
    </xdr:from>
    <xdr:to>
      <xdr:col>5</xdr:col>
      <xdr:colOff>174624</xdr:colOff>
      <xdr:row>110</xdr:row>
      <xdr:rowOff>215900</xdr:rowOff>
    </xdr:to>
    <xdr:pic>
      <xdr:nvPicPr>
        <xdr:cNvPr id="73" name="Image 72" descr="Logo Final">
          <a:extLst>
            <a:ext uri="{FF2B5EF4-FFF2-40B4-BE49-F238E27FC236}">
              <a16:creationId xmlns:a16="http://schemas.microsoft.com/office/drawing/2014/main" id="{00000000-0008-0000-05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19338312"/>
          <a:ext cx="965835" cy="666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57</xdr:row>
          <xdr:rowOff>76200</xdr:rowOff>
        </xdr:from>
        <xdr:to>
          <xdr:col>2</xdr:col>
          <xdr:colOff>0</xdr:colOff>
          <xdr:row>58</xdr:row>
          <xdr:rowOff>114300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59</xdr:row>
          <xdr:rowOff>161925</xdr:rowOff>
        </xdr:from>
        <xdr:to>
          <xdr:col>2</xdr:col>
          <xdr:colOff>0</xdr:colOff>
          <xdr:row>61</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62</xdr:row>
          <xdr:rowOff>19050</xdr:rowOff>
        </xdr:from>
        <xdr:to>
          <xdr:col>2</xdr:col>
          <xdr:colOff>0</xdr:colOff>
          <xdr:row>63</xdr:row>
          <xdr:rowOff>57150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67</xdr:row>
          <xdr:rowOff>19050</xdr:rowOff>
        </xdr:from>
        <xdr:to>
          <xdr:col>2</xdr:col>
          <xdr:colOff>0</xdr:colOff>
          <xdr:row>68</xdr:row>
          <xdr:rowOff>57150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69</xdr:row>
          <xdr:rowOff>19050</xdr:rowOff>
        </xdr:from>
        <xdr:to>
          <xdr:col>2</xdr:col>
          <xdr:colOff>0</xdr:colOff>
          <xdr:row>70</xdr:row>
          <xdr:rowOff>57150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120</xdr:row>
          <xdr:rowOff>9525</xdr:rowOff>
        </xdr:from>
        <xdr:to>
          <xdr:col>2</xdr:col>
          <xdr:colOff>0</xdr:colOff>
          <xdr:row>121</xdr:row>
          <xdr:rowOff>47625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123</xdr:row>
          <xdr:rowOff>9525</xdr:rowOff>
        </xdr:from>
        <xdr:to>
          <xdr:col>2</xdr:col>
          <xdr:colOff>0</xdr:colOff>
          <xdr:row>124</xdr:row>
          <xdr:rowOff>47625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125</xdr:row>
          <xdr:rowOff>9525</xdr:rowOff>
        </xdr:from>
        <xdr:to>
          <xdr:col>2</xdr:col>
          <xdr:colOff>0</xdr:colOff>
          <xdr:row>126</xdr:row>
          <xdr:rowOff>47625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127</xdr:row>
          <xdr:rowOff>0</xdr:rowOff>
        </xdr:from>
        <xdr:to>
          <xdr:col>2</xdr:col>
          <xdr:colOff>0</xdr:colOff>
          <xdr:row>128</xdr:row>
          <xdr:rowOff>57150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17</xdr:row>
          <xdr:rowOff>19050</xdr:rowOff>
        </xdr:from>
        <xdr:to>
          <xdr:col>29</xdr:col>
          <xdr:colOff>209550</xdr:colOff>
          <xdr:row>18</xdr:row>
          <xdr:rowOff>57150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180975</xdr:rowOff>
        </xdr:from>
        <xdr:to>
          <xdr:col>29</xdr:col>
          <xdr:colOff>209550</xdr:colOff>
          <xdr:row>21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21</xdr:row>
          <xdr:rowOff>0</xdr:rowOff>
        </xdr:from>
        <xdr:to>
          <xdr:col>29</xdr:col>
          <xdr:colOff>209550</xdr:colOff>
          <xdr:row>22</xdr:row>
          <xdr:rowOff>47625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xdr:row>
          <xdr:rowOff>152400</xdr:rowOff>
        </xdr:from>
        <xdr:to>
          <xdr:col>29</xdr:col>
          <xdr:colOff>209550</xdr:colOff>
          <xdr:row>24</xdr:row>
          <xdr:rowOff>19050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27</xdr:row>
          <xdr:rowOff>19050</xdr:rowOff>
        </xdr:from>
        <xdr:to>
          <xdr:col>29</xdr:col>
          <xdr:colOff>209550</xdr:colOff>
          <xdr:row>28</xdr:row>
          <xdr:rowOff>66675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28</xdr:row>
          <xdr:rowOff>171450</xdr:rowOff>
        </xdr:from>
        <xdr:to>
          <xdr:col>29</xdr:col>
          <xdr:colOff>209550</xdr:colOff>
          <xdr:row>31</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31</xdr:row>
          <xdr:rowOff>19050</xdr:rowOff>
        </xdr:from>
        <xdr:to>
          <xdr:col>29</xdr:col>
          <xdr:colOff>209550</xdr:colOff>
          <xdr:row>32</xdr:row>
          <xdr:rowOff>66675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32</xdr:row>
          <xdr:rowOff>171450</xdr:rowOff>
        </xdr:from>
        <xdr:to>
          <xdr:col>29</xdr:col>
          <xdr:colOff>209550</xdr:colOff>
          <xdr:row>34</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46</xdr:row>
          <xdr:rowOff>0</xdr:rowOff>
        </xdr:from>
        <xdr:to>
          <xdr:col>2</xdr:col>
          <xdr:colOff>28575</xdr:colOff>
          <xdr:row>47</xdr:row>
          <xdr:rowOff>76200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9525</xdr:rowOff>
        </xdr:from>
        <xdr:to>
          <xdr:col>19</xdr:col>
          <xdr:colOff>0</xdr:colOff>
          <xdr:row>44</xdr:row>
          <xdr:rowOff>47625</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43</xdr:row>
          <xdr:rowOff>9525</xdr:rowOff>
        </xdr:from>
        <xdr:to>
          <xdr:col>19</xdr:col>
          <xdr:colOff>295275</xdr:colOff>
          <xdr:row>44</xdr:row>
          <xdr:rowOff>38100</xdr:rowOff>
        </xdr:to>
        <xdr:sp macro="" textlink="">
          <xdr:nvSpPr>
            <xdr:cNvPr id="2143" name="Option Button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43</xdr:row>
          <xdr:rowOff>19050</xdr:rowOff>
        </xdr:from>
        <xdr:to>
          <xdr:col>21</xdr:col>
          <xdr:colOff>209550</xdr:colOff>
          <xdr:row>44</xdr:row>
          <xdr:rowOff>47625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43</xdr:row>
          <xdr:rowOff>19050</xdr:rowOff>
        </xdr:from>
        <xdr:to>
          <xdr:col>23</xdr:col>
          <xdr:colOff>209550</xdr:colOff>
          <xdr:row>44</xdr:row>
          <xdr:rowOff>47625</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122</xdr:row>
          <xdr:rowOff>9525</xdr:rowOff>
        </xdr:from>
        <xdr:to>
          <xdr:col>2</xdr:col>
          <xdr:colOff>0</xdr:colOff>
          <xdr:row>123</xdr:row>
          <xdr:rowOff>47625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31749</xdr:colOff>
      <xdr:row>75</xdr:row>
      <xdr:rowOff>6372</xdr:rowOff>
    </xdr:from>
    <xdr:to>
      <xdr:col>5</xdr:col>
      <xdr:colOff>174624</xdr:colOff>
      <xdr:row>78</xdr:row>
      <xdr:rowOff>215900</xdr:rowOff>
    </xdr:to>
    <xdr:pic>
      <xdr:nvPicPr>
        <xdr:cNvPr id="100" name="Image 99" descr="Logo Final">
          <a:extLst>
            <a:ext uri="{FF2B5EF4-FFF2-40B4-BE49-F238E27FC236}">
              <a16:creationId xmlns:a16="http://schemas.microsoft.com/office/drawing/2014/main" id="{00000000-0008-0000-0500-00006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13928112"/>
          <a:ext cx="965835" cy="666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24</xdr:col>
          <xdr:colOff>276225</xdr:colOff>
          <xdr:row>92</xdr:row>
          <xdr:rowOff>276225</xdr:rowOff>
        </xdr:from>
        <xdr:to>
          <xdr:col>24</xdr:col>
          <xdr:colOff>276225</xdr:colOff>
          <xdr:row>94</xdr:row>
          <xdr:rowOff>19050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276225</xdr:colOff>
          <xdr:row>93</xdr:row>
          <xdr:rowOff>190500</xdr:rowOff>
        </xdr:from>
        <xdr:to>
          <xdr:col>24</xdr:col>
          <xdr:colOff>276225</xdr:colOff>
          <xdr:row>95</xdr:row>
          <xdr:rowOff>57150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276225</xdr:colOff>
          <xdr:row>96</xdr:row>
          <xdr:rowOff>104775</xdr:rowOff>
        </xdr:from>
        <xdr:to>
          <xdr:col>24</xdr:col>
          <xdr:colOff>276225</xdr:colOff>
          <xdr:row>97</xdr:row>
          <xdr:rowOff>133350</xdr:rowOff>
        </xdr:to>
        <xdr:sp macro="" textlink="">
          <xdr:nvSpPr>
            <xdr:cNvPr id="2149" name="Option Button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285750</xdr:colOff>
          <xdr:row>99</xdr:row>
          <xdr:rowOff>76200</xdr:rowOff>
        </xdr:from>
        <xdr:to>
          <xdr:col>24</xdr:col>
          <xdr:colOff>285750</xdr:colOff>
          <xdr:row>100</xdr:row>
          <xdr:rowOff>104775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104775</xdr:colOff>
          <xdr:row>99</xdr:row>
          <xdr:rowOff>85725</xdr:rowOff>
        </xdr:from>
        <xdr:to>
          <xdr:col>28</xdr:col>
          <xdr:colOff>0</xdr:colOff>
          <xdr:row>100</xdr:row>
          <xdr:rowOff>114300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93</xdr:row>
          <xdr:rowOff>200025</xdr:rowOff>
        </xdr:from>
        <xdr:to>
          <xdr:col>28</xdr:col>
          <xdr:colOff>0</xdr:colOff>
          <xdr:row>95</xdr:row>
          <xdr:rowOff>57150</xdr:rowOff>
        </xdr:to>
        <xdr:sp macro="" textlink="">
          <xdr:nvSpPr>
            <xdr:cNvPr id="2152" name="Option Button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96</xdr:row>
          <xdr:rowOff>95250</xdr:rowOff>
        </xdr:from>
        <xdr:to>
          <xdr:col>28</xdr:col>
          <xdr:colOff>0</xdr:colOff>
          <xdr:row>97</xdr:row>
          <xdr:rowOff>133350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96</xdr:row>
          <xdr:rowOff>123825</xdr:rowOff>
        </xdr:from>
        <xdr:to>
          <xdr:col>29</xdr:col>
          <xdr:colOff>209550</xdr:colOff>
          <xdr:row>97</xdr:row>
          <xdr:rowOff>152400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96</xdr:row>
          <xdr:rowOff>114300</xdr:rowOff>
        </xdr:from>
        <xdr:to>
          <xdr:col>33</xdr:col>
          <xdr:colOff>247650</xdr:colOff>
          <xdr:row>97</xdr:row>
          <xdr:rowOff>142875</xdr:rowOff>
        </xdr:to>
        <xdr:sp macro="" textlink="">
          <xdr:nvSpPr>
            <xdr:cNvPr id="2155" name="Option Button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97</xdr:row>
          <xdr:rowOff>0</xdr:rowOff>
        </xdr:from>
        <xdr:to>
          <xdr:col>36</xdr:col>
          <xdr:colOff>0</xdr:colOff>
          <xdr:row>98</xdr:row>
          <xdr:rowOff>28575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99</xdr:row>
          <xdr:rowOff>76200</xdr:rowOff>
        </xdr:from>
        <xdr:to>
          <xdr:col>36</xdr:col>
          <xdr:colOff>0</xdr:colOff>
          <xdr:row>100</xdr:row>
          <xdr:rowOff>104775</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99</xdr:row>
          <xdr:rowOff>85725</xdr:rowOff>
        </xdr:from>
        <xdr:to>
          <xdr:col>29</xdr:col>
          <xdr:colOff>209550</xdr:colOff>
          <xdr:row>100</xdr:row>
          <xdr:rowOff>114300</xdr:rowOff>
        </xdr:to>
        <xdr:sp macro="" textlink="">
          <xdr:nvSpPr>
            <xdr:cNvPr id="2158" name="Option Button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171450</xdr:colOff>
          <xdr:row>101</xdr:row>
          <xdr:rowOff>0</xdr:rowOff>
        </xdr:from>
        <xdr:to>
          <xdr:col>29</xdr:col>
          <xdr:colOff>209550</xdr:colOff>
          <xdr:row>102</xdr:row>
          <xdr:rowOff>38100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101</xdr:row>
          <xdr:rowOff>19050</xdr:rowOff>
        </xdr:from>
        <xdr:to>
          <xdr:col>28</xdr:col>
          <xdr:colOff>0</xdr:colOff>
          <xdr:row>102</xdr:row>
          <xdr:rowOff>47625</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285750</xdr:colOff>
          <xdr:row>101</xdr:row>
          <xdr:rowOff>9525</xdr:rowOff>
        </xdr:from>
        <xdr:to>
          <xdr:col>24</xdr:col>
          <xdr:colOff>285750</xdr:colOff>
          <xdr:row>102</xdr:row>
          <xdr:rowOff>38100</xdr:rowOff>
        </xdr:to>
        <xdr:sp macro="" textlink="">
          <xdr:nvSpPr>
            <xdr:cNvPr id="2161" name="Option Button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100</xdr:row>
          <xdr:rowOff>190500</xdr:rowOff>
        </xdr:from>
        <xdr:to>
          <xdr:col>33</xdr:col>
          <xdr:colOff>247650</xdr:colOff>
          <xdr:row>102</xdr:row>
          <xdr:rowOff>28575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91</xdr:row>
          <xdr:rowOff>9525</xdr:rowOff>
        </xdr:from>
        <xdr:to>
          <xdr:col>27</xdr:col>
          <xdr:colOff>95250</xdr:colOff>
          <xdr:row>103</xdr:row>
          <xdr:rowOff>57150</xdr:rowOff>
        </xdr:to>
        <xdr:sp macro="" textlink="">
          <xdr:nvSpPr>
            <xdr:cNvPr id="2163" name="Group Box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68</xdr:row>
          <xdr:rowOff>9525</xdr:rowOff>
        </xdr:from>
        <xdr:to>
          <xdr:col>12</xdr:col>
          <xdr:colOff>0</xdr:colOff>
          <xdr:row>69</xdr:row>
          <xdr:rowOff>19050</xdr:rowOff>
        </xdr:to>
        <xdr:sp macro="" textlink="">
          <xdr:nvSpPr>
            <xdr:cNvPr id="2164" name="Option Button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sol-eau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68</xdr:row>
          <xdr:rowOff>0</xdr:rowOff>
        </xdr:from>
        <xdr:to>
          <xdr:col>15</xdr:col>
          <xdr:colOff>0</xdr:colOff>
          <xdr:row>69</xdr:row>
          <xdr:rowOff>9525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air-eau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68</xdr:row>
          <xdr:rowOff>0</xdr:rowOff>
        </xdr:from>
        <xdr:to>
          <xdr:col>18</xdr:col>
          <xdr:colOff>0</xdr:colOff>
          <xdr:row>69</xdr:row>
          <xdr:rowOff>9525</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eau-eau</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121</xdr:row>
          <xdr:rowOff>9525</xdr:rowOff>
        </xdr:from>
        <xdr:to>
          <xdr:col>2</xdr:col>
          <xdr:colOff>0</xdr:colOff>
          <xdr:row>122</xdr:row>
          <xdr:rowOff>47625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124</xdr:row>
          <xdr:rowOff>9525</xdr:rowOff>
        </xdr:from>
        <xdr:to>
          <xdr:col>2</xdr:col>
          <xdr:colOff>0</xdr:colOff>
          <xdr:row>125</xdr:row>
          <xdr:rowOff>47625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122</xdr:row>
          <xdr:rowOff>57150</xdr:rowOff>
        </xdr:from>
        <xdr:to>
          <xdr:col>12</xdr:col>
          <xdr:colOff>133350</xdr:colOff>
          <xdr:row>123</xdr:row>
          <xdr:rowOff>76200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122</xdr:row>
          <xdr:rowOff>57150</xdr:rowOff>
        </xdr:from>
        <xdr:to>
          <xdr:col>15</xdr:col>
          <xdr:colOff>57150</xdr:colOff>
          <xdr:row>123</xdr:row>
          <xdr:rowOff>76200</xdr:rowOff>
        </xdr:to>
        <xdr:sp macro="" textlink="">
          <xdr:nvSpPr>
            <xdr:cNvPr id="2170" name="Option Button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122</xdr:row>
          <xdr:rowOff>57150</xdr:rowOff>
        </xdr:from>
        <xdr:to>
          <xdr:col>12</xdr:col>
          <xdr:colOff>57150</xdr:colOff>
          <xdr:row>123</xdr:row>
          <xdr:rowOff>104775</xdr:rowOff>
        </xdr:to>
        <xdr:sp macro="" textlink="">
          <xdr:nvSpPr>
            <xdr:cNvPr id="2171" name="Group Box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200025</xdr:rowOff>
        </xdr:from>
        <xdr:to>
          <xdr:col>25</xdr:col>
          <xdr:colOff>133350</xdr:colOff>
          <xdr:row>45</xdr:row>
          <xdr:rowOff>57150</xdr:rowOff>
        </xdr:to>
        <xdr:sp macro="" textlink="">
          <xdr:nvSpPr>
            <xdr:cNvPr id="2172" name="Group Box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47</xdr:row>
          <xdr:rowOff>0</xdr:rowOff>
        </xdr:from>
        <xdr:to>
          <xdr:col>2</xdr:col>
          <xdr:colOff>28575</xdr:colOff>
          <xdr:row>48</xdr:row>
          <xdr:rowOff>85725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164124</xdr:colOff>
      <xdr:row>4</xdr:row>
      <xdr:rowOff>111370</xdr:rowOff>
    </xdr:from>
    <xdr:to>
      <xdr:col>33</xdr:col>
      <xdr:colOff>246185</xdr:colOff>
      <xdr:row>21</xdr:row>
      <xdr:rowOff>35169</xdr:rowOff>
    </xdr:to>
    <xdr:sp macro="" textlink="">
      <xdr:nvSpPr>
        <xdr:cNvPr id="4" name="ZoneTexte 3">
          <a:extLst>
            <a:ext uri="{FF2B5EF4-FFF2-40B4-BE49-F238E27FC236}">
              <a16:creationId xmlns:a16="http://schemas.microsoft.com/office/drawing/2014/main" id="{00000000-0008-0000-0500-000004000000}"/>
            </a:ext>
          </a:extLst>
        </xdr:cNvPr>
        <xdr:cNvSpPr txBox="1"/>
      </xdr:nvSpPr>
      <xdr:spPr>
        <a:xfrm>
          <a:off x="2215662" y="791308"/>
          <a:ext cx="5720861" cy="2995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3000">
              <a:solidFill>
                <a:srgbClr val="FF0000"/>
              </a:solidFill>
            </a:rPr>
            <a:t>tout pooler entre fossile + centralisé + décentraliser</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63" Type="http://schemas.openxmlformats.org/officeDocument/2006/relationships/ctrlProp" Target="../ctrlProps/ctrlProp63.xml"/><Relationship Id="rId68" Type="http://schemas.openxmlformats.org/officeDocument/2006/relationships/ctrlProp" Target="../ctrlProps/ctrlProp68.xml"/><Relationship Id="rId76" Type="http://schemas.openxmlformats.org/officeDocument/2006/relationships/ctrlProp" Target="../ctrlProps/ctrlProp76.xml"/><Relationship Id="rId84" Type="http://schemas.openxmlformats.org/officeDocument/2006/relationships/ctrlProp" Target="../ctrlProps/ctrlProp84.xml"/><Relationship Id="rId89" Type="http://schemas.openxmlformats.org/officeDocument/2006/relationships/ctrlProp" Target="../ctrlProps/ctrlProp89.xml"/><Relationship Id="rId7" Type="http://schemas.openxmlformats.org/officeDocument/2006/relationships/ctrlProp" Target="../ctrlProps/ctrlProp7.xml"/><Relationship Id="rId71" Type="http://schemas.openxmlformats.org/officeDocument/2006/relationships/ctrlProp" Target="../ctrlProps/ctrlProp71.xml"/><Relationship Id="rId92" Type="http://schemas.openxmlformats.org/officeDocument/2006/relationships/ctrlProp" Target="../ctrlProps/ctrlProp92.xml"/><Relationship Id="rId2" Type="http://schemas.openxmlformats.org/officeDocument/2006/relationships/drawing" Target="../drawings/drawing2.xml"/><Relationship Id="rId16" Type="http://schemas.openxmlformats.org/officeDocument/2006/relationships/ctrlProp" Target="../ctrlProps/ctrlProp16.xml"/><Relationship Id="rId29" Type="http://schemas.openxmlformats.org/officeDocument/2006/relationships/ctrlProp" Target="../ctrlProps/ctrlProp29.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74" Type="http://schemas.openxmlformats.org/officeDocument/2006/relationships/ctrlProp" Target="../ctrlProps/ctrlProp74.xml"/><Relationship Id="rId79" Type="http://schemas.openxmlformats.org/officeDocument/2006/relationships/ctrlProp" Target="../ctrlProps/ctrlProp79.xml"/><Relationship Id="rId87" Type="http://schemas.openxmlformats.org/officeDocument/2006/relationships/ctrlProp" Target="../ctrlProps/ctrlProp87.xml"/><Relationship Id="rId5" Type="http://schemas.openxmlformats.org/officeDocument/2006/relationships/ctrlProp" Target="../ctrlProps/ctrlProp5.xml"/><Relationship Id="rId61" Type="http://schemas.openxmlformats.org/officeDocument/2006/relationships/ctrlProp" Target="../ctrlProps/ctrlProp61.xml"/><Relationship Id="rId82" Type="http://schemas.openxmlformats.org/officeDocument/2006/relationships/ctrlProp" Target="../ctrlProps/ctrlProp82.xml"/><Relationship Id="rId90" Type="http://schemas.openxmlformats.org/officeDocument/2006/relationships/ctrlProp" Target="../ctrlProps/ctrlProp90.xml"/><Relationship Id="rId95" Type="http://schemas.openxmlformats.org/officeDocument/2006/relationships/ctrlProp" Target="../ctrlProps/ctrlProp95.xml"/><Relationship Id="rId19" Type="http://schemas.openxmlformats.org/officeDocument/2006/relationships/ctrlProp" Target="../ctrlProps/ctrlProp1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77" Type="http://schemas.openxmlformats.org/officeDocument/2006/relationships/ctrlProp" Target="../ctrlProps/ctrlProp77.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80" Type="http://schemas.openxmlformats.org/officeDocument/2006/relationships/ctrlProp" Target="../ctrlProps/ctrlProp80.xml"/><Relationship Id="rId85" Type="http://schemas.openxmlformats.org/officeDocument/2006/relationships/ctrlProp" Target="../ctrlProps/ctrlProp85.xml"/><Relationship Id="rId93" Type="http://schemas.openxmlformats.org/officeDocument/2006/relationships/ctrlProp" Target="../ctrlProps/ctrlProp93.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83" Type="http://schemas.openxmlformats.org/officeDocument/2006/relationships/ctrlProp" Target="../ctrlProps/ctrlProp83.xml"/><Relationship Id="rId88" Type="http://schemas.openxmlformats.org/officeDocument/2006/relationships/ctrlProp" Target="../ctrlProps/ctrlProp88.xml"/><Relationship Id="rId91" Type="http://schemas.openxmlformats.org/officeDocument/2006/relationships/ctrlProp" Target="../ctrlProps/ctrlProp91.xml"/><Relationship Id="rId9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86" Type="http://schemas.openxmlformats.org/officeDocument/2006/relationships/ctrlProp" Target="../ctrlProps/ctrlProp86.xml"/><Relationship Id="rId94" Type="http://schemas.openxmlformats.org/officeDocument/2006/relationships/ctrlProp" Target="../ctrlProps/ctrlProp94.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3" Type="http://schemas.openxmlformats.org/officeDocument/2006/relationships/hyperlink" Target="http://www.vs.ch/web/sscm/office-cantonal-du-feu" TargetMode="External"/><Relationship Id="rId7" Type="http://schemas.openxmlformats.org/officeDocument/2006/relationships/drawing" Target="../drawings/drawing3.xml"/><Relationship Id="rId2" Type="http://schemas.openxmlformats.org/officeDocument/2006/relationships/hyperlink" Target="http://www.vs.ch/web/sen" TargetMode="External"/><Relationship Id="rId1" Type="http://schemas.openxmlformats.org/officeDocument/2006/relationships/hyperlink" Target="https://www.bundespublikationen.admin.ch/cshop_bbl/app/displayApp/(cpgnum=1&amp;layout=7.01-13_125_68_76_6_127&amp;cquery=*805.250.F*&amp;carea=%24ROOT)/.do?rf=y" TargetMode="External"/><Relationship Id="rId6" Type="http://schemas.openxmlformats.org/officeDocument/2006/relationships/printerSettings" Target="../printerSettings/printerSettings3.bin"/><Relationship Id="rId5" Type="http://schemas.openxmlformats.org/officeDocument/2006/relationships/hyperlink" Target="http://www.vs.ch/energie" TargetMode="External"/><Relationship Id="rId4" Type="http://schemas.openxmlformats.org/officeDocument/2006/relationships/hyperlink" Target="https://lex.vs.ch/" TargetMode="Externa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7.xml"/><Relationship Id="rId3" Type="http://schemas.openxmlformats.org/officeDocument/2006/relationships/hyperlink" Target="https://www.vs.ch/de/web/energie/home" TargetMode="External"/><Relationship Id="rId7" Type="http://schemas.openxmlformats.org/officeDocument/2006/relationships/ctrlProp" Target="../ctrlProps/ctrlProp96.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printerSettings" Target="../printerSettings/printerSettings4.bin"/><Relationship Id="rId9" Type="http://schemas.openxmlformats.org/officeDocument/2006/relationships/ctrlProp" Target="../ctrlProps/ctrlProp9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9" Type="http://schemas.openxmlformats.org/officeDocument/2006/relationships/ctrlProp" Target="../ctrlProps/ctrlProp134.xml"/><Relationship Id="rId21" Type="http://schemas.openxmlformats.org/officeDocument/2006/relationships/ctrlProp" Target="../ctrlProps/ctrlProp116.xml"/><Relationship Id="rId34" Type="http://schemas.openxmlformats.org/officeDocument/2006/relationships/ctrlProp" Target="../ctrlProps/ctrlProp129.xml"/><Relationship Id="rId42" Type="http://schemas.openxmlformats.org/officeDocument/2006/relationships/ctrlProp" Target="../ctrlProps/ctrlProp137.xml"/><Relationship Id="rId47" Type="http://schemas.openxmlformats.org/officeDocument/2006/relationships/ctrlProp" Target="../ctrlProps/ctrlProp142.xml"/><Relationship Id="rId50" Type="http://schemas.openxmlformats.org/officeDocument/2006/relationships/ctrlProp" Target="../ctrlProps/ctrlProp145.xml"/><Relationship Id="rId55" Type="http://schemas.openxmlformats.org/officeDocument/2006/relationships/ctrlProp" Target="../ctrlProps/ctrlProp150.xml"/><Relationship Id="rId63" Type="http://schemas.openxmlformats.org/officeDocument/2006/relationships/ctrlProp" Target="../ctrlProps/ctrlProp158.xml"/><Relationship Id="rId68" Type="http://schemas.openxmlformats.org/officeDocument/2006/relationships/ctrlProp" Target="../ctrlProps/ctrlProp163.xml"/><Relationship Id="rId76" Type="http://schemas.openxmlformats.org/officeDocument/2006/relationships/ctrlProp" Target="../ctrlProps/ctrlProp171.xml"/><Relationship Id="rId84" Type="http://schemas.openxmlformats.org/officeDocument/2006/relationships/ctrlProp" Target="../ctrlProps/ctrlProp179.xml"/><Relationship Id="rId89" Type="http://schemas.openxmlformats.org/officeDocument/2006/relationships/ctrlProp" Target="../ctrlProps/ctrlProp184.xml"/><Relationship Id="rId7" Type="http://schemas.openxmlformats.org/officeDocument/2006/relationships/ctrlProp" Target="../ctrlProps/ctrlProp102.xml"/><Relationship Id="rId71" Type="http://schemas.openxmlformats.org/officeDocument/2006/relationships/ctrlProp" Target="../ctrlProps/ctrlProp166.xml"/><Relationship Id="rId92" Type="http://schemas.openxmlformats.org/officeDocument/2006/relationships/ctrlProp" Target="../ctrlProps/ctrlProp187.xml"/><Relationship Id="rId2" Type="http://schemas.openxmlformats.org/officeDocument/2006/relationships/drawing" Target="../drawings/drawing5.xml"/><Relationship Id="rId16" Type="http://schemas.openxmlformats.org/officeDocument/2006/relationships/ctrlProp" Target="../ctrlProps/ctrlProp111.xml"/><Relationship Id="rId29" Type="http://schemas.openxmlformats.org/officeDocument/2006/relationships/ctrlProp" Target="../ctrlProps/ctrlProp124.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3" Type="http://schemas.openxmlformats.org/officeDocument/2006/relationships/ctrlProp" Target="../ctrlProps/ctrlProp148.xml"/><Relationship Id="rId58" Type="http://schemas.openxmlformats.org/officeDocument/2006/relationships/ctrlProp" Target="../ctrlProps/ctrlProp153.xml"/><Relationship Id="rId66" Type="http://schemas.openxmlformats.org/officeDocument/2006/relationships/ctrlProp" Target="../ctrlProps/ctrlProp161.xml"/><Relationship Id="rId74" Type="http://schemas.openxmlformats.org/officeDocument/2006/relationships/ctrlProp" Target="../ctrlProps/ctrlProp169.xml"/><Relationship Id="rId79" Type="http://schemas.openxmlformats.org/officeDocument/2006/relationships/ctrlProp" Target="../ctrlProps/ctrlProp174.xml"/><Relationship Id="rId87" Type="http://schemas.openxmlformats.org/officeDocument/2006/relationships/ctrlProp" Target="../ctrlProps/ctrlProp182.xml"/><Relationship Id="rId5" Type="http://schemas.openxmlformats.org/officeDocument/2006/relationships/ctrlProp" Target="../ctrlProps/ctrlProp100.xml"/><Relationship Id="rId61" Type="http://schemas.openxmlformats.org/officeDocument/2006/relationships/ctrlProp" Target="../ctrlProps/ctrlProp156.xml"/><Relationship Id="rId82" Type="http://schemas.openxmlformats.org/officeDocument/2006/relationships/ctrlProp" Target="../ctrlProps/ctrlProp177.xml"/><Relationship Id="rId90" Type="http://schemas.openxmlformats.org/officeDocument/2006/relationships/ctrlProp" Target="../ctrlProps/ctrlProp185.xml"/><Relationship Id="rId95" Type="http://schemas.openxmlformats.org/officeDocument/2006/relationships/comments" Target="../comments2.xml"/><Relationship Id="rId19" Type="http://schemas.openxmlformats.org/officeDocument/2006/relationships/ctrlProp" Target="../ctrlProps/ctrlProp11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48" Type="http://schemas.openxmlformats.org/officeDocument/2006/relationships/ctrlProp" Target="../ctrlProps/ctrlProp143.xml"/><Relationship Id="rId56" Type="http://schemas.openxmlformats.org/officeDocument/2006/relationships/ctrlProp" Target="../ctrlProps/ctrlProp151.xml"/><Relationship Id="rId64" Type="http://schemas.openxmlformats.org/officeDocument/2006/relationships/ctrlProp" Target="../ctrlProps/ctrlProp159.xml"/><Relationship Id="rId69" Type="http://schemas.openxmlformats.org/officeDocument/2006/relationships/ctrlProp" Target="../ctrlProps/ctrlProp164.xml"/><Relationship Id="rId77" Type="http://schemas.openxmlformats.org/officeDocument/2006/relationships/ctrlProp" Target="../ctrlProps/ctrlProp172.xml"/><Relationship Id="rId8" Type="http://schemas.openxmlformats.org/officeDocument/2006/relationships/ctrlProp" Target="../ctrlProps/ctrlProp103.xml"/><Relationship Id="rId51" Type="http://schemas.openxmlformats.org/officeDocument/2006/relationships/ctrlProp" Target="../ctrlProps/ctrlProp146.xml"/><Relationship Id="rId72" Type="http://schemas.openxmlformats.org/officeDocument/2006/relationships/ctrlProp" Target="../ctrlProps/ctrlProp167.xml"/><Relationship Id="rId80" Type="http://schemas.openxmlformats.org/officeDocument/2006/relationships/ctrlProp" Target="../ctrlProps/ctrlProp175.xml"/><Relationship Id="rId85" Type="http://schemas.openxmlformats.org/officeDocument/2006/relationships/ctrlProp" Target="../ctrlProps/ctrlProp180.xml"/><Relationship Id="rId93" Type="http://schemas.openxmlformats.org/officeDocument/2006/relationships/ctrlProp" Target="../ctrlProps/ctrlProp188.xml"/><Relationship Id="rId3" Type="http://schemas.openxmlformats.org/officeDocument/2006/relationships/vmlDrawing" Target="../drawings/vmlDrawing4.v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59" Type="http://schemas.openxmlformats.org/officeDocument/2006/relationships/ctrlProp" Target="../ctrlProps/ctrlProp154.xml"/><Relationship Id="rId67" Type="http://schemas.openxmlformats.org/officeDocument/2006/relationships/ctrlProp" Target="../ctrlProps/ctrlProp162.xml"/><Relationship Id="rId20" Type="http://schemas.openxmlformats.org/officeDocument/2006/relationships/ctrlProp" Target="../ctrlProps/ctrlProp115.xml"/><Relationship Id="rId41" Type="http://schemas.openxmlformats.org/officeDocument/2006/relationships/ctrlProp" Target="../ctrlProps/ctrlProp136.xml"/><Relationship Id="rId54" Type="http://schemas.openxmlformats.org/officeDocument/2006/relationships/ctrlProp" Target="../ctrlProps/ctrlProp149.xml"/><Relationship Id="rId62" Type="http://schemas.openxmlformats.org/officeDocument/2006/relationships/ctrlProp" Target="../ctrlProps/ctrlProp157.xml"/><Relationship Id="rId70" Type="http://schemas.openxmlformats.org/officeDocument/2006/relationships/ctrlProp" Target="../ctrlProps/ctrlProp165.xml"/><Relationship Id="rId75" Type="http://schemas.openxmlformats.org/officeDocument/2006/relationships/ctrlProp" Target="../ctrlProps/ctrlProp170.xml"/><Relationship Id="rId83" Type="http://schemas.openxmlformats.org/officeDocument/2006/relationships/ctrlProp" Target="../ctrlProps/ctrlProp178.xml"/><Relationship Id="rId88" Type="http://schemas.openxmlformats.org/officeDocument/2006/relationships/ctrlProp" Target="../ctrlProps/ctrlProp183.xml"/><Relationship Id="rId91" Type="http://schemas.openxmlformats.org/officeDocument/2006/relationships/ctrlProp" Target="../ctrlProps/ctrlProp186.xml"/><Relationship Id="rId1" Type="http://schemas.openxmlformats.org/officeDocument/2006/relationships/printerSettings" Target="../printerSettings/printerSettings5.bin"/><Relationship Id="rId6" Type="http://schemas.openxmlformats.org/officeDocument/2006/relationships/ctrlProp" Target="../ctrlProps/ctrlProp101.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49" Type="http://schemas.openxmlformats.org/officeDocument/2006/relationships/ctrlProp" Target="../ctrlProps/ctrlProp144.xml"/><Relationship Id="rId57" Type="http://schemas.openxmlformats.org/officeDocument/2006/relationships/ctrlProp" Target="../ctrlProps/ctrlProp152.xml"/><Relationship Id="rId10" Type="http://schemas.openxmlformats.org/officeDocument/2006/relationships/ctrlProp" Target="../ctrlProps/ctrlProp105.xml"/><Relationship Id="rId31" Type="http://schemas.openxmlformats.org/officeDocument/2006/relationships/ctrlProp" Target="../ctrlProps/ctrlProp126.xml"/><Relationship Id="rId44" Type="http://schemas.openxmlformats.org/officeDocument/2006/relationships/ctrlProp" Target="../ctrlProps/ctrlProp139.xml"/><Relationship Id="rId52" Type="http://schemas.openxmlformats.org/officeDocument/2006/relationships/ctrlProp" Target="../ctrlProps/ctrlProp147.xml"/><Relationship Id="rId60" Type="http://schemas.openxmlformats.org/officeDocument/2006/relationships/ctrlProp" Target="../ctrlProps/ctrlProp155.xml"/><Relationship Id="rId65" Type="http://schemas.openxmlformats.org/officeDocument/2006/relationships/ctrlProp" Target="../ctrlProps/ctrlProp160.xml"/><Relationship Id="rId73" Type="http://schemas.openxmlformats.org/officeDocument/2006/relationships/ctrlProp" Target="../ctrlProps/ctrlProp168.xml"/><Relationship Id="rId78" Type="http://schemas.openxmlformats.org/officeDocument/2006/relationships/ctrlProp" Target="../ctrlProps/ctrlProp173.xml"/><Relationship Id="rId81" Type="http://schemas.openxmlformats.org/officeDocument/2006/relationships/ctrlProp" Target="../ctrlProps/ctrlProp176.xml"/><Relationship Id="rId86" Type="http://schemas.openxmlformats.org/officeDocument/2006/relationships/ctrlProp" Target="../ctrlProps/ctrlProp181.xml"/><Relationship Id="rId94" Type="http://schemas.openxmlformats.org/officeDocument/2006/relationships/ctrlProp" Target="../ctrlProps/ctrlProp189.xml"/><Relationship Id="rId4" Type="http://schemas.openxmlformats.org/officeDocument/2006/relationships/ctrlProp" Target="../ctrlProps/ctrlProp99.xml"/><Relationship Id="rId9" Type="http://schemas.openxmlformats.org/officeDocument/2006/relationships/ctrlProp" Target="../ctrlProps/ctrlProp104.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vs.ch/de/web/sscm/kantonales-amt-fur-feuerwesen" TargetMode="External"/><Relationship Id="rId7" Type="http://schemas.openxmlformats.org/officeDocument/2006/relationships/drawing" Target="../drawings/drawing6.xml"/><Relationship Id="rId2" Type="http://schemas.openxmlformats.org/officeDocument/2006/relationships/hyperlink" Target="http://www.vs.ch/web/sen" TargetMode="External"/><Relationship Id="rId1" Type="http://schemas.openxmlformats.org/officeDocument/2006/relationships/hyperlink" Target="https://www.bundespublikationen.admin.ch/cshop_bbl/app/displayApp/(cpgnum=1&amp;layout=7.01-13_125_68_76_6_127&amp;cquery=*805.250.F*&amp;carea=%24ROOT)/.do?rf=y" TargetMode="External"/><Relationship Id="rId6" Type="http://schemas.openxmlformats.org/officeDocument/2006/relationships/printerSettings" Target="../printerSettings/printerSettings6.bin"/><Relationship Id="rId5" Type="http://schemas.openxmlformats.org/officeDocument/2006/relationships/hyperlink" Target="http://www.vs.ch/energie" TargetMode="External"/><Relationship Id="rId4" Type="http://schemas.openxmlformats.org/officeDocument/2006/relationships/hyperlink" Target="https://lex.vs.ch/" TargetMode="Externa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99.xml"/><Relationship Id="rId18" Type="http://schemas.openxmlformats.org/officeDocument/2006/relationships/ctrlProp" Target="../ctrlProps/ctrlProp204.xml"/><Relationship Id="rId26" Type="http://schemas.openxmlformats.org/officeDocument/2006/relationships/ctrlProp" Target="../ctrlProps/ctrlProp212.xml"/><Relationship Id="rId39" Type="http://schemas.openxmlformats.org/officeDocument/2006/relationships/ctrlProp" Target="../ctrlProps/ctrlProp225.xml"/><Relationship Id="rId21" Type="http://schemas.openxmlformats.org/officeDocument/2006/relationships/ctrlProp" Target="../ctrlProps/ctrlProp207.xml"/><Relationship Id="rId34" Type="http://schemas.openxmlformats.org/officeDocument/2006/relationships/ctrlProp" Target="../ctrlProps/ctrlProp220.xml"/><Relationship Id="rId42" Type="http://schemas.openxmlformats.org/officeDocument/2006/relationships/ctrlProp" Target="../ctrlProps/ctrlProp228.xml"/><Relationship Id="rId47" Type="http://schemas.openxmlformats.org/officeDocument/2006/relationships/ctrlProp" Target="../ctrlProps/ctrlProp233.xml"/><Relationship Id="rId50" Type="http://schemas.openxmlformats.org/officeDocument/2006/relationships/ctrlProp" Target="../ctrlProps/ctrlProp236.xml"/><Relationship Id="rId55" Type="http://schemas.openxmlformats.org/officeDocument/2006/relationships/ctrlProp" Target="../ctrlProps/ctrlProp241.xml"/><Relationship Id="rId63" Type="http://schemas.openxmlformats.org/officeDocument/2006/relationships/ctrlProp" Target="../ctrlProps/ctrlProp249.xml"/><Relationship Id="rId7" Type="http://schemas.openxmlformats.org/officeDocument/2006/relationships/ctrlProp" Target="../ctrlProps/ctrlProp193.xml"/><Relationship Id="rId2" Type="http://schemas.openxmlformats.org/officeDocument/2006/relationships/drawing" Target="../drawings/drawing7.xml"/><Relationship Id="rId16" Type="http://schemas.openxmlformats.org/officeDocument/2006/relationships/ctrlProp" Target="../ctrlProps/ctrlProp202.xml"/><Relationship Id="rId20" Type="http://schemas.openxmlformats.org/officeDocument/2006/relationships/ctrlProp" Target="../ctrlProps/ctrlProp206.xml"/><Relationship Id="rId29" Type="http://schemas.openxmlformats.org/officeDocument/2006/relationships/ctrlProp" Target="../ctrlProps/ctrlProp215.xml"/><Relationship Id="rId41" Type="http://schemas.openxmlformats.org/officeDocument/2006/relationships/ctrlProp" Target="../ctrlProps/ctrlProp227.xml"/><Relationship Id="rId54" Type="http://schemas.openxmlformats.org/officeDocument/2006/relationships/ctrlProp" Target="../ctrlProps/ctrlProp240.xml"/><Relationship Id="rId62" Type="http://schemas.openxmlformats.org/officeDocument/2006/relationships/ctrlProp" Target="../ctrlProps/ctrlProp248.xml"/><Relationship Id="rId1" Type="http://schemas.openxmlformats.org/officeDocument/2006/relationships/printerSettings" Target="../printerSettings/printerSettings7.bin"/><Relationship Id="rId6" Type="http://schemas.openxmlformats.org/officeDocument/2006/relationships/ctrlProp" Target="../ctrlProps/ctrlProp192.xml"/><Relationship Id="rId11" Type="http://schemas.openxmlformats.org/officeDocument/2006/relationships/ctrlProp" Target="../ctrlProps/ctrlProp197.xml"/><Relationship Id="rId24" Type="http://schemas.openxmlformats.org/officeDocument/2006/relationships/ctrlProp" Target="../ctrlProps/ctrlProp210.xml"/><Relationship Id="rId32" Type="http://schemas.openxmlformats.org/officeDocument/2006/relationships/ctrlProp" Target="../ctrlProps/ctrlProp218.xml"/><Relationship Id="rId37" Type="http://schemas.openxmlformats.org/officeDocument/2006/relationships/ctrlProp" Target="../ctrlProps/ctrlProp223.xml"/><Relationship Id="rId40" Type="http://schemas.openxmlformats.org/officeDocument/2006/relationships/ctrlProp" Target="../ctrlProps/ctrlProp226.xml"/><Relationship Id="rId45" Type="http://schemas.openxmlformats.org/officeDocument/2006/relationships/ctrlProp" Target="../ctrlProps/ctrlProp231.xml"/><Relationship Id="rId53" Type="http://schemas.openxmlformats.org/officeDocument/2006/relationships/ctrlProp" Target="../ctrlProps/ctrlProp239.xml"/><Relationship Id="rId58" Type="http://schemas.openxmlformats.org/officeDocument/2006/relationships/ctrlProp" Target="../ctrlProps/ctrlProp244.xml"/><Relationship Id="rId5" Type="http://schemas.openxmlformats.org/officeDocument/2006/relationships/ctrlProp" Target="../ctrlProps/ctrlProp191.xml"/><Relationship Id="rId15" Type="http://schemas.openxmlformats.org/officeDocument/2006/relationships/ctrlProp" Target="../ctrlProps/ctrlProp201.xml"/><Relationship Id="rId23" Type="http://schemas.openxmlformats.org/officeDocument/2006/relationships/ctrlProp" Target="../ctrlProps/ctrlProp209.xml"/><Relationship Id="rId28" Type="http://schemas.openxmlformats.org/officeDocument/2006/relationships/ctrlProp" Target="../ctrlProps/ctrlProp214.xml"/><Relationship Id="rId36" Type="http://schemas.openxmlformats.org/officeDocument/2006/relationships/ctrlProp" Target="../ctrlProps/ctrlProp222.xml"/><Relationship Id="rId49" Type="http://schemas.openxmlformats.org/officeDocument/2006/relationships/ctrlProp" Target="../ctrlProps/ctrlProp235.xml"/><Relationship Id="rId57" Type="http://schemas.openxmlformats.org/officeDocument/2006/relationships/ctrlProp" Target="../ctrlProps/ctrlProp243.xml"/><Relationship Id="rId61" Type="http://schemas.openxmlformats.org/officeDocument/2006/relationships/ctrlProp" Target="../ctrlProps/ctrlProp247.xml"/><Relationship Id="rId10" Type="http://schemas.openxmlformats.org/officeDocument/2006/relationships/ctrlProp" Target="../ctrlProps/ctrlProp196.xml"/><Relationship Id="rId19" Type="http://schemas.openxmlformats.org/officeDocument/2006/relationships/ctrlProp" Target="../ctrlProps/ctrlProp205.xml"/><Relationship Id="rId31" Type="http://schemas.openxmlformats.org/officeDocument/2006/relationships/ctrlProp" Target="../ctrlProps/ctrlProp217.xml"/><Relationship Id="rId44" Type="http://schemas.openxmlformats.org/officeDocument/2006/relationships/ctrlProp" Target="../ctrlProps/ctrlProp230.xml"/><Relationship Id="rId52" Type="http://schemas.openxmlformats.org/officeDocument/2006/relationships/ctrlProp" Target="../ctrlProps/ctrlProp238.xml"/><Relationship Id="rId60" Type="http://schemas.openxmlformats.org/officeDocument/2006/relationships/ctrlProp" Target="../ctrlProps/ctrlProp246.xml"/><Relationship Id="rId4" Type="http://schemas.openxmlformats.org/officeDocument/2006/relationships/ctrlProp" Target="../ctrlProps/ctrlProp190.xml"/><Relationship Id="rId9" Type="http://schemas.openxmlformats.org/officeDocument/2006/relationships/ctrlProp" Target="../ctrlProps/ctrlProp195.xml"/><Relationship Id="rId14" Type="http://schemas.openxmlformats.org/officeDocument/2006/relationships/ctrlProp" Target="../ctrlProps/ctrlProp200.xml"/><Relationship Id="rId22" Type="http://schemas.openxmlformats.org/officeDocument/2006/relationships/ctrlProp" Target="../ctrlProps/ctrlProp208.xml"/><Relationship Id="rId27" Type="http://schemas.openxmlformats.org/officeDocument/2006/relationships/ctrlProp" Target="../ctrlProps/ctrlProp213.xml"/><Relationship Id="rId30" Type="http://schemas.openxmlformats.org/officeDocument/2006/relationships/ctrlProp" Target="../ctrlProps/ctrlProp216.xml"/><Relationship Id="rId35" Type="http://schemas.openxmlformats.org/officeDocument/2006/relationships/ctrlProp" Target="../ctrlProps/ctrlProp221.xml"/><Relationship Id="rId43" Type="http://schemas.openxmlformats.org/officeDocument/2006/relationships/ctrlProp" Target="../ctrlProps/ctrlProp229.xml"/><Relationship Id="rId48" Type="http://schemas.openxmlformats.org/officeDocument/2006/relationships/ctrlProp" Target="../ctrlProps/ctrlProp234.xml"/><Relationship Id="rId56" Type="http://schemas.openxmlformats.org/officeDocument/2006/relationships/ctrlProp" Target="../ctrlProps/ctrlProp242.xml"/><Relationship Id="rId64" Type="http://schemas.openxmlformats.org/officeDocument/2006/relationships/comments" Target="../comments3.xml"/><Relationship Id="rId8" Type="http://schemas.openxmlformats.org/officeDocument/2006/relationships/ctrlProp" Target="../ctrlProps/ctrlProp194.xml"/><Relationship Id="rId51" Type="http://schemas.openxmlformats.org/officeDocument/2006/relationships/ctrlProp" Target="../ctrlProps/ctrlProp237.xml"/><Relationship Id="rId3" Type="http://schemas.openxmlformats.org/officeDocument/2006/relationships/vmlDrawing" Target="../drawings/vmlDrawing5.vml"/><Relationship Id="rId12" Type="http://schemas.openxmlformats.org/officeDocument/2006/relationships/ctrlProp" Target="../ctrlProps/ctrlProp198.xml"/><Relationship Id="rId17" Type="http://schemas.openxmlformats.org/officeDocument/2006/relationships/ctrlProp" Target="../ctrlProps/ctrlProp203.xml"/><Relationship Id="rId25" Type="http://schemas.openxmlformats.org/officeDocument/2006/relationships/ctrlProp" Target="../ctrlProps/ctrlProp211.xml"/><Relationship Id="rId33" Type="http://schemas.openxmlformats.org/officeDocument/2006/relationships/ctrlProp" Target="../ctrlProps/ctrlProp219.xml"/><Relationship Id="rId38" Type="http://schemas.openxmlformats.org/officeDocument/2006/relationships/ctrlProp" Target="../ctrlProps/ctrlProp224.xml"/><Relationship Id="rId46" Type="http://schemas.openxmlformats.org/officeDocument/2006/relationships/ctrlProp" Target="../ctrlProps/ctrlProp232.xml"/><Relationship Id="rId59" Type="http://schemas.openxmlformats.org/officeDocument/2006/relationships/ctrlProp" Target="../ctrlProps/ctrlProp245.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72.xml"/><Relationship Id="rId117" Type="http://schemas.openxmlformats.org/officeDocument/2006/relationships/comments" Target="../comments4.xml"/><Relationship Id="rId21" Type="http://schemas.openxmlformats.org/officeDocument/2006/relationships/ctrlProp" Target="../ctrlProps/ctrlProp267.xml"/><Relationship Id="rId42" Type="http://schemas.openxmlformats.org/officeDocument/2006/relationships/ctrlProp" Target="../ctrlProps/ctrlProp288.xml"/><Relationship Id="rId47" Type="http://schemas.openxmlformats.org/officeDocument/2006/relationships/ctrlProp" Target="../ctrlProps/ctrlProp293.xml"/><Relationship Id="rId63" Type="http://schemas.openxmlformats.org/officeDocument/2006/relationships/ctrlProp" Target="../ctrlProps/ctrlProp309.xml"/><Relationship Id="rId68" Type="http://schemas.openxmlformats.org/officeDocument/2006/relationships/ctrlProp" Target="../ctrlProps/ctrlProp314.xml"/><Relationship Id="rId84" Type="http://schemas.openxmlformats.org/officeDocument/2006/relationships/ctrlProp" Target="../ctrlProps/ctrlProp330.xml"/><Relationship Id="rId89" Type="http://schemas.openxmlformats.org/officeDocument/2006/relationships/ctrlProp" Target="../ctrlProps/ctrlProp335.xml"/><Relationship Id="rId112" Type="http://schemas.openxmlformats.org/officeDocument/2006/relationships/ctrlProp" Target="../ctrlProps/ctrlProp358.xml"/><Relationship Id="rId16" Type="http://schemas.openxmlformats.org/officeDocument/2006/relationships/ctrlProp" Target="../ctrlProps/ctrlProp262.xml"/><Relationship Id="rId107" Type="http://schemas.openxmlformats.org/officeDocument/2006/relationships/ctrlProp" Target="../ctrlProps/ctrlProp353.xml"/><Relationship Id="rId11" Type="http://schemas.openxmlformats.org/officeDocument/2006/relationships/ctrlProp" Target="../ctrlProps/ctrlProp257.xml"/><Relationship Id="rId24" Type="http://schemas.openxmlformats.org/officeDocument/2006/relationships/ctrlProp" Target="../ctrlProps/ctrlProp270.xml"/><Relationship Id="rId32" Type="http://schemas.openxmlformats.org/officeDocument/2006/relationships/ctrlProp" Target="../ctrlProps/ctrlProp278.xml"/><Relationship Id="rId37" Type="http://schemas.openxmlformats.org/officeDocument/2006/relationships/ctrlProp" Target="../ctrlProps/ctrlProp283.xml"/><Relationship Id="rId40" Type="http://schemas.openxmlformats.org/officeDocument/2006/relationships/ctrlProp" Target="../ctrlProps/ctrlProp286.xml"/><Relationship Id="rId45" Type="http://schemas.openxmlformats.org/officeDocument/2006/relationships/ctrlProp" Target="../ctrlProps/ctrlProp291.xml"/><Relationship Id="rId53" Type="http://schemas.openxmlformats.org/officeDocument/2006/relationships/ctrlProp" Target="../ctrlProps/ctrlProp299.xml"/><Relationship Id="rId58" Type="http://schemas.openxmlformats.org/officeDocument/2006/relationships/ctrlProp" Target="../ctrlProps/ctrlProp304.xml"/><Relationship Id="rId66" Type="http://schemas.openxmlformats.org/officeDocument/2006/relationships/ctrlProp" Target="../ctrlProps/ctrlProp312.xml"/><Relationship Id="rId74" Type="http://schemas.openxmlformats.org/officeDocument/2006/relationships/ctrlProp" Target="../ctrlProps/ctrlProp320.xml"/><Relationship Id="rId79" Type="http://schemas.openxmlformats.org/officeDocument/2006/relationships/ctrlProp" Target="../ctrlProps/ctrlProp325.xml"/><Relationship Id="rId87" Type="http://schemas.openxmlformats.org/officeDocument/2006/relationships/ctrlProp" Target="../ctrlProps/ctrlProp333.xml"/><Relationship Id="rId102" Type="http://schemas.openxmlformats.org/officeDocument/2006/relationships/ctrlProp" Target="../ctrlProps/ctrlProp348.xml"/><Relationship Id="rId110" Type="http://schemas.openxmlformats.org/officeDocument/2006/relationships/ctrlProp" Target="../ctrlProps/ctrlProp356.xml"/><Relationship Id="rId115" Type="http://schemas.openxmlformats.org/officeDocument/2006/relationships/ctrlProp" Target="../ctrlProps/ctrlProp361.xml"/><Relationship Id="rId5" Type="http://schemas.openxmlformats.org/officeDocument/2006/relationships/ctrlProp" Target="../ctrlProps/ctrlProp251.xml"/><Relationship Id="rId61" Type="http://schemas.openxmlformats.org/officeDocument/2006/relationships/ctrlProp" Target="../ctrlProps/ctrlProp307.xml"/><Relationship Id="rId82" Type="http://schemas.openxmlformats.org/officeDocument/2006/relationships/ctrlProp" Target="../ctrlProps/ctrlProp328.xml"/><Relationship Id="rId90" Type="http://schemas.openxmlformats.org/officeDocument/2006/relationships/ctrlProp" Target="../ctrlProps/ctrlProp336.xml"/><Relationship Id="rId95" Type="http://schemas.openxmlformats.org/officeDocument/2006/relationships/ctrlProp" Target="../ctrlProps/ctrlProp341.xml"/><Relationship Id="rId19" Type="http://schemas.openxmlformats.org/officeDocument/2006/relationships/ctrlProp" Target="../ctrlProps/ctrlProp265.xml"/><Relationship Id="rId14" Type="http://schemas.openxmlformats.org/officeDocument/2006/relationships/ctrlProp" Target="../ctrlProps/ctrlProp260.xml"/><Relationship Id="rId22" Type="http://schemas.openxmlformats.org/officeDocument/2006/relationships/ctrlProp" Target="../ctrlProps/ctrlProp268.xml"/><Relationship Id="rId27" Type="http://schemas.openxmlformats.org/officeDocument/2006/relationships/ctrlProp" Target="../ctrlProps/ctrlProp273.xml"/><Relationship Id="rId30" Type="http://schemas.openxmlformats.org/officeDocument/2006/relationships/ctrlProp" Target="../ctrlProps/ctrlProp276.xml"/><Relationship Id="rId35" Type="http://schemas.openxmlformats.org/officeDocument/2006/relationships/ctrlProp" Target="../ctrlProps/ctrlProp281.xml"/><Relationship Id="rId43" Type="http://schemas.openxmlformats.org/officeDocument/2006/relationships/ctrlProp" Target="../ctrlProps/ctrlProp289.xml"/><Relationship Id="rId48" Type="http://schemas.openxmlformats.org/officeDocument/2006/relationships/ctrlProp" Target="../ctrlProps/ctrlProp294.xml"/><Relationship Id="rId56" Type="http://schemas.openxmlformats.org/officeDocument/2006/relationships/ctrlProp" Target="../ctrlProps/ctrlProp302.xml"/><Relationship Id="rId64" Type="http://schemas.openxmlformats.org/officeDocument/2006/relationships/ctrlProp" Target="../ctrlProps/ctrlProp310.xml"/><Relationship Id="rId69" Type="http://schemas.openxmlformats.org/officeDocument/2006/relationships/ctrlProp" Target="../ctrlProps/ctrlProp315.xml"/><Relationship Id="rId77" Type="http://schemas.openxmlformats.org/officeDocument/2006/relationships/ctrlProp" Target="../ctrlProps/ctrlProp323.xml"/><Relationship Id="rId100" Type="http://schemas.openxmlformats.org/officeDocument/2006/relationships/ctrlProp" Target="../ctrlProps/ctrlProp346.xml"/><Relationship Id="rId105" Type="http://schemas.openxmlformats.org/officeDocument/2006/relationships/ctrlProp" Target="../ctrlProps/ctrlProp351.xml"/><Relationship Id="rId113" Type="http://schemas.openxmlformats.org/officeDocument/2006/relationships/ctrlProp" Target="../ctrlProps/ctrlProp359.xml"/><Relationship Id="rId8" Type="http://schemas.openxmlformats.org/officeDocument/2006/relationships/ctrlProp" Target="../ctrlProps/ctrlProp254.xml"/><Relationship Id="rId51" Type="http://schemas.openxmlformats.org/officeDocument/2006/relationships/ctrlProp" Target="../ctrlProps/ctrlProp297.xml"/><Relationship Id="rId72" Type="http://schemas.openxmlformats.org/officeDocument/2006/relationships/ctrlProp" Target="../ctrlProps/ctrlProp318.xml"/><Relationship Id="rId80" Type="http://schemas.openxmlformats.org/officeDocument/2006/relationships/ctrlProp" Target="../ctrlProps/ctrlProp326.xml"/><Relationship Id="rId85" Type="http://schemas.openxmlformats.org/officeDocument/2006/relationships/ctrlProp" Target="../ctrlProps/ctrlProp331.xml"/><Relationship Id="rId93" Type="http://schemas.openxmlformats.org/officeDocument/2006/relationships/ctrlProp" Target="../ctrlProps/ctrlProp339.xml"/><Relationship Id="rId98" Type="http://schemas.openxmlformats.org/officeDocument/2006/relationships/ctrlProp" Target="../ctrlProps/ctrlProp344.xml"/><Relationship Id="rId3" Type="http://schemas.openxmlformats.org/officeDocument/2006/relationships/vmlDrawing" Target="../drawings/vmlDrawing6.vml"/><Relationship Id="rId12" Type="http://schemas.openxmlformats.org/officeDocument/2006/relationships/ctrlProp" Target="../ctrlProps/ctrlProp258.xml"/><Relationship Id="rId17" Type="http://schemas.openxmlformats.org/officeDocument/2006/relationships/ctrlProp" Target="../ctrlProps/ctrlProp263.xml"/><Relationship Id="rId25" Type="http://schemas.openxmlformats.org/officeDocument/2006/relationships/ctrlProp" Target="../ctrlProps/ctrlProp271.xml"/><Relationship Id="rId33" Type="http://schemas.openxmlformats.org/officeDocument/2006/relationships/ctrlProp" Target="../ctrlProps/ctrlProp279.xml"/><Relationship Id="rId38" Type="http://schemas.openxmlformats.org/officeDocument/2006/relationships/ctrlProp" Target="../ctrlProps/ctrlProp284.xml"/><Relationship Id="rId46" Type="http://schemas.openxmlformats.org/officeDocument/2006/relationships/ctrlProp" Target="../ctrlProps/ctrlProp292.xml"/><Relationship Id="rId59" Type="http://schemas.openxmlformats.org/officeDocument/2006/relationships/ctrlProp" Target="../ctrlProps/ctrlProp305.xml"/><Relationship Id="rId67" Type="http://schemas.openxmlformats.org/officeDocument/2006/relationships/ctrlProp" Target="../ctrlProps/ctrlProp313.xml"/><Relationship Id="rId103" Type="http://schemas.openxmlformats.org/officeDocument/2006/relationships/ctrlProp" Target="../ctrlProps/ctrlProp349.xml"/><Relationship Id="rId108" Type="http://schemas.openxmlformats.org/officeDocument/2006/relationships/ctrlProp" Target="../ctrlProps/ctrlProp354.xml"/><Relationship Id="rId116" Type="http://schemas.openxmlformats.org/officeDocument/2006/relationships/ctrlProp" Target="../ctrlProps/ctrlProp362.xml"/><Relationship Id="rId20" Type="http://schemas.openxmlformats.org/officeDocument/2006/relationships/ctrlProp" Target="../ctrlProps/ctrlProp266.xml"/><Relationship Id="rId41" Type="http://schemas.openxmlformats.org/officeDocument/2006/relationships/ctrlProp" Target="../ctrlProps/ctrlProp287.xml"/><Relationship Id="rId54" Type="http://schemas.openxmlformats.org/officeDocument/2006/relationships/ctrlProp" Target="../ctrlProps/ctrlProp300.xml"/><Relationship Id="rId62" Type="http://schemas.openxmlformats.org/officeDocument/2006/relationships/ctrlProp" Target="../ctrlProps/ctrlProp308.xml"/><Relationship Id="rId70" Type="http://schemas.openxmlformats.org/officeDocument/2006/relationships/ctrlProp" Target="../ctrlProps/ctrlProp316.xml"/><Relationship Id="rId75" Type="http://schemas.openxmlformats.org/officeDocument/2006/relationships/ctrlProp" Target="../ctrlProps/ctrlProp321.xml"/><Relationship Id="rId83" Type="http://schemas.openxmlformats.org/officeDocument/2006/relationships/ctrlProp" Target="../ctrlProps/ctrlProp329.xml"/><Relationship Id="rId88" Type="http://schemas.openxmlformats.org/officeDocument/2006/relationships/ctrlProp" Target="../ctrlProps/ctrlProp334.xml"/><Relationship Id="rId91" Type="http://schemas.openxmlformats.org/officeDocument/2006/relationships/ctrlProp" Target="../ctrlProps/ctrlProp337.xml"/><Relationship Id="rId96" Type="http://schemas.openxmlformats.org/officeDocument/2006/relationships/ctrlProp" Target="../ctrlProps/ctrlProp342.xml"/><Relationship Id="rId111" Type="http://schemas.openxmlformats.org/officeDocument/2006/relationships/ctrlProp" Target="../ctrlProps/ctrlProp357.xml"/><Relationship Id="rId1" Type="http://schemas.openxmlformats.org/officeDocument/2006/relationships/printerSettings" Target="../printerSettings/printerSettings8.bin"/><Relationship Id="rId6" Type="http://schemas.openxmlformats.org/officeDocument/2006/relationships/ctrlProp" Target="../ctrlProps/ctrlProp252.xml"/><Relationship Id="rId15" Type="http://schemas.openxmlformats.org/officeDocument/2006/relationships/ctrlProp" Target="../ctrlProps/ctrlProp261.xml"/><Relationship Id="rId23" Type="http://schemas.openxmlformats.org/officeDocument/2006/relationships/ctrlProp" Target="../ctrlProps/ctrlProp269.xml"/><Relationship Id="rId28" Type="http://schemas.openxmlformats.org/officeDocument/2006/relationships/ctrlProp" Target="../ctrlProps/ctrlProp274.xml"/><Relationship Id="rId36" Type="http://schemas.openxmlformats.org/officeDocument/2006/relationships/ctrlProp" Target="../ctrlProps/ctrlProp282.xml"/><Relationship Id="rId49" Type="http://schemas.openxmlformats.org/officeDocument/2006/relationships/ctrlProp" Target="../ctrlProps/ctrlProp295.xml"/><Relationship Id="rId57" Type="http://schemas.openxmlformats.org/officeDocument/2006/relationships/ctrlProp" Target="../ctrlProps/ctrlProp303.xml"/><Relationship Id="rId106" Type="http://schemas.openxmlformats.org/officeDocument/2006/relationships/ctrlProp" Target="../ctrlProps/ctrlProp352.xml"/><Relationship Id="rId114" Type="http://schemas.openxmlformats.org/officeDocument/2006/relationships/ctrlProp" Target="../ctrlProps/ctrlProp360.xml"/><Relationship Id="rId10" Type="http://schemas.openxmlformats.org/officeDocument/2006/relationships/ctrlProp" Target="../ctrlProps/ctrlProp256.xml"/><Relationship Id="rId31" Type="http://schemas.openxmlformats.org/officeDocument/2006/relationships/ctrlProp" Target="../ctrlProps/ctrlProp277.xml"/><Relationship Id="rId44" Type="http://schemas.openxmlformats.org/officeDocument/2006/relationships/ctrlProp" Target="../ctrlProps/ctrlProp290.xml"/><Relationship Id="rId52" Type="http://schemas.openxmlformats.org/officeDocument/2006/relationships/ctrlProp" Target="../ctrlProps/ctrlProp298.xml"/><Relationship Id="rId60" Type="http://schemas.openxmlformats.org/officeDocument/2006/relationships/ctrlProp" Target="../ctrlProps/ctrlProp306.xml"/><Relationship Id="rId65" Type="http://schemas.openxmlformats.org/officeDocument/2006/relationships/ctrlProp" Target="../ctrlProps/ctrlProp311.xml"/><Relationship Id="rId73" Type="http://schemas.openxmlformats.org/officeDocument/2006/relationships/ctrlProp" Target="../ctrlProps/ctrlProp319.xml"/><Relationship Id="rId78" Type="http://schemas.openxmlformats.org/officeDocument/2006/relationships/ctrlProp" Target="../ctrlProps/ctrlProp324.xml"/><Relationship Id="rId81" Type="http://schemas.openxmlformats.org/officeDocument/2006/relationships/ctrlProp" Target="../ctrlProps/ctrlProp327.xml"/><Relationship Id="rId86" Type="http://schemas.openxmlformats.org/officeDocument/2006/relationships/ctrlProp" Target="../ctrlProps/ctrlProp332.xml"/><Relationship Id="rId94" Type="http://schemas.openxmlformats.org/officeDocument/2006/relationships/ctrlProp" Target="../ctrlProps/ctrlProp340.xml"/><Relationship Id="rId99" Type="http://schemas.openxmlformats.org/officeDocument/2006/relationships/ctrlProp" Target="../ctrlProps/ctrlProp345.xml"/><Relationship Id="rId101" Type="http://schemas.openxmlformats.org/officeDocument/2006/relationships/ctrlProp" Target="../ctrlProps/ctrlProp347.xml"/><Relationship Id="rId4" Type="http://schemas.openxmlformats.org/officeDocument/2006/relationships/ctrlProp" Target="../ctrlProps/ctrlProp250.xml"/><Relationship Id="rId9" Type="http://schemas.openxmlformats.org/officeDocument/2006/relationships/ctrlProp" Target="../ctrlProps/ctrlProp255.xml"/><Relationship Id="rId13" Type="http://schemas.openxmlformats.org/officeDocument/2006/relationships/ctrlProp" Target="../ctrlProps/ctrlProp259.xml"/><Relationship Id="rId18" Type="http://schemas.openxmlformats.org/officeDocument/2006/relationships/ctrlProp" Target="../ctrlProps/ctrlProp264.xml"/><Relationship Id="rId39" Type="http://schemas.openxmlformats.org/officeDocument/2006/relationships/ctrlProp" Target="../ctrlProps/ctrlProp285.xml"/><Relationship Id="rId109" Type="http://schemas.openxmlformats.org/officeDocument/2006/relationships/ctrlProp" Target="../ctrlProps/ctrlProp355.xml"/><Relationship Id="rId34" Type="http://schemas.openxmlformats.org/officeDocument/2006/relationships/ctrlProp" Target="../ctrlProps/ctrlProp280.xml"/><Relationship Id="rId50" Type="http://schemas.openxmlformats.org/officeDocument/2006/relationships/ctrlProp" Target="../ctrlProps/ctrlProp296.xml"/><Relationship Id="rId55" Type="http://schemas.openxmlformats.org/officeDocument/2006/relationships/ctrlProp" Target="../ctrlProps/ctrlProp301.xml"/><Relationship Id="rId76" Type="http://schemas.openxmlformats.org/officeDocument/2006/relationships/ctrlProp" Target="../ctrlProps/ctrlProp322.xml"/><Relationship Id="rId97" Type="http://schemas.openxmlformats.org/officeDocument/2006/relationships/ctrlProp" Target="../ctrlProps/ctrlProp343.xml"/><Relationship Id="rId104" Type="http://schemas.openxmlformats.org/officeDocument/2006/relationships/ctrlProp" Target="../ctrlProps/ctrlProp350.xml"/><Relationship Id="rId7" Type="http://schemas.openxmlformats.org/officeDocument/2006/relationships/ctrlProp" Target="../ctrlProps/ctrlProp253.xml"/><Relationship Id="rId71" Type="http://schemas.openxmlformats.org/officeDocument/2006/relationships/ctrlProp" Target="../ctrlProps/ctrlProp317.xml"/><Relationship Id="rId92" Type="http://schemas.openxmlformats.org/officeDocument/2006/relationships/ctrlProp" Target="../ctrlProps/ctrlProp338.xml"/><Relationship Id="rId2" Type="http://schemas.openxmlformats.org/officeDocument/2006/relationships/drawing" Target="../drawings/drawing8.xml"/><Relationship Id="rId29" Type="http://schemas.openxmlformats.org/officeDocument/2006/relationships/ctrlProp" Target="../ctrlProps/ctrlProp2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E602-EAB4-4756-A783-0EF43110EB1A}">
  <sheetPr codeName="Feuil1">
    <pageSetUpPr fitToPage="1"/>
  </sheetPr>
  <dimension ref="A1:X65"/>
  <sheetViews>
    <sheetView zoomScaleNormal="100" workbookViewId="0">
      <selection activeCell="F15" sqref="F15:S17"/>
    </sheetView>
  </sheetViews>
  <sheetFormatPr baseColWidth="10" defaultColWidth="0" defaultRowHeight="21" customHeight="1" zeroHeight="1"/>
  <cols>
    <col min="1" max="1" width="4.140625" style="131" customWidth="1"/>
    <col min="2" max="2" width="11.42578125" style="131" customWidth="1"/>
    <col min="3" max="3" width="10.7109375" style="131" customWidth="1"/>
    <col min="4" max="4" width="5.140625" style="131" customWidth="1"/>
    <col min="5" max="5" width="5.140625" style="132" customWidth="1"/>
    <col min="6" max="6" width="3.28515625" style="132" customWidth="1"/>
    <col min="7" max="8" width="4.85546875" style="132" customWidth="1"/>
    <col min="9" max="19" width="11.42578125" style="132" customWidth="1"/>
    <col min="20" max="20" width="13.85546875" style="132" customWidth="1"/>
    <col min="21" max="24" width="0" style="131" hidden="1" customWidth="1"/>
    <col min="25" max="16384" width="11.42578125" style="131" hidden="1"/>
  </cols>
  <sheetData>
    <row r="1" spans="2:20"/>
    <row r="2" spans="2:20" ht="18.75" customHeight="1">
      <c r="E2" s="284" t="s">
        <v>307</v>
      </c>
      <c r="F2" s="284"/>
      <c r="G2" s="284"/>
      <c r="H2" s="284"/>
      <c r="I2" s="284"/>
      <c r="J2" s="284"/>
      <c r="K2" s="284"/>
      <c r="L2" s="284"/>
      <c r="M2" s="284"/>
      <c r="N2" s="284"/>
      <c r="O2" s="284"/>
      <c r="P2" s="284"/>
      <c r="Q2" s="284"/>
      <c r="R2" s="284"/>
      <c r="S2" s="284"/>
      <c r="T2" s="133"/>
    </row>
    <row r="3" spans="2:20" ht="18.75" customHeight="1">
      <c r="E3" s="284"/>
      <c r="F3" s="284"/>
      <c r="G3" s="284"/>
      <c r="H3" s="284"/>
      <c r="I3" s="284"/>
      <c r="J3" s="284"/>
      <c r="K3" s="284"/>
      <c r="L3" s="284"/>
      <c r="M3" s="284"/>
      <c r="N3" s="284"/>
      <c r="O3" s="284"/>
      <c r="P3" s="284"/>
      <c r="Q3" s="284"/>
      <c r="R3" s="284"/>
      <c r="S3" s="284"/>
      <c r="T3" s="133"/>
    </row>
    <row r="4" spans="2:20" ht="18.75" customHeight="1">
      <c r="E4" s="284"/>
      <c r="F4" s="284"/>
      <c r="G4" s="284"/>
      <c r="H4" s="284"/>
      <c r="I4" s="284"/>
      <c r="J4" s="284"/>
      <c r="K4" s="284"/>
      <c r="L4" s="284"/>
      <c r="M4" s="284"/>
      <c r="N4" s="284"/>
      <c r="O4" s="284"/>
      <c r="P4" s="284"/>
      <c r="Q4" s="284"/>
      <c r="R4" s="284"/>
      <c r="S4" s="284"/>
      <c r="T4" s="133"/>
    </row>
    <row r="5" spans="2:20" ht="21.75" thickBot="1">
      <c r="B5" s="134"/>
      <c r="C5" s="134"/>
      <c r="D5" s="134"/>
      <c r="E5" s="135"/>
      <c r="F5" s="135"/>
      <c r="G5" s="135"/>
      <c r="H5" s="135"/>
      <c r="I5" s="135"/>
      <c r="J5" s="135"/>
      <c r="K5" s="135"/>
      <c r="L5" s="135"/>
      <c r="M5" s="135"/>
      <c r="N5" s="135"/>
      <c r="O5" s="135"/>
      <c r="P5" s="157" t="s">
        <v>391</v>
      </c>
      <c r="Q5" s="285" t="s">
        <v>392</v>
      </c>
      <c r="R5" s="285"/>
      <c r="S5" s="285"/>
    </row>
    <row r="6" spans="2:20"/>
    <row r="7" spans="2:20">
      <c r="B7" s="286" t="s">
        <v>308</v>
      </c>
      <c r="C7" s="287"/>
      <c r="E7" s="136" t="s">
        <v>309</v>
      </c>
    </row>
    <row r="8" spans="2:20">
      <c r="B8" s="288"/>
      <c r="C8" s="289"/>
      <c r="E8" s="137" t="s">
        <v>310</v>
      </c>
    </row>
    <row r="9" spans="2:20" ht="6" customHeight="1">
      <c r="B9" s="288"/>
      <c r="C9" s="289"/>
      <c r="E9" s="137"/>
    </row>
    <row r="10" spans="2:20" ht="18.75" customHeight="1">
      <c r="B10" s="288"/>
      <c r="C10" s="289"/>
      <c r="E10" s="138" t="s">
        <v>29</v>
      </c>
      <c r="F10" s="283" t="s">
        <v>311</v>
      </c>
      <c r="G10" s="283"/>
      <c r="H10" s="283"/>
      <c r="I10" s="283"/>
      <c r="J10" s="283"/>
      <c r="K10" s="283"/>
      <c r="L10" s="283"/>
      <c r="M10" s="283"/>
      <c r="N10" s="283"/>
      <c r="O10" s="283"/>
      <c r="P10" s="283"/>
      <c r="Q10" s="283"/>
      <c r="R10" s="283"/>
      <c r="S10" s="283"/>
      <c r="T10" s="139"/>
    </row>
    <row r="11" spans="2:20" ht="18.75" customHeight="1">
      <c r="B11" s="288"/>
      <c r="C11" s="289"/>
      <c r="E11" s="138"/>
      <c r="F11" s="283"/>
      <c r="G11" s="283"/>
      <c r="H11" s="283"/>
      <c r="I11" s="283"/>
      <c r="J11" s="283"/>
      <c r="K11" s="283"/>
      <c r="L11" s="283"/>
      <c r="M11" s="283"/>
      <c r="N11" s="283"/>
      <c r="O11" s="283"/>
      <c r="P11" s="283"/>
      <c r="Q11" s="283"/>
      <c r="R11" s="283"/>
      <c r="S11" s="283"/>
      <c r="T11" s="139"/>
    </row>
    <row r="12" spans="2:20" ht="18.75" customHeight="1">
      <c r="B12" s="288"/>
      <c r="C12" s="289"/>
      <c r="E12" s="138"/>
      <c r="F12" s="283"/>
      <c r="G12" s="283"/>
      <c r="H12" s="283"/>
      <c r="I12" s="283"/>
      <c r="J12" s="283"/>
      <c r="K12" s="283"/>
      <c r="L12" s="283"/>
      <c r="M12" s="283"/>
      <c r="N12" s="283"/>
      <c r="O12" s="283"/>
      <c r="P12" s="283"/>
      <c r="Q12" s="283"/>
      <c r="R12" s="283"/>
      <c r="S12" s="283"/>
      <c r="T12" s="139"/>
    </row>
    <row r="13" spans="2:20">
      <c r="B13" s="288"/>
      <c r="C13" s="289"/>
      <c r="E13" s="140"/>
      <c r="F13" s="283"/>
      <c r="G13" s="283"/>
      <c r="H13" s="283"/>
      <c r="I13" s="283"/>
      <c r="J13" s="283"/>
      <c r="K13" s="283"/>
      <c r="L13" s="283"/>
      <c r="M13" s="283"/>
      <c r="N13" s="283"/>
      <c r="O13" s="283"/>
      <c r="P13" s="283"/>
      <c r="Q13" s="283"/>
      <c r="R13" s="283"/>
      <c r="S13" s="283"/>
      <c r="T13" s="139"/>
    </row>
    <row r="14" spans="2:20" ht="5.25" customHeight="1">
      <c r="B14" s="288"/>
      <c r="C14" s="289"/>
      <c r="E14" s="140"/>
      <c r="F14" s="141"/>
      <c r="G14" s="141"/>
      <c r="H14" s="141"/>
      <c r="I14" s="141"/>
      <c r="J14" s="141"/>
      <c r="K14" s="141"/>
      <c r="L14" s="141"/>
      <c r="M14" s="141"/>
      <c r="N14" s="141"/>
      <c r="O14" s="141"/>
      <c r="P14" s="141"/>
      <c r="Q14" s="141"/>
      <c r="R14" s="141"/>
      <c r="S14" s="141"/>
      <c r="T14" s="141"/>
    </row>
    <row r="15" spans="2:20" ht="18.75" customHeight="1">
      <c r="B15" s="288"/>
      <c r="C15" s="289"/>
      <c r="E15" s="138" t="s">
        <v>35</v>
      </c>
      <c r="F15" s="283" t="s">
        <v>312</v>
      </c>
      <c r="G15" s="283"/>
      <c r="H15" s="283"/>
      <c r="I15" s="283"/>
      <c r="J15" s="283"/>
      <c r="K15" s="283"/>
      <c r="L15" s="283"/>
      <c r="M15" s="283"/>
      <c r="N15" s="283"/>
      <c r="O15" s="283"/>
      <c r="P15" s="283"/>
      <c r="Q15" s="283"/>
      <c r="R15" s="283"/>
      <c r="S15" s="283"/>
      <c r="T15" s="139"/>
    </row>
    <row r="16" spans="2:20" ht="18.75" customHeight="1">
      <c r="B16" s="288"/>
      <c r="C16" s="289"/>
      <c r="E16" s="138"/>
      <c r="F16" s="283"/>
      <c r="G16" s="283"/>
      <c r="H16" s="283"/>
      <c r="I16" s="283"/>
      <c r="J16" s="283"/>
      <c r="K16" s="283"/>
      <c r="L16" s="283"/>
      <c r="M16" s="283"/>
      <c r="N16" s="283"/>
      <c r="O16" s="283"/>
      <c r="P16" s="283"/>
      <c r="Q16" s="283"/>
      <c r="R16" s="283"/>
      <c r="S16" s="283"/>
      <c r="T16" s="139"/>
    </row>
    <row r="17" spans="2:20">
      <c r="B17" s="290"/>
      <c r="C17" s="291"/>
      <c r="E17" s="140"/>
      <c r="F17" s="283"/>
      <c r="G17" s="283"/>
      <c r="H17" s="283"/>
      <c r="I17" s="283"/>
      <c r="J17" s="283"/>
      <c r="K17" s="283"/>
      <c r="L17" s="283"/>
      <c r="M17" s="283"/>
      <c r="N17" s="283"/>
      <c r="O17" s="283"/>
      <c r="P17" s="283"/>
      <c r="Q17" s="283"/>
      <c r="R17" s="283"/>
      <c r="S17" s="283"/>
      <c r="T17" s="139"/>
    </row>
    <row r="18" spans="2:20"/>
    <row r="19" spans="2:20">
      <c r="B19" s="277"/>
      <c r="C19" s="278"/>
      <c r="E19" s="136" t="s">
        <v>313</v>
      </c>
    </row>
    <row r="20" spans="2:20">
      <c r="B20" s="279"/>
      <c r="C20" s="280"/>
      <c r="E20" s="137" t="s">
        <v>310</v>
      </c>
    </row>
    <row r="21" spans="2:20" ht="4.5" customHeight="1">
      <c r="B21" s="279"/>
      <c r="C21" s="280"/>
      <c r="E21" s="137"/>
    </row>
    <row r="22" spans="2:20" ht="18.75" customHeight="1">
      <c r="B22" s="279"/>
      <c r="C22" s="280"/>
      <c r="F22" s="283" t="s">
        <v>314</v>
      </c>
      <c r="G22" s="283"/>
      <c r="H22" s="283"/>
      <c r="I22" s="283"/>
      <c r="J22" s="283"/>
      <c r="K22" s="283"/>
      <c r="L22" s="283"/>
      <c r="M22" s="283"/>
      <c r="N22" s="283"/>
      <c r="O22" s="283"/>
      <c r="P22" s="283"/>
      <c r="Q22" s="283"/>
      <c r="R22" s="283"/>
      <c r="S22" s="283"/>
      <c r="T22" s="139"/>
    </row>
    <row r="23" spans="2:20">
      <c r="B23" s="279"/>
      <c r="C23" s="280"/>
      <c r="E23" s="139"/>
      <c r="F23" s="283"/>
      <c r="G23" s="283"/>
      <c r="H23" s="283"/>
      <c r="I23" s="283"/>
      <c r="J23" s="283"/>
      <c r="K23" s="283"/>
      <c r="L23" s="283"/>
      <c r="M23" s="283"/>
      <c r="N23" s="283"/>
      <c r="O23" s="283"/>
      <c r="P23" s="283"/>
      <c r="Q23" s="283"/>
      <c r="R23" s="283"/>
      <c r="S23" s="283"/>
      <c r="T23" s="139"/>
    </row>
    <row r="24" spans="2:20">
      <c r="B24" s="279"/>
      <c r="C24" s="280"/>
      <c r="E24" s="139"/>
      <c r="F24" s="283"/>
      <c r="G24" s="283"/>
      <c r="H24" s="283"/>
      <c r="I24" s="283"/>
      <c r="J24" s="283"/>
      <c r="K24" s="283"/>
      <c r="L24" s="283"/>
      <c r="M24" s="283"/>
      <c r="N24" s="283"/>
      <c r="O24" s="283"/>
      <c r="P24" s="283"/>
      <c r="Q24" s="283"/>
      <c r="R24" s="283"/>
      <c r="S24" s="283"/>
      <c r="T24" s="139"/>
    </row>
    <row r="25" spans="2:20">
      <c r="B25" s="279"/>
      <c r="C25" s="280"/>
      <c r="E25" s="139"/>
      <c r="F25" s="283"/>
      <c r="G25" s="283"/>
      <c r="H25" s="283"/>
      <c r="I25" s="283"/>
      <c r="J25" s="283"/>
      <c r="K25" s="283"/>
      <c r="L25" s="283"/>
      <c r="M25" s="283"/>
      <c r="N25" s="283"/>
      <c r="O25" s="283"/>
      <c r="P25" s="283"/>
      <c r="Q25" s="283"/>
      <c r="R25" s="283"/>
      <c r="S25" s="283"/>
      <c r="T25" s="139"/>
    </row>
    <row r="26" spans="2:20">
      <c r="B26" s="279"/>
      <c r="C26" s="280"/>
      <c r="E26" s="139"/>
      <c r="F26" s="283"/>
      <c r="G26" s="283"/>
      <c r="H26" s="283"/>
      <c r="I26" s="283"/>
      <c r="J26" s="283"/>
      <c r="K26" s="283"/>
      <c r="L26" s="283"/>
      <c r="M26" s="283"/>
      <c r="N26" s="283"/>
      <c r="O26" s="283"/>
      <c r="P26" s="283"/>
      <c r="Q26" s="283"/>
      <c r="R26" s="283"/>
      <c r="S26" s="283"/>
      <c r="T26" s="139"/>
    </row>
    <row r="27" spans="2:20">
      <c r="B27" s="279"/>
      <c r="C27" s="280"/>
      <c r="E27" s="139"/>
      <c r="F27" s="283"/>
      <c r="G27" s="283"/>
      <c r="H27" s="283"/>
      <c r="I27" s="283"/>
      <c r="J27" s="283"/>
      <c r="K27" s="283"/>
      <c r="L27" s="283"/>
      <c r="M27" s="283"/>
      <c r="N27" s="283"/>
      <c r="O27" s="283"/>
      <c r="P27" s="283"/>
      <c r="Q27" s="283"/>
      <c r="R27" s="283"/>
      <c r="S27" s="283"/>
      <c r="T27" s="139"/>
    </row>
    <row r="28" spans="2:20">
      <c r="B28" s="279"/>
      <c r="C28" s="280"/>
      <c r="E28" s="139"/>
      <c r="F28" s="283"/>
      <c r="G28" s="283"/>
      <c r="H28" s="283"/>
      <c r="I28" s="283"/>
      <c r="J28" s="283"/>
      <c r="K28" s="283"/>
      <c r="L28" s="283"/>
      <c r="M28" s="283"/>
      <c r="N28" s="283"/>
      <c r="O28" s="283"/>
      <c r="P28" s="283"/>
      <c r="Q28" s="283"/>
      <c r="R28" s="283"/>
      <c r="S28" s="283"/>
      <c r="T28" s="139"/>
    </row>
    <row r="29" spans="2:20">
      <c r="B29" s="281"/>
      <c r="C29" s="282"/>
      <c r="E29" s="139"/>
      <c r="F29" s="283"/>
      <c r="G29" s="283"/>
      <c r="H29" s="283"/>
      <c r="I29" s="283"/>
      <c r="J29" s="283"/>
      <c r="K29" s="283"/>
      <c r="L29" s="283"/>
      <c r="M29" s="283"/>
      <c r="N29" s="283"/>
      <c r="O29" s="283"/>
      <c r="P29" s="283"/>
      <c r="Q29" s="283"/>
      <c r="R29" s="283"/>
      <c r="S29" s="283"/>
      <c r="T29" s="139"/>
    </row>
    <row r="30" spans="2:20">
      <c r="E30" s="141"/>
      <c r="F30" s="141"/>
      <c r="G30" s="141"/>
      <c r="H30" s="141"/>
      <c r="I30" s="141"/>
      <c r="J30" s="141"/>
      <c r="K30" s="141"/>
      <c r="L30" s="141"/>
      <c r="M30" s="141"/>
      <c r="N30" s="141"/>
      <c r="O30" s="141"/>
      <c r="P30" s="141"/>
      <c r="Q30" s="141"/>
      <c r="R30" s="141"/>
      <c r="S30" s="141"/>
      <c r="T30" s="141"/>
    </row>
    <row r="31" spans="2:20">
      <c r="B31" s="277"/>
      <c r="C31" s="278"/>
      <c r="E31" s="136" t="s">
        <v>315</v>
      </c>
    </row>
    <row r="32" spans="2:20" ht="5.25" customHeight="1">
      <c r="B32" s="279"/>
      <c r="C32" s="280"/>
      <c r="E32" s="136"/>
    </row>
    <row r="33" spans="2:20">
      <c r="B33" s="279"/>
      <c r="C33" s="280"/>
      <c r="E33" s="138" t="s">
        <v>29</v>
      </c>
      <c r="F33" s="132" t="s">
        <v>393</v>
      </c>
    </row>
    <row r="34" spans="2:20" ht="5.25" customHeight="1">
      <c r="B34" s="279"/>
      <c r="C34" s="280"/>
      <c r="E34" s="138"/>
    </row>
    <row r="35" spans="2:20">
      <c r="B35" s="279"/>
      <c r="C35" s="280"/>
      <c r="E35" s="138" t="s">
        <v>35</v>
      </c>
      <c r="F35" s="132" t="s">
        <v>394</v>
      </c>
    </row>
    <row r="36" spans="2:20" ht="6" customHeight="1">
      <c r="B36" s="279"/>
      <c r="C36" s="280"/>
      <c r="E36" s="138"/>
    </row>
    <row r="37" spans="2:20" ht="21" customHeight="1">
      <c r="B37" s="279"/>
      <c r="C37" s="280"/>
      <c r="E37" s="138" t="s">
        <v>39</v>
      </c>
      <c r="F37" s="283" t="s">
        <v>316</v>
      </c>
      <c r="G37" s="283"/>
      <c r="H37" s="283"/>
      <c r="I37" s="283"/>
      <c r="J37" s="283"/>
      <c r="K37" s="283"/>
      <c r="L37" s="283"/>
      <c r="M37" s="283"/>
      <c r="N37" s="283"/>
      <c r="O37" s="283"/>
      <c r="P37" s="283"/>
      <c r="Q37" s="283"/>
      <c r="R37" s="283"/>
      <c r="S37" s="283"/>
      <c r="T37" s="139"/>
    </row>
    <row r="38" spans="2:20">
      <c r="B38" s="281"/>
      <c r="C38" s="282"/>
      <c r="E38" s="142"/>
      <c r="F38" s="283"/>
      <c r="G38" s="283"/>
      <c r="H38" s="283"/>
      <c r="I38" s="283"/>
      <c r="J38" s="283"/>
      <c r="K38" s="283"/>
      <c r="L38" s="283"/>
      <c r="M38" s="283"/>
      <c r="N38" s="283"/>
      <c r="O38" s="283"/>
      <c r="P38" s="283"/>
      <c r="Q38" s="283"/>
      <c r="R38" s="283"/>
      <c r="S38" s="283"/>
      <c r="T38" s="139"/>
    </row>
    <row r="39" spans="2:20">
      <c r="F39" s="283"/>
      <c r="G39" s="283"/>
      <c r="H39" s="283"/>
      <c r="I39" s="283"/>
      <c r="J39" s="283"/>
      <c r="K39" s="283"/>
      <c r="L39" s="283"/>
      <c r="M39" s="283"/>
      <c r="N39" s="283"/>
      <c r="O39" s="283"/>
      <c r="P39" s="283"/>
      <c r="Q39" s="283"/>
      <c r="R39" s="283"/>
      <c r="S39" s="283"/>
    </row>
    <row r="40" spans="2:20">
      <c r="B40" s="277"/>
      <c r="C40" s="278"/>
      <c r="E40" s="136" t="s">
        <v>317</v>
      </c>
      <c r="F40" s="136"/>
    </row>
    <row r="41" spans="2:20">
      <c r="B41" s="279"/>
      <c r="C41" s="280"/>
    </row>
    <row r="42" spans="2:20">
      <c r="B42" s="279"/>
      <c r="C42" s="280"/>
      <c r="E42" s="304"/>
      <c r="F42" s="305"/>
      <c r="G42" s="306"/>
      <c r="I42" s="132" t="s">
        <v>318</v>
      </c>
    </row>
    <row r="43" spans="2:20">
      <c r="B43" s="279"/>
      <c r="C43" s="280"/>
    </row>
    <row r="44" spans="2:20">
      <c r="B44" s="279"/>
      <c r="C44" s="280"/>
      <c r="G44" s="143"/>
      <c r="I44" s="132" t="s">
        <v>319</v>
      </c>
    </row>
    <row r="45" spans="2:20">
      <c r="B45" s="279"/>
      <c r="C45" s="280"/>
    </row>
    <row r="46" spans="2:20">
      <c r="B46" s="279"/>
      <c r="C46" s="280"/>
      <c r="G46" s="143"/>
      <c r="I46" s="132" t="s">
        <v>320</v>
      </c>
    </row>
    <row r="47" spans="2:20">
      <c r="B47" s="279"/>
      <c r="C47" s="280"/>
    </row>
    <row r="48" spans="2:20">
      <c r="B48" s="279"/>
      <c r="C48" s="280"/>
      <c r="E48" s="143"/>
      <c r="F48" s="144" t="s">
        <v>321</v>
      </c>
      <c r="I48" s="283" t="s">
        <v>322</v>
      </c>
      <c r="J48" s="283"/>
      <c r="K48" s="283"/>
      <c r="L48" s="283"/>
      <c r="M48" s="283"/>
      <c r="N48" s="283"/>
      <c r="O48" s="283"/>
      <c r="P48" s="283"/>
      <c r="Q48" s="283"/>
      <c r="R48" s="283"/>
      <c r="S48" s="283"/>
    </row>
    <row r="49" spans="2:19">
      <c r="B49" s="279"/>
      <c r="C49" s="280"/>
      <c r="F49" s="144"/>
      <c r="I49" s="283"/>
      <c r="J49" s="283"/>
      <c r="K49" s="283"/>
      <c r="L49" s="283"/>
      <c r="M49" s="283"/>
      <c r="N49" s="283"/>
      <c r="O49" s="283"/>
      <c r="P49" s="283"/>
      <c r="Q49" s="283"/>
      <c r="R49" s="283"/>
      <c r="S49" s="283"/>
    </row>
    <row r="50" spans="2:19">
      <c r="B50" s="279"/>
      <c r="C50" s="280"/>
    </row>
    <row r="51" spans="2:19">
      <c r="B51" s="279"/>
      <c r="C51" s="280"/>
      <c r="E51" s="307"/>
      <c r="F51" s="308"/>
      <c r="G51" s="309"/>
      <c r="I51" s="132" t="s">
        <v>323</v>
      </c>
    </row>
    <row r="52" spans="2:19">
      <c r="B52" s="279"/>
      <c r="C52" s="280"/>
    </row>
    <row r="53" spans="2:19" ht="21" customHeight="1">
      <c r="B53" s="279"/>
      <c r="C53" s="280"/>
      <c r="F53" s="310"/>
      <c r="G53" s="311"/>
      <c r="I53" s="283" t="s">
        <v>324</v>
      </c>
      <c r="J53" s="283"/>
      <c r="K53" s="283"/>
      <c r="L53" s="283"/>
      <c r="M53" s="283"/>
      <c r="N53" s="283"/>
      <c r="O53" s="283"/>
      <c r="P53" s="283"/>
      <c r="Q53" s="283"/>
      <c r="R53" s="283"/>
      <c r="S53" s="283"/>
    </row>
    <row r="54" spans="2:19">
      <c r="B54" s="279"/>
      <c r="C54" s="280"/>
      <c r="F54" s="312"/>
      <c r="G54" s="313"/>
      <c r="I54" s="283"/>
      <c r="J54" s="283"/>
      <c r="K54" s="283"/>
      <c r="L54" s="283"/>
      <c r="M54" s="283"/>
      <c r="N54" s="283"/>
      <c r="O54" s="283"/>
      <c r="P54" s="283"/>
      <c r="Q54" s="283"/>
      <c r="R54" s="283"/>
      <c r="S54" s="283"/>
    </row>
    <row r="55" spans="2:19">
      <c r="B55" s="279"/>
      <c r="C55" s="280"/>
      <c r="F55" s="145"/>
      <c r="G55" s="145"/>
      <c r="I55" s="283"/>
      <c r="J55" s="283"/>
      <c r="K55" s="283"/>
      <c r="L55" s="283"/>
      <c r="M55" s="283"/>
      <c r="N55" s="283"/>
      <c r="O55" s="283"/>
      <c r="P55" s="283"/>
      <c r="Q55" s="283"/>
      <c r="R55" s="283"/>
      <c r="S55" s="283"/>
    </row>
    <row r="56" spans="2:19">
      <c r="B56" s="279"/>
      <c r="C56" s="280"/>
    </row>
    <row r="57" spans="2:19" ht="21" customHeight="1">
      <c r="B57" s="279"/>
      <c r="C57" s="280"/>
      <c r="E57" s="314" t="s">
        <v>325</v>
      </c>
      <c r="F57" s="315"/>
      <c r="G57" s="316"/>
      <c r="I57" s="283" t="s">
        <v>326</v>
      </c>
      <c r="J57" s="283"/>
      <c r="K57" s="283"/>
      <c r="L57" s="283"/>
      <c r="M57" s="283"/>
      <c r="N57" s="283"/>
      <c r="O57" s="283"/>
      <c r="P57" s="283"/>
      <c r="Q57" s="283"/>
      <c r="R57" s="283"/>
      <c r="S57" s="283"/>
    </row>
    <row r="58" spans="2:19">
      <c r="B58" s="279"/>
      <c r="C58" s="280"/>
      <c r="E58" s="317"/>
      <c r="F58" s="318"/>
      <c r="G58" s="319"/>
      <c r="I58" s="283"/>
      <c r="J58" s="283"/>
      <c r="K58" s="283"/>
      <c r="L58" s="283"/>
      <c r="M58" s="283"/>
      <c r="N58" s="283"/>
      <c r="O58" s="283"/>
      <c r="P58" s="283"/>
      <c r="Q58" s="283"/>
      <c r="R58" s="283"/>
      <c r="S58" s="283"/>
    </row>
    <row r="59" spans="2:19">
      <c r="B59" s="279"/>
      <c r="C59" s="280"/>
      <c r="E59" s="136"/>
      <c r="F59" s="136"/>
      <c r="G59" s="136"/>
    </row>
    <row r="60" spans="2:19" ht="21" customHeight="1">
      <c r="B60" s="279"/>
      <c r="C60" s="280"/>
      <c r="E60" s="292" t="s">
        <v>327</v>
      </c>
      <c r="F60" s="293"/>
      <c r="G60" s="294"/>
      <c r="I60" s="283" t="s">
        <v>328</v>
      </c>
      <c r="J60" s="283"/>
      <c r="K60" s="283"/>
      <c r="L60" s="283"/>
      <c r="M60" s="283"/>
      <c r="N60" s="283"/>
      <c r="O60" s="283"/>
      <c r="P60" s="283"/>
      <c r="Q60" s="283"/>
      <c r="R60" s="283"/>
      <c r="S60" s="283"/>
    </row>
    <row r="61" spans="2:19">
      <c r="B61" s="279"/>
      <c r="C61" s="280"/>
      <c r="E61" s="295"/>
      <c r="F61" s="296"/>
      <c r="G61" s="297"/>
      <c r="I61" s="283"/>
      <c r="J61" s="283"/>
      <c r="K61" s="283"/>
      <c r="L61" s="283"/>
      <c r="M61" s="283"/>
      <c r="N61" s="283"/>
      <c r="O61" s="283"/>
      <c r="P61" s="283"/>
      <c r="Q61" s="283"/>
      <c r="R61" s="283"/>
      <c r="S61" s="283"/>
    </row>
    <row r="62" spans="2:19">
      <c r="B62" s="279"/>
      <c r="C62" s="280"/>
      <c r="E62" s="136"/>
      <c r="F62" s="136"/>
      <c r="G62" s="136"/>
    </row>
    <row r="63" spans="2:19">
      <c r="B63" s="279"/>
      <c r="C63" s="280"/>
      <c r="E63" s="298" t="s">
        <v>327</v>
      </c>
      <c r="F63" s="299"/>
      <c r="G63" s="300"/>
      <c r="I63" s="146" t="s">
        <v>329</v>
      </c>
    </row>
    <row r="64" spans="2:19">
      <c r="B64" s="281"/>
      <c r="C64" s="282"/>
      <c r="E64" s="301"/>
      <c r="F64" s="302"/>
      <c r="G64" s="303"/>
      <c r="I64" s="146"/>
    </row>
    <row r="65"/>
  </sheetData>
  <sheetProtection algorithmName="SHA-512" hashValue="+X1alwyAteoxGtSnvBfAzKVaj66LMvOHhOkO/FqR22ky+zvjHhXmFgaS85iElCc4BSJ3YPtgr0Kw7fCAjngtcA==" saltValue="+Uej70OHJd+r9qh+Jqzk5Q==" spinCount="100000" sheet="1" objects="1" scenarios="1"/>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BA709C84-3EDB-4364-91AC-4534380DA9BC}"/>
    <hyperlink ref="B7:C17" r:id="rId2" display="https://www.vs.ch/web/energie/exigences-énergétiques-pour-les-bâtiments" xr:uid="{839EA2A4-3BBF-4939-929D-F594005A5FF7}"/>
    <hyperlink ref="Q5" r:id="rId3" xr:uid="{A53196CF-12EE-4111-9B28-77D1280BE839}"/>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2769"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32770"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32771"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DY270"/>
  <sheetViews>
    <sheetView zoomScale="120" zoomScaleNormal="120" zoomScaleSheetLayoutView="120" workbookViewId="0">
      <selection activeCell="F9" sqref="F9:P9"/>
    </sheetView>
  </sheetViews>
  <sheetFormatPr baseColWidth="10" defaultColWidth="0" defaultRowHeight="0" customHeight="1" zeroHeight="1"/>
  <cols>
    <col min="1" max="2" width="4.140625" style="1" customWidth="1"/>
    <col min="3" max="10" width="3" style="1" customWidth="1"/>
    <col min="11" max="11" width="5.140625" style="1" customWidth="1"/>
    <col min="12" max="19" width="3" style="1" customWidth="1"/>
    <col min="20" max="20" width="4.42578125" style="1" customWidth="1"/>
    <col min="21" max="21" width="4.28515625" style="1" customWidth="1"/>
    <col min="22" max="22" width="3.85546875" style="1" customWidth="1"/>
    <col min="23" max="23" width="3" style="1" customWidth="1"/>
    <col min="24" max="24" width="3.85546875" style="1" customWidth="1"/>
    <col min="25" max="25" width="4.7109375" style="1" customWidth="1"/>
    <col min="26" max="29" width="3" style="1" customWidth="1"/>
    <col min="30" max="30" width="6.28515625" style="1" customWidth="1"/>
    <col min="31" max="31" width="3" style="1" customWidth="1"/>
    <col min="32" max="33" width="3.7109375" style="1" customWidth="1"/>
    <col min="34" max="34" width="4.85546875" style="1" customWidth="1"/>
    <col min="35" max="35" width="4.28515625" style="1" customWidth="1"/>
    <col min="36" max="37" width="3" style="1" customWidth="1"/>
    <col min="38" max="38" width="4.7109375" style="1" customWidth="1"/>
    <col min="39" max="39" width="3" style="41" hidden="1" customWidth="1"/>
    <col min="40" max="40" width="9" style="41" hidden="1" customWidth="1"/>
    <col min="41" max="41" width="15.85546875" style="41" hidden="1" customWidth="1"/>
    <col min="42" max="42" width="10" style="41" hidden="1" customWidth="1"/>
    <col min="43" max="43" width="8.85546875" style="41" hidden="1" customWidth="1"/>
    <col min="44" max="44" width="10.7109375" style="41" hidden="1" customWidth="1"/>
    <col min="45" max="45" width="7.7109375" style="41" hidden="1" customWidth="1"/>
    <col min="46" max="49" width="3" style="41" hidden="1" customWidth="1"/>
    <col min="50" max="50" width="5.28515625" style="41" hidden="1" customWidth="1"/>
    <col min="51" max="59" width="3" style="41" hidden="1" customWidth="1"/>
    <col min="60" max="16384" width="3" style="81" hidden="1"/>
  </cols>
  <sheetData>
    <row r="1" spans="1:90" ht="12.7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Y1" s="41" t="s">
        <v>205</v>
      </c>
      <c r="BF1" s="41" t="s">
        <v>429</v>
      </c>
      <c r="CE1" s="41" t="s">
        <v>430</v>
      </c>
    </row>
    <row r="2" spans="1:90" ht="12.75">
      <c r="A2" s="8"/>
      <c r="B2" s="321"/>
      <c r="C2" s="322"/>
      <c r="D2" s="322"/>
      <c r="E2" s="322"/>
      <c r="F2" s="323"/>
      <c r="G2" s="330" t="s">
        <v>0</v>
      </c>
      <c r="H2" s="331"/>
      <c r="I2" s="331"/>
      <c r="J2" s="331"/>
      <c r="K2" s="331"/>
      <c r="L2" s="331"/>
      <c r="M2" s="331"/>
      <c r="N2" s="331"/>
      <c r="O2" s="332"/>
      <c r="P2" s="339" t="s">
        <v>1</v>
      </c>
      <c r="Q2" s="340"/>
      <c r="R2" s="340"/>
      <c r="S2" s="340"/>
      <c r="T2" s="340"/>
      <c r="U2" s="340"/>
      <c r="V2" s="340"/>
      <c r="W2" s="340"/>
      <c r="X2" s="341"/>
      <c r="Y2" s="348" t="s">
        <v>169</v>
      </c>
      <c r="Z2" s="349"/>
      <c r="AA2" s="349"/>
      <c r="AB2" s="349"/>
      <c r="AC2" s="349"/>
      <c r="AD2" s="349"/>
      <c r="AE2" s="349"/>
      <c r="AF2" s="349"/>
      <c r="AG2" s="349"/>
      <c r="AH2" s="349"/>
      <c r="AI2" s="349"/>
      <c r="AJ2" s="349"/>
      <c r="AK2" s="350"/>
      <c r="AL2" s="8"/>
      <c r="AX2" s="82" t="s">
        <v>145</v>
      </c>
      <c r="BQ2" s="82" t="s">
        <v>146</v>
      </c>
      <c r="CL2" s="82" t="s">
        <v>111</v>
      </c>
    </row>
    <row r="3" spans="1:90" ht="12.75">
      <c r="A3" s="8"/>
      <c r="B3" s="324"/>
      <c r="C3" s="325"/>
      <c r="D3" s="325"/>
      <c r="E3" s="325"/>
      <c r="F3" s="326"/>
      <c r="G3" s="333"/>
      <c r="H3" s="334"/>
      <c r="I3" s="334"/>
      <c r="J3" s="334"/>
      <c r="K3" s="334"/>
      <c r="L3" s="334"/>
      <c r="M3" s="334"/>
      <c r="N3" s="334"/>
      <c r="O3" s="335"/>
      <c r="P3" s="342"/>
      <c r="Q3" s="343"/>
      <c r="R3" s="343"/>
      <c r="S3" s="343"/>
      <c r="T3" s="343"/>
      <c r="U3" s="343"/>
      <c r="V3" s="343"/>
      <c r="W3" s="343"/>
      <c r="X3" s="344"/>
      <c r="Y3" s="351"/>
      <c r="Z3" s="352"/>
      <c r="AA3" s="352"/>
      <c r="AB3" s="352"/>
      <c r="AC3" s="352"/>
      <c r="AD3" s="352"/>
      <c r="AE3" s="352"/>
      <c r="AF3" s="352"/>
      <c r="AG3" s="352"/>
      <c r="AH3" s="352"/>
      <c r="AI3" s="352"/>
      <c r="AJ3" s="352"/>
      <c r="AK3" s="353"/>
      <c r="AL3" s="8"/>
      <c r="AX3" s="41" t="s">
        <v>79</v>
      </c>
      <c r="BL3" s="128">
        <v>1</v>
      </c>
      <c r="BM3" s="128">
        <v>0</v>
      </c>
      <c r="BQ3" s="41" t="s">
        <v>79</v>
      </c>
      <c r="CI3" s="128">
        <v>0</v>
      </c>
      <c r="CL3" s="41" t="s">
        <v>112</v>
      </c>
    </row>
    <row r="4" spans="1:90" ht="12.75">
      <c r="A4" s="8"/>
      <c r="B4" s="324"/>
      <c r="C4" s="325"/>
      <c r="D4" s="325"/>
      <c r="E4" s="325"/>
      <c r="F4" s="326"/>
      <c r="G4" s="333"/>
      <c r="H4" s="334"/>
      <c r="I4" s="334"/>
      <c r="J4" s="334"/>
      <c r="K4" s="334"/>
      <c r="L4" s="334"/>
      <c r="M4" s="334"/>
      <c r="N4" s="334"/>
      <c r="O4" s="335"/>
      <c r="P4" s="342"/>
      <c r="Q4" s="343"/>
      <c r="R4" s="343"/>
      <c r="S4" s="343"/>
      <c r="T4" s="343"/>
      <c r="U4" s="343"/>
      <c r="V4" s="343"/>
      <c r="W4" s="343"/>
      <c r="X4" s="344"/>
      <c r="Y4" s="351"/>
      <c r="Z4" s="352"/>
      <c r="AA4" s="352"/>
      <c r="AB4" s="352"/>
      <c r="AC4" s="352"/>
      <c r="AD4" s="352"/>
      <c r="AE4" s="352"/>
      <c r="AF4" s="352"/>
      <c r="AG4" s="352"/>
      <c r="AH4" s="352"/>
      <c r="AI4" s="352"/>
      <c r="AJ4" s="352"/>
      <c r="AK4" s="353"/>
      <c r="AL4" s="8"/>
      <c r="AN4" s="125" t="s">
        <v>199</v>
      </c>
      <c r="AX4" s="41" t="s">
        <v>78</v>
      </c>
      <c r="BL4" s="128">
        <v>0</v>
      </c>
      <c r="BM4" s="128">
        <v>0</v>
      </c>
      <c r="BQ4" s="41" t="s">
        <v>78</v>
      </c>
      <c r="CI4" s="128">
        <v>0</v>
      </c>
      <c r="CL4" s="41" t="s">
        <v>113</v>
      </c>
    </row>
    <row r="5" spans="1:90" ht="12.75">
      <c r="A5" s="8"/>
      <c r="B5" s="324"/>
      <c r="C5" s="325"/>
      <c r="D5" s="325"/>
      <c r="E5" s="325"/>
      <c r="F5" s="326"/>
      <c r="G5" s="333"/>
      <c r="H5" s="334"/>
      <c r="I5" s="334"/>
      <c r="J5" s="334"/>
      <c r="K5" s="334"/>
      <c r="L5" s="334"/>
      <c r="M5" s="334"/>
      <c r="N5" s="334"/>
      <c r="O5" s="335"/>
      <c r="P5" s="342"/>
      <c r="Q5" s="343"/>
      <c r="R5" s="343"/>
      <c r="S5" s="343"/>
      <c r="T5" s="343"/>
      <c r="U5" s="343"/>
      <c r="V5" s="343"/>
      <c r="W5" s="343"/>
      <c r="X5" s="344"/>
      <c r="Y5" s="351"/>
      <c r="Z5" s="352"/>
      <c r="AA5" s="352"/>
      <c r="AB5" s="352"/>
      <c r="AC5" s="352"/>
      <c r="AD5" s="352"/>
      <c r="AE5" s="352"/>
      <c r="AF5" s="352"/>
      <c r="AG5" s="352"/>
      <c r="AH5" s="352"/>
      <c r="AI5" s="352"/>
      <c r="AJ5" s="352"/>
      <c r="AK5" s="353"/>
      <c r="AL5" s="8"/>
      <c r="AN5" s="125" t="s">
        <v>377</v>
      </c>
      <c r="AX5" s="41" t="s">
        <v>80</v>
      </c>
      <c r="BL5" s="128">
        <v>0</v>
      </c>
      <c r="BM5" s="128">
        <v>0</v>
      </c>
      <c r="BQ5" s="41" t="s">
        <v>80</v>
      </c>
      <c r="CI5" s="128">
        <v>0</v>
      </c>
      <c r="CL5" s="41" t="s">
        <v>114</v>
      </c>
    </row>
    <row r="6" spans="1:90" ht="12.75">
      <c r="A6" s="8"/>
      <c r="B6" s="324"/>
      <c r="C6" s="325"/>
      <c r="D6" s="325"/>
      <c r="E6" s="325"/>
      <c r="F6" s="326"/>
      <c r="G6" s="333"/>
      <c r="H6" s="334"/>
      <c r="I6" s="334"/>
      <c r="J6" s="334"/>
      <c r="K6" s="334"/>
      <c r="L6" s="334"/>
      <c r="M6" s="334"/>
      <c r="N6" s="334"/>
      <c r="O6" s="335"/>
      <c r="P6" s="342"/>
      <c r="Q6" s="343"/>
      <c r="R6" s="343"/>
      <c r="S6" s="343"/>
      <c r="T6" s="343"/>
      <c r="U6" s="343"/>
      <c r="V6" s="343"/>
      <c r="W6" s="343"/>
      <c r="X6" s="344"/>
      <c r="Y6" s="351"/>
      <c r="Z6" s="352"/>
      <c r="AA6" s="352"/>
      <c r="AB6" s="352"/>
      <c r="AC6" s="352"/>
      <c r="AD6" s="352"/>
      <c r="AE6" s="352"/>
      <c r="AF6" s="352"/>
      <c r="AG6" s="352"/>
      <c r="AH6" s="352"/>
      <c r="AI6" s="352"/>
      <c r="AJ6" s="352"/>
      <c r="AK6" s="353"/>
      <c r="AL6" s="8"/>
      <c r="AX6" s="41" t="s">
        <v>81</v>
      </c>
      <c r="BL6" s="128">
        <v>0</v>
      </c>
      <c r="BM6" s="128">
        <v>0</v>
      </c>
      <c r="BQ6" s="41" t="s">
        <v>81</v>
      </c>
      <c r="CI6" s="128">
        <v>0</v>
      </c>
      <c r="CL6" s="41" t="s">
        <v>115</v>
      </c>
    </row>
    <row r="7" spans="1:90" ht="12.75">
      <c r="A7" s="8"/>
      <c r="B7" s="327"/>
      <c r="C7" s="328"/>
      <c r="D7" s="328"/>
      <c r="E7" s="328"/>
      <c r="F7" s="329"/>
      <c r="G7" s="336"/>
      <c r="H7" s="337"/>
      <c r="I7" s="337"/>
      <c r="J7" s="337"/>
      <c r="K7" s="337"/>
      <c r="L7" s="337"/>
      <c r="M7" s="337"/>
      <c r="N7" s="337"/>
      <c r="O7" s="338"/>
      <c r="P7" s="345"/>
      <c r="Q7" s="346"/>
      <c r="R7" s="346"/>
      <c r="S7" s="346"/>
      <c r="T7" s="346"/>
      <c r="U7" s="346"/>
      <c r="V7" s="346"/>
      <c r="W7" s="346"/>
      <c r="X7" s="347"/>
      <c r="Y7" s="354"/>
      <c r="Z7" s="355"/>
      <c r="AA7" s="355"/>
      <c r="AB7" s="355"/>
      <c r="AC7" s="355"/>
      <c r="AD7" s="355"/>
      <c r="AE7" s="355"/>
      <c r="AF7" s="355"/>
      <c r="AG7" s="355"/>
      <c r="AH7" s="355"/>
      <c r="AI7" s="355"/>
      <c r="AJ7" s="355"/>
      <c r="AK7" s="356"/>
      <c r="AL7" s="8"/>
      <c r="AX7" s="41" t="s">
        <v>83</v>
      </c>
      <c r="BL7" s="128">
        <v>0</v>
      </c>
      <c r="BM7" s="128">
        <v>0</v>
      </c>
      <c r="BQ7" s="41" t="s">
        <v>83</v>
      </c>
      <c r="CI7" s="128">
        <v>0</v>
      </c>
      <c r="CL7" s="41" t="s">
        <v>116</v>
      </c>
    </row>
    <row r="8" spans="1:90" ht="26.25">
      <c r="A8" s="8"/>
      <c r="B8" s="2"/>
      <c r="C8" s="2"/>
      <c r="D8" s="3"/>
      <c r="E8" s="3"/>
      <c r="F8" s="3"/>
      <c r="G8" s="3"/>
      <c r="H8" s="3"/>
      <c r="I8" s="3"/>
      <c r="J8" s="3"/>
      <c r="K8" s="3"/>
      <c r="L8" s="3"/>
      <c r="M8" s="3"/>
      <c r="N8" s="4"/>
      <c r="O8" s="4"/>
      <c r="P8" s="4"/>
      <c r="Q8" s="4"/>
      <c r="R8" s="4"/>
      <c r="S8" s="4"/>
      <c r="T8" s="4"/>
      <c r="U8" s="4"/>
      <c r="V8" s="5"/>
      <c r="W8" s="5"/>
      <c r="X8" s="5"/>
      <c r="Y8" s="5"/>
      <c r="Z8" s="5"/>
      <c r="AA8" s="5"/>
      <c r="AB8" s="5"/>
      <c r="AC8" s="5"/>
      <c r="AD8" s="5"/>
      <c r="AE8" s="5"/>
      <c r="AF8" s="5"/>
      <c r="AG8" s="5"/>
      <c r="AH8" s="5"/>
      <c r="AI8" s="5"/>
      <c r="AJ8" s="5"/>
      <c r="AK8" s="5"/>
      <c r="AL8" s="8"/>
      <c r="AN8" s="41" t="s">
        <v>202</v>
      </c>
      <c r="AO8" s="41" t="s">
        <v>203</v>
      </c>
      <c r="AX8" s="41" t="s">
        <v>82</v>
      </c>
      <c r="BL8" s="128">
        <v>0</v>
      </c>
      <c r="BM8" s="128">
        <v>0</v>
      </c>
      <c r="BQ8" s="41" t="s">
        <v>82</v>
      </c>
      <c r="CI8" s="128">
        <v>0</v>
      </c>
      <c r="CL8" s="41" t="s">
        <v>117</v>
      </c>
    </row>
    <row r="9" spans="1:90" ht="12.75">
      <c r="A9" s="8"/>
      <c r="B9" s="357" t="s">
        <v>3</v>
      </c>
      <c r="C9" s="357"/>
      <c r="D9" s="357"/>
      <c r="E9" s="358"/>
      <c r="F9" s="359"/>
      <c r="G9" s="360"/>
      <c r="H9" s="360"/>
      <c r="I9" s="360"/>
      <c r="J9" s="360"/>
      <c r="K9" s="360"/>
      <c r="L9" s="360"/>
      <c r="M9" s="360"/>
      <c r="N9" s="360"/>
      <c r="O9" s="360"/>
      <c r="P9" s="361"/>
      <c r="Q9" s="362" t="s">
        <v>77</v>
      </c>
      <c r="R9" s="363"/>
      <c r="S9" s="363"/>
      <c r="T9" s="364"/>
      <c r="U9" s="365"/>
      <c r="V9" s="366"/>
      <c r="W9" s="366"/>
      <c r="X9" s="366"/>
      <c r="Y9" s="366"/>
      <c r="Z9" s="367"/>
      <c r="AA9" s="8"/>
      <c r="AB9" s="363" t="s">
        <v>6</v>
      </c>
      <c r="AC9" s="363"/>
      <c r="AD9" s="363"/>
      <c r="AE9" s="364"/>
      <c r="AF9" s="365"/>
      <c r="AG9" s="366"/>
      <c r="AH9" s="366"/>
      <c r="AI9" s="366"/>
      <c r="AJ9" s="366"/>
      <c r="AK9" s="367"/>
      <c r="AL9" s="8"/>
      <c r="AX9" s="41" t="s">
        <v>84</v>
      </c>
      <c r="BL9" s="128">
        <v>0</v>
      </c>
      <c r="BM9" s="128">
        <v>0</v>
      </c>
      <c r="BQ9" s="41" t="s">
        <v>84</v>
      </c>
      <c r="CI9" s="128">
        <v>0</v>
      </c>
      <c r="CL9" s="41" t="s">
        <v>118</v>
      </c>
    </row>
    <row r="10" spans="1:90" ht="12.7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X10" s="41" t="s">
        <v>85</v>
      </c>
      <c r="BL10" s="128">
        <v>0</v>
      </c>
      <c r="BM10" s="128">
        <v>0</v>
      </c>
      <c r="BQ10" s="41" t="s">
        <v>85</v>
      </c>
      <c r="CI10" s="128">
        <v>0</v>
      </c>
      <c r="CL10" s="41" t="s">
        <v>119</v>
      </c>
    </row>
    <row r="11" spans="1:90" ht="12.75">
      <c r="A11" s="8"/>
      <c r="B11" s="357" t="s">
        <v>5</v>
      </c>
      <c r="C11" s="357"/>
      <c r="D11" s="357"/>
      <c r="E11" s="8"/>
      <c r="F11" s="359"/>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1"/>
      <c r="AL11" s="8"/>
      <c r="AX11" s="41" t="s">
        <v>86</v>
      </c>
      <c r="BL11" s="128">
        <v>0</v>
      </c>
      <c r="BM11" s="128">
        <v>0</v>
      </c>
      <c r="BQ11" s="41" t="s">
        <v>86</v>
      </c>
      <c r="CI11" s="128">
        <v>0</v>
      </c>
      <c r="CL11" s="41" t="s">
        <v>120</v>
      </c>
    </row>
    <row r="12" spans="1:90" ht="13.5" thickBot="1">
      <c r="A12" s="8"/>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8"/>
      <c r="AX12" s="41" t="s">
        <v>87</v>
      </c>
      <c r="BL12" s="128">
        <v>0</v>
      </c>
      <c r="BM12" s="128">
        <v>0</v>
      </c>
      <c r="BQ12" s="41" t="s">
        <v>87</v>
      </c>
      <c r="CI12" s="128">
        <v>0</v>
      </c>
      <c r="CL12" s="41" t="s">
        <v>121</v>
      </c>
    </row>
    <row r="13" spans="1:90" ht="12.75">
      <c r="A13" s="8"/>
      <c r="B13" s="8"/>
      <c r="C13" s="8"/>
      <c r="D13" s="8"/>
      <c r="E13" s="8"/>
      <c r="F13" s="8"/>
      <c r="G13" s="8"/>
      <c r="H13" s="8"/>
      <c r="I13" s="8"/>
      <c r="J13" s="8"/>
      <c r="K13" s="8"/>
      <c r="L13" s="8"/>
      <c r="M13" s="8"/>
      <c r="N13" s="8"/>
      <c r="O13" s="8"/>
      <c r="P13" s="8"/>
      <c r="Q13" s="8"/>
      <c r="R13" s="8"/>
      <c r="S13" s="8"/>
      <c r="T13" s="8"/>
      <c r="U13" s="10"/>
      <c r="V13" s="10"/>
      <c r="W13" s="10"/>
      <c r="X13" s="8"/>
      <c r="Y13" s="8"/>
      <c r="Z13" s="8"/>
      <c r="AA13" s="8"/>
      <c r="AB13" s="8"/>
      <c r="AC13" s="8"/>
      <c r="AD13" s="8"/>
      <c r="AE13" s="8"/>
      <c r="AF13" s="8"/>
      <c r="AG13" s="8"/>
      <c r="AH13" s="8"/>
      <c r="AI13" s="8"/>
      <c r="AJ13" s="8"/>
      <c r="AK13" s="8"/>
      <c r="AL13" s="8"/>
      <c r="AX13" s="41" t="s">
        <v>88</v>
      </c>
      <c r="BL13" s="128">
        <v>0</v>
      </c>
      <c r="BM13" s="128">
        <v>0</v>
      </c>
      <c r="BQ13" s="41" t="s">
        <v>88</v>
      </c>
      <c r="CI13" s="128">
        <v>0</v>
      </c>
      <c r="CL13" s="41" t="s">
        <v>122</v>
      </c>
    </row>
    <row r="14" spans="1:90" ht="15.75">
      <c r="A14" s="8"/>
      <c r="B14" s="84" t="s">
        <v>8</v>
      </c>
      <c r="C14" s="8"/>
      <c r="D14" s="8"/>
      <c r="E14" s="8"/>
      <c r="F14" s="8"/>
      <c r="G14" s="8"/>
      <c r="H14" s="8"/>
      <c r="I14" s="8"/>
      <c r="J14" s="8"/>
      <c r="K14" s="8"/>
      <c r="L14" s="8"/>
      <c r="M14" s="8"/>
      <c r="N14" s="8"/>
      <c r="O14" s="8"/>
      <c r="P14" s="8"/>
      <c r="Q14" s="8"/>
      <c r="R14" s="8"/>
      <c r="S14" s="8"/>
      <c r="T14" s="8"/>
      <c r="U14" s="10"/>
      <c r="V14" s="10"/>
      <c r="W14" s="10"/>
      <c r="X14" s="8"/>
      <c r="Y14" s="8"/>
      <c r="Z14" s="8"/>
      <c r="AA14" s="8"/>
      <c r="AB14" s="8"/>
      <c r="AC14" s="8"/>
      <c r="AD14" s="8"/>
      <c r="AE14" s="8"/>
      <c r="AF14" s="8"/>
      <c r="AG14" s="8"/>
      <c r="AH14" s="8"/>
      <c r="AI14" s="8"/>
      <c r="AJ14" s="8"/>
      <c r="AK14" s="8"/>
      <c r="AL14" s="8"/>
      <c r="AX14" s="41" t="s">
        <v>89</v>
      </c>
      <c r="BL14" s="128">
        <v>0</v>
      </c>
      <c r="BM14" s="128">
        <v>0</v>
      </c>
      <c r="BQ14" s="41" t="s">
        <v>89</v>
      </c>
      <c r="CI14" s="128">
        <v>0</v>
      </c>
      <c r="CL14" s="41" t="s">
        <v>166</v>
      </c>
    </row>
    <row r="15" spans="1:90" ht="12.75">
      <c r="A15" s="8"/>
      <c r="B15" s="8"/>
      <c r="C15" s="8"/>
      <c r="D15" s="8"/>
      <c r="E15" s="8"/>
      <c r="F15" s="8"/>
      <c r="G15" s="8"/>
      <c r="H15" s="8"/>
      <c r="I15" s="8"/>
      <c r="J15" s="8"/>
      <c r="K15" s="8"/>
      <c r="L15" s="8"/>
      <c r="M15" s="8"/>
      <c r="N15" s="8"/>
      <c r="O15" s="8"/>
      <c r="P15" s="8"/>
      <c r="Q15" s="8"/>
      <c r="R15" s="8"/>
      <c r="S15" s="8"/>
      <c r="T15" s="8"/>
      <c r="U15" s="10"/>
      <c r="V15" s="10"/>
      <c r="W15" s="10"/>
      <c r="X15" s="8"/>
      <c r="Y15" s="8"/>
      <c r="Z15" s="8"/>
      <c r="AA15" s="8"/>
      <c r="AB15" s="8"/>
      <c r="AC15" s="8"/>
      <c r="AD15" s="8"/>
      <c r="AE15" s="8"/>
      <c r="AF15" s="8"/>
      <c r="AG15" s="8"/>
      <c r="AH15" s="8"/>
      <c r="AI15" s="8"/>
      <c r="AJ15" s="8"/>
      <c r="AK15" s="8"/>
      <c r="AL15" s="8"/>
      <c r="AX15" s="41" t="s">
        <v>90</v>
      </c>
      <c r="BL15" s="128">
        <v>0</v>
      </c>
      <c r="BM15" s="128">
        <v>0</v>
      </c>
      <c r="BQ15" s="41" t="s">
        <v>90</v>
      </c>
      <c r="CI15" s="128">
        <v>0</v>
      </c>
      <c r="CL15" s="41" t="s">
        <v>167</v>
      </c>
    </row>
    <row r="16" spans="1:90" ht="12.75">
      <c r="A16" s="8"/>
      <c r="B16" s="11" t="s">
        <v>9</v>
      </c>
      <c r="C16" s="11"/>
      <c r="D16" s="11"/>
      <c r="E16" s="11"/>
      <c r="F16" s="11"/>
      <c r="G16" s="11"/>
      <c r="H16" s="11"/>
      <c r="I16" s="11"/>
      <c r="J16" s="11"/>
      <c r="K16" s="11"/>
      <c r="L16" s="11"/>
      <c r="M16" s="11"/>
      <c r="N16" s="11"/>
      <c r="O16" s="11"/>
      <c r="P16" s="11"/>
      <c r="Q16" s="11"/>
      <c r="R16" s="11"/>
      <c r="S16" s="11"/>
      <c r="T16" s="11"/>
      <c r="U16" s="12"/>
      <c r="V16" s="13"/>
      <c r="W16" s="12" t="s">
        <v>10</v>
      </c>
      <c r="X16" s="11"/>
      <c r="Y16" s="11"/>
      <c r="Z16" s="11"/>
      <c r="AA16" s="11"/>
      <c r="AB16" s="11"/>
      <c r="AC16" s="11"/>
      <c r="AD16" s="14" t="s">
        <v>11</v>
      </c>
      <c r="AE16" s="11"/>
      <c r="AF16" s="11"/>
      <c r="AG16" s="11"/>
      <c r="AH16" s="11"/>
      <c r="AI16" s="11"/>
      <c r="AJ16" s="11"/>
      <c r="AK16" s="11"/>
      <c r="AL16" s="8"/>
      <c r="AX16" s="41" t="s">
        <v>91</v>
      </c>
      <c r="BL16" s="128">
        <v>1</v>
      </c>
      <c r="BM16" s="128">
        <v>2</v>
      </c>
      <c r="BQ16" s="41" t="s">
        <v>91</v>
      </c>
      <c r="CI16" s="128">
        <v>0</v>
      </c>
    </row>
    <row r="17" spans="1:87" ht="12.75">
      <c r="A17" s="8"/>
      <c r="B17" s="8"/>
      <c r="C17" s="8"/>
      <c r="D17" s="8"/>
      <c r="E17" s="8"/>
      <c r="F17" s="8"/>
      <c r="G17" s="8"/>
      <c r="H17" s="8"/>
      <c r="I17" s="8"/>
      <c r="J17" s="8"/>
      <c r="K17" s="8"/>
      <c r="L17" s="8"/>
      <c r="M17" s="8"/>
      <c r="N17" s="8"/>
      <c r="O17" s="8"/>
      <c r="P17" s="8"/>
      <c r="Q17" s="8"/>
      <c r="R17" s="8"/>
      <c r="S17" s="8"/>
      <c r="T17" s="8"/>
      <c r="U17" s="10"/>
      <c r="V17" s="15"/>
      <c r="W17" s="10"/>
      <c r="X17" s="8"/>
      <c r="Y17" s="8"/>
      <c r="Z17" s="8"/>
      <c r="AA17" s="8"/>
      <c r="AB17" s="8"/>
      <c r="AC17" s="8"/>
      <c r="AD17" s="16"/>
      <c r="AE17" s="8"/>
      <c r="AF17" s="8"/>
      <c r="AG17" s="8"/>
      <c r="AH17" s="8"/>
      <c r="AI17" s="8"/>
      <c r="AJ17" s="8"/>
      <c r="AK17" s="8"/>
      <c r="AL17" s="8"/>
      <c r="AX17" s="41" t="s">
        <v>92</v>
      </c>
      <c r="BL17" s="128">
        <v>1</v>
      </c>
      <c r="BM17" s="128">
        <v>2</v>
      </c>
      <c r="BQ17" s="41" t="s">
        <v>92</v>
      </c>
      <c r="CI17" s="128">
        <v>0</v>
      </c>
    </row>
    <row r="18" spans="1:87" ht="15" customHeight="1">
      <c r="A18" s="8"/>
      <c r="B18" s="369" t="s">
        <v>79</v>
      </c>
      <c r="C18" s="369"/>
      <c r="D18" s="369"/>
      <c r="E18" s="369"/>
      <c r="F18" s="369"/>
      <c r="G18" s="369"/>
      <c r="H18" s="369"/>
      <c r="I18" s="369"/>
      <c r="J18" s="369"/>
      <c r="K18" s="369"/>
      <c r="L18" s="369"/>
      <c r="M18" s="369"/>
      <c r="N18" s="369"/>
      <c r="O18" s="369"/>
      <c r="P18" s="369"/>
      <c r="Q18" s="369"/>
      <c r="R18" s="369"/>
      <c r="S18" s="369"/>
      <c r="T18" s="369"/>
      <c r="U18" s="10"/>
      <c r="V18" s="15"/>
      <c r="W18" s="370"/>
      <c r="X18" s="370"/>
      <c r="Y18" s="370"/>
      <c r="Z18" s="8" t="s">
        <v>12</v>
      </c>
      <c r="AA18" s="8"/>
      <c r="AB18" s="8"/>
      <c r="AC18" s="8"/>
      <c r="AD18" s="16"/>
      <c r="AE18" s="8" t="s">
        <v>13</v>
      </c>
      <c r="AF18" s="8"/>
      <c r="AG18" s="8"/>
      <c r="AH18" s="8"/>
      <c r="AI18" s="8"/>
      <c r="AJ18" s="8"/>
      <c r="AK18" s="8"/>
      <c r="AL18" s="8"/>
      <c r="AN18" s="41" t="b">
        <f>IF(B18="Autre -&gt; indiquer ci-dessous",TRUE,FALSE)</f>
        <v>0</v>
      </c>
      <c r="AO18" s="41" t="s">
        <v>201</v>
      </c>
      <c r="AX18" s="41" t="s">
        <v>93</v>
      </c>
      <c r="BL18" s="128">
        <v>1</v>
      </c>
      <c r="BM18" s="128">
        <v>2</v>
      </c>
      <c r="BQ18" s="41" t="s">
        <v>93</v>
      </c>
      <c r="CI18" s="128">
        <v>0</v>
      </c>
    </row>
    <row r="19" spans="1:87" ht="15" customHeight="1">
      <c r="A19" s="8"/>
      <c r="B19" s="368"/>
      <c r="C19" s="368"/>
      <c r="D19" s="368"/>
      <c r="E19" s="368"/>
      <c r="F19" s="368"/>
      <c r="G19" s="368"/>
      <c r="H19" s="368"/>
      <c r="I19" s="368"/>
      <c r="J19" s="368"/>
      <c r="K19" s="368"/>
      <c r="L19" s="368"/>
      <c r="M19" s="368"/>
      <c r="N19" s="368"/>
      <c r="O19" s="368"/>
      <c r="P19" s="368"/>
      <c r="Q19" s="368"/>
      <c r="R19" s="368"/>
      <c r="S19" s="368"/>
      <c r="T19" s="368"/>
      <c r="U19" s="10"/>
      <c r="V19" s="15"/>
      <c r="W19" s="10"/>
      <c r="X19" s="8"/>
      <c r="Y19" s="8"/>
      <c r="Z19" s="8"/>
      <c r="AA19" s="8"/>
      <c r="AB19" s="8"/>
      <c r="AC19" s="8"/>
      <c r="AD19" s="16"/>
      <c r="AE19" s="8" t="s">
        <v>14</v>
      </c>
      <c r="AF19" s="8"/>
      <c r="AG19" s="8"/>
      <c r="AH19" s="8"/>
      <c r="AI19" s="8"/>
      <c r="AJ19" s="8"/>
      <c r="AK19" s="8"/>
      <c r="AL19" s="8"/>
      <c r="AN19" s="41">
        <f>IF(OR(B18="Chauffage électrique centralisé",B18="Chauffage électrique décentralisé (nattes, directs, ...)",B18="Chauffage électrique à infra-rouge",B18="Boiler électrique"),1,0)</f>
        <v>0</v>
      </c>
      <c r="AO19" s="41" t="s">
        <v>191</v>
      </c>
      <c r="AX19" s="41" t="s">
        <v>94</v>
      </c>
      <c r="BL19" s="128">
        <v>1</v>
      </c>
      <c r="BM19" s="128">
        <v>2</v>
      </c>
      <c r="BQ19" s="41" t="s">
        <v>94</v>
      </c>
      <c r="CI19" s="128">
        <v>0</v>
      </c>
    </row>
    <row r="20" spans="1:87" ht="15" customHeight="1">
      <c r="A20" s="8"/>
      <c r="B20" s="11"/>
      <c r="C20" s="11"/>
      <c r="D20" s="11"/>
      <c r="E20" s="11"/>
      <c r="F20" s="11"/>
      <c r="G20" s="11"/>
      <c r="H20" s="11"/>
      <c r="I20" s="11"/>
      <c r="J20" s="11"/>
      <c r="K20" s="11"/>
      <c r="L20" s="11"/>
      <c r="M20" s="11"/>
      <c r="N20" s="11"/>
      <c r="O20" s="11"/>
      <c r="P20" s="11"/>
      <c r="Q20" s="11"/>
      <c r="R20" s="11"/>
      <c r="S20" s="11"/>
      <c r="T20" s="11"/>
      <c r="U20" s="12"/>
      <c r="V20" s="13"/>
      <c r="W20" s="12"/>
      <c r="X20" s="11"/>
      <c r="Y20" s="11"/>
      <c r="Z20" s="11"/>
      <c r="AA20" s="11"/>
      <c r="AB20" s="11"/>
      <c r="AC20" s="11"/>
      <c r="AD20" s="14"/>
      <c r="AE20" s="11" t="s">
        <v>222</v>
      </c>
      <c r="AF20" s="11"/>
      <c r="AG20" s="11"/>
      <c r="AH20" s="11"/>
      <c r="AI20" s="11"/>
      <c r="AJ20" s="11"/>
      <c r="AK20" s="11"/>
      <c r="AL20" s="8"/>
      <c r="AN20" s="41">
        <f>IF(B18="Chauffage électrique décentralisé (nattes, directs, ...)",3,0)</f>
        <v>0</v>
      </c>
      <c r="AO20" s="41" t="s">
        <v>152</v>
      </c>
      <c r="AX20" s="41" t="s">
        <v>95</v>
      </c>
      <c r="BL20" s="128">
        <v>0</v>
      </c>
      <c r="BM20" s="128">
        <v>2</v>
      </c>
      <c r="BQ20" s="41" t="s">
        <v>95</v>
      </c>
      <c r="CI20" s="128">
        <v>2</v>
      </c>
    </row>
    <row r="21" spans="1:87" ht="12.75">
      <c r="A21" s="8"/>
      <c r="B21" s="8"/>
      <c r="C21" s="8"/>
      <c r="D21" s="8"/>
      <c r="E21" s="8"/>
      <c r="F21" s="8"/>
      <c r="G21" s="8"/>
      <c r="H21" s="8"/>
      <c r="I21" s="8"/>
      <c r="J21" s="8"/>
      <c r="K21" s="8"/>
      <c r="L21" s="8"/>
      <c r="M21" s="8"/>
      <c r="N21" s="8"/>
      <c r="O21" s="8"/>
      <c r="P21" s="8"/>
      <c r="Q21" s="8"/>
      <c r="R21" s="8"/>
      <c r="S21" s="8"/>
      <c r="T21" s="8"/>
      <c r="U21" s="10"/>
      <c r="V21" s="15"/>
      <c r="W21" s="10"/>
      <c r="X21" s="8"/>
      <c r="Y21" s="8"/>
      <c r="Z21" s="8"/>
      <c r="AA21" s="8"/>
      <c r="AB21" s="8"/>
      <c r="AC21" s="8"/>
      <c r="AD21" s="16"/>
      <c r="AE21" s="8"/>
      <c r="AF21" s="8"/>
      <c r="AG21" s="8"/>
      <c r="AH21" s="8"/>
      <c r="AI21" s="8"/>
      <c r="AJ21" s="8"/>
      <c r="AK21" s="8"/>
      <c r="AL21" s="8"/>
      <c r="AN21" s="41">
        <f>VLOOKUP(B18,AX3:BL35,15,FALSE)</f>
        <v>1</v>
      </c>
      <c r="AO21" s="41" t="s">
        <v>204</v>
      </c>
      <c r="AR21" s="41">
        <f>IF(AN21=1,1,0)</f>
        <v>1</v>
      </c>
      <c r="AX21" s="41" t="s">
        <v>96</v>
      </c>
      <c r="BL21" s="128">
        <v>0</v>
      </c>
      <c r="BM21" s="128">
        <v>2</v>
      </c>
      <c r="BQ21" s="41" t="s">
        <v>96</v>
      </c>
      <c r="CI21" s="128">
        <v>2</v>
      </c>
    </row>
    <row r="22" spans="1:87" ht="16.5" customHeight="1">
      <c r="A22" s="8"/>
      <c r="B22" s="369" t="s">
        <v>79</v>
      </c>
      <c r="C22" s="369"/>
      <c r="D22" s="369"/>
      <c r="E22" s="369"/>
      <c r="F22" s="369"/>
      <c r="G22" s="369"/>
      <c r="H22" s="369"/>
      <c r="I22" s="369"/>
      <c r="J22" s="369"/>
      <c r="K22" s="369"/>
      <c r="L22" s="369"/>
      <c r="M22" s="369"/>
      <c r="N22" s="369"/>
      <c r="O22" s="369"/>
      <c r="P22" s="369"/>
      <c r="Q22" s="369"/>
      <c r="R22" s="369"/>
      <c r="S22" s="369"/>
      <c r="T22" s="369"/>
      <c r="U22" s="10"/>
      <c r="V22" s="15"/>
      <c r="W22" s="370"/>
      <c r="X22" s="370"/>
      <c r="Y22" s="370"/>
      <c r="Z22" s="8" t="s">
        <v>12</v>
      </c>
      <c r="AA22" s="8"/>
      <c r="AB22" s="8"/>
      <c r="AC22" s="8"/>
      <c r="AD22" s="16"/>
      <c r="AE22" s="8" t="s">
        <v>13</v>
      </c>
      <c r="AF22" s="8"/>
      <c r="AG22" s="8"/>
      <c r="AH22" s="8"/>
      <c r="AI22" s="8"/>
      <c r="AJ22" s="8"/>
      <c r="AK22" s="8"/>
      <c r="AL22" s="8"/>
      <c r="AN22" s="41" t="b">
        <f>IF(B22="Autre -&gt; indiquer ci-dessous",TRUE,FALSE)</f>
        <v>0</v>
      </c>
      <c r="AO22" s="41" t="s">
        <v>201</v>
      </c>
      <c r="AX22" s="41" t="s">
        <v>97</v>
      </c>
      <c r="BL22" s="128">
        <v>0</v>
      </c>
      <c r="BM22" s="128">
        <v>2</v>
      </c>
      <c r="BQ22" s="41" t="s">
        <v>97</v>
      </c>
      <c r="CI22" s="128">
        <v>0</v>
      </c>
    </row>
    <row r="23" spans="1:87" ht="16.5" customHeight="1">
      <c r="A23" s="8"/>
      <c r="B23" s="368"/>
      <c r="C23" s="368"/>
      <c r="D23" s="368"/>
      <c r="E23" s="368"/>
      <c r="F23" s="368"/>
      <c r="G23" s="368"/>
      <c r="H23" s="368"/>
      <c r="I23" s="368"/>
      <c r="J23" s="368"/>
      <c r="K23" s="368"/>
      <c r="L23" s="368"/>
      <c r="M23" s="368"/>
      <c r="N23" s="368"/>
      <c r="O23" s="368"/>
      <c r="P23" s="368"/>
      <c r="Q23" s="368"/>
      <c r="R23" s="368"/>
      <c r="S23" s="368"/>
      <c r="T23" s="368"/>
      <c r="U23" s="10"/>
      <c r="V23" s="15"/>
      <c r="W23" s="10"/>
      <c r="X23" s="8"/>
      <c r="Y23" s="8"/>
      <c r="Z23" s="8"/>
      <c r="AA23" s="8"/>
      <c r="AB23" s="8"/>
      <c r="AC23" s="8"/>
      <c r="AD23" s="16"/>
      <c r="AE23" s="8" t="s">
        <v>14</v>
      </c>
      <c r="AF23" s="8"/>
      <c r="AG23" s="8"/>
      <c r="AH23" s="8"/>
      <c r="AI23" s="8"/>
      <c r="AJ23" s="8"/>
      <c r="AK23" s="8"/>
      <c r="AL23" s="8"/>
      <c r="AN23" s="41">
        <f>IF(OR(B22="Chauffage électrique centralisé",B22="Chauffage électrique décentralisé (nattes, directs, ...)",B22="Chauffage électrique à infra-rouge",B18="Boiler électrique"),1,0)</f>
        <v>0</v>
      </c>
      <c r="AO23" s="41" t="s">
        <v>191</v>
      </c>
      <c r="AX23" s="41" t="s">
        <v>98</v>
      </c>
      <c r="BL23" s="128">
        <v>0</v>
      </c>
      <c r="BM23" s="128">
        <v>2</v>
      </c>
      <c r="BQ23" s="41" t="s">
        <v>98</v>
      </c>
      <c r="CI23" s="128">
        <v>0</v>
      </c>
    </row>
    <row r="24" spans="1:87" ht="16.5" customHeight="1">
      <c r="A24" s="8"/>
      <c r="B24" s="11"/>
      <c r="C24" s="11"/>
      <c r="D24" s="11"/>
      <c r="E24" s="11"/>
      <c r="F24" s="11"/>
      <c r="G24" s="11"/>
      <c r="H24" s="11"/>
      <c r="I24" s="11"/>
      <c r="J24" s="11"/>
      <c r="K24" s="11"/>
      <c r="L24" s="11"/>
      <c r="M24" s="11"/>
      <c r="N24" s="11"/>
      <c r="O24" s="11"/>
      <c r="P24" s="11"/>
      <c r="Q24" s="11"/>
      <c r="R24" s="11"/>
      <c r="S24" s="11"/>
      <c r="T24" s="11"/>
      <c r="U24" s="12"/>
      <c r="V24" s="13"/>
      <c r="W24" s="12"/>
      <c r="X24" s="11"/>
      <c r="Y24" s="11"/>
      <c r="Z24" s="11"/>
      <c r="AA24" s="11"/>
      <c r="AB24" s="11"/>
      <c r="AC24" s="11"/>
      <c r="AD24" s="14"/>
      <c r="AE24" s="11" t="s">
        <v>222</v>
      </c>
      <c r="AF24" s="11"/>
      <c r="AG24" s="11"/>
      <c r="AH24" s="11"/>
      <c r="AI24" s="11"/>
      <c r="AJ24" s="11"/>
      <c r="AK24" s="11"/>
      <c r="AL24" s="8"/>
      <c r="AN24" s="41">
        <f>IF(B22="Chauffage électrique décentralisé (nattes, directs, ...)",3,0)</f>
        <v>0</v>
      </c>
      <c r="AO24" s="41" t="s">
        <v>152</v>
      </c>
      <c r="AX24" s="41" t="s">
        <v>99</v>
      </c>
      <c r="BL24" s="128">
        <v>0</v>
      </c>
      <c r="BM24" s="128">
        <v>2</v>
      </c>
      <c r="BQ24" s="41" t="s">
        <v>99</v>
      </c>
      <c r="CI24" s="128">
        <v>0</v>
      </c>
    </row>
    <row r="25" spans="1:87" ht="15.75" customHeight="1">
      <c r="A25" s="8"/>
      <c r="B25" s="8"/>
      <c r="C25" s="8"/>
      <c r="D25" s="8"/>
      <c r="E25" s="8"/>
      <c r="F25" s="8"/>
      <c r="G25" s="8"/>
      <c r="H25" s="8"/>
      <c r="I25" s="8"/>
      <c r="J25" s="8"/>
      <c r="K25" s="8"/>
      <c r="L25" s="8"/>
      <c r="M25" s="8"/>
      <c r="N25" s="8"/>
      <c r="O25" s="8"/>
      <c r="P25" s="8"/>
      <c r="Q25" s="8"/>
      <c r="R25" s="8"/>
      <c r="S25" s="8"/>
      <c r="T25" s="8"/>
      <c r="U25" s="10"/>
      <c r="V25" s="10"/>
      <c r="W25" s="10"/>
      <c r="X25" s="8"/>
      <c r="Y25" s="8"/>
      <c r="Z25" s="8"/>
      <c r="AA25" s="8"/>
      <c r="AB25" s="8"/>
      <c r="AC25" s="8"/>
      <c r="AD25" s="8"/>
      <c r="AE25" s="8"/>
      <c r="AF25" s="8"/>
      <c r="AG25" s="8"/>
      <c r="AH25" s="8"/>
      <c r="AI25" s="8"/>
      <c r="AJ25" s="8"/>
      <c r="AK25" s="8"/>
      <c r="AL25" s="8"/>
      <c r="AN25" s="41">
        <f>VLOOKUP(B22,AX3:BL35,15,FALSE)</f>
        <v>1</v>
      </c>
      <c r="AO25" s="41" t="s">
        <v>204</v>
      </c>
      <c r="AR25" s="41">
        <f>IF(AN25=1,1,0)</f>
        <v>1</v>
      </c>
      <c r="AX25" s="41" t="s">
        <v>100</v>
      </c>
      <c r="BL25" s="128">
        <v>0</v>
      </c>
      <c r="BM25" s="128">
        <v>2</v>
      </c>
      <c r="BQ25" s="41" t="s">
        <v>100</v>
      </c>
      <c r="CI25" s="128">
        <v>0</v>
      </c>
    </row>
    <row r="26" spans="1:87" ht="15.75">
      <c r="A26" s="8"/>
      <c r="B26" s="84" t="s">
        <v>15</v>
      </c>
      <c r="C26" s="8"/>
      <c r="D26" s="8"/>
      <c r="E26" s="8"/>
      <c r="F26" s="8"/>
      <c r="G26" s="8"/>
      <c r="H26" s="8"/>
      <c r="I26" s="8"/>
      <c r="J26" s="8"/>
      <c r="K26" s="8"/>
      <c r="L26" s="8"/>
      <c r="M26" s="8"/>
      <c r="N26" s="8"/>
      <c r="O26" s="8"/>
      <c r="P26" s="8"/>
      <c r="Q26" s="8"/>
      <c r="R26" s="8"/>
      <c r="S26" s="8"/>
      <c r="T26" s="8"/>
      <c r="U26" s="10"/>
      <c r="V26" s="10"/>
      <c r="W26" s="10"/>
      <c r="X26" s="8"/>
      <c r="Y26" s="8"/>
      <c r="Z26" s="8"/>
      <c r="AA26" s="8"/>
      <c r="AB26" s="8"/>
      <c r="AC26" s="8"/>
      <c r="AD26" s="8"/>
      <c r="AE26" s="8"/>
      <c r="AF26" s="8"/>
      <c r="AG26" s="8"/>
      <c r="AH26" s="8"/>
      <c r="AI26" s="8"/>
      <c r="AJ26" s="8"/>
      <c r="AK26" s="8"/>
      <c r="AL26" s="8"/>
      <c r="AX26" s="41" t="s">
        <v>101</v>
      </c>
      <c r="BL26" s="128">
        <v>0</v>
      </c>
      <c r="BM26" s="128">
        <v>0</v>
      </c>
      <c r="BQ26" s="41" t="s">
        <v>101</v>
      </c>
      <c r="CI26" s="128">
        <v>0</v>
      </c>
    </row>
    <row r="27" spans="1:87" ht="12.75">
      <c r="A27" s="8"/>
      <c r="B27" s="8"/>
      <c r="C27" s="8"/>
      <c r="D27" s="8"/>
      <c r="E27" s="8"/>
      <c r="F27" s="8"/>
      <c r="G27" s="8"/>
      <c r="H27" s="8"/>
      <c r="I27" s="8"/>
      <c r="J27" s="8"/>
      <c r="K27" s="8"/>
      <c r="L27" s="8"/>
      <c r="M27" s="8"/>
      <c r="N27" s="8"/>
      <c r="O27" s="8"/>
      <c r="P27" s="8"/>
      <c r="Q27" s="8"/>
      <c r="R27" s="8"/>
      <c r="S27" s="8"/>
      <c r="T27" s="8"/>
      <c r="U27" s="10"/>
      <c r="V27" s="10"/>
      <c r="W27" s="10"/>
      <c r="X27" s="8"/>
      <c r="Y27" s="8"/>
      <c r="Z27" s="8"/>
      <c r="AA27" s="8"/>
      <c r="AB27" s="8"/>
      <c r="AC27" s="8"/>
      <c r="AD27" s="8"/>
      <c r="AE27" s="8"/>
      <c r="AF27" s="8"/>
      <c r="AG27" s="8"/>
      <c r="AH27" s="8"/>
      <c r="AI27" s="8"/>
      <c r="AJ27" s="8"/>
      <c r="AK27" s="8"/>
      <c r="AL27" s="8"/>
      <c r="AX27" s="41" t="s">
        <v>102</v>
      </c>
      <c r="BL27" s="128">
        <v>0</v>
      </c>
      <c r="BM27" s="128">
        <v>0</v>
      </c>
      <c r="BQ27" s="41" t="s">
        <v>102</v>
      </c>
      <c r="CI27" s="128">
        <v>0</v>
      </c>
    </row>
    <row r="28" spans="1:87" ht="12.75">
      <c r="A28" s="8"/>
      <c r="B28" s="11" t="s">
        <v>9</v>
      </c>
      <c r="C28" s="11"/>
      <c r="D28" s="11"/>
      <c r="E28" s="11"/>
      <c r="F28" s="11"/>
      <c r="G28" s="11"/>
      <c r="H28" s="11"/>
      <c r="I28" s="11"/>
      <c r="J28" s="11"/>
      <c r="K28" s="11"/>
      <c r="L28" s="11"/>
      <c r="M28" s="11"/>
      <c r="N28" s="11"/>
      <c r="O28" s="11"/>
      <c r="P28" s="11"/>
      <c r="Q28" s="11"/>
      <c r="R28" s="11"/>
      <c r="S28" s="11"/>
      <c r="T28" s="11"/>
      <c r="U28" s="12"/>
      <c r="V28" s="13"/>
      <c r="W28" s="12" t="s">
        <v>10</v>
      </c>
      <c r="X28" s="11"/>
      <c r="Y28" s="11"/>
      <c r="Z28" s="11"/>
      <c r="AA28" s="11"/>
      <c r="AB28" s="11"/>
      <c r="AC28" s="11"/>
      <c r="AD28" s="14" t="s">
        <v>11</v>
      </c>
      <c r="AE28" s="11"/>
      <c r="AF28" s="11"/>
      <c r="AG28" s="11"/>
      <c r="AH28" s="11"/>
      <c r="AI28" s="11"/>
      <c r="AJ28" s="11"/>
      <c r="AK28" s="11"/>
      <c r="AL28" s="8"/>
      <c r="AX28" s="41" t="s">
        <v>103</v>
      </c>
      <c r="BL28" s="128">
        <v>0</v>
      </c>
      <c r="BM28" s="128">
        <v>0</v>
      </c>
      <c r="BQ28" s="41" t="s">
        <v>103</v>
      </c>
      <c r="CI28" s="128">
        <v>0</v>
      </c>
    </row>
    <row r="29" spans="1:87" ht="12.75">
      <c r="A29" s="8"/>
      <c r="B29" s="8"/>
      <c r="C29" s="8"/>
      <c r="D29" s="8"/>
      <c r="E29" s="8"/>
      <c r="F29" s="8"/>
      <c r="G29" s="8"/>
      <c r="H29" s="8"/>
      <c r="I29" s="8"/>
      <c r="J29" s="8"/>
      <c r="K29" s="8"/>
      <c r="L29" s="8"/>
      <c r="M29" s="8"/>
      <c r="N29" s="8"/>
      <c r="O29" s="8"/>
      <c r="P29" s="8"/>
      <c r="Q29" s="8"/>
      <c r="R29" s="8"/>
      <c r="S29" s="8"/>
      <c r="T29" s="8"/>
      <c r="U29" s="10"/>
      <c r="V29" s="15"/>
      <c r="W29" s="10"/>
      <c r="X29" s="8"/>
      <c r="Y29" s="8"/>
      <c r="Z29" s="8"/>
      <c r="AA29" s="8"/>
      <c r="AB29" s="8"/>
      <c r="AC29" s="8"/>
      <c r="AD29" s="16"/>
      <c r="AE29" s="8"/>
      <c r="AF29" s="8"/>
      <c r="AG29" s="8"/>
      <c r="AH29" s="8"/>
      <c r="AI29" s="8"/>
      <c r="AJ29" s="8"/>
      <c r="AK29" s="8"/>
      <c r="AL29" s="8"/>
      <c r="AN29" s="41" t="b">
        <f>IF(B30="Autre -&gt; indiquer ci-dessous",TRUE,FALSE)</f>
        <v>0</v>
      </c>
      <c r="AO29" s="41" t="s">
        <v>201</v>
      </c>
      <c r="AX29" s="41" t="s">
        <v>104</v>
      </c>
      <c r="BL29" s="128">
        <v>0</v>
      </c>
      <c r="BM29" s="128">
        <v>0</v>
      </c>
      <c r="BQ29" s="41" t="s">
        <v>104</v>
      </c>
      <c r="CI29" s="128">
        <v>0</v>
      </c>
    </row>
    <row r="30" spans="1:87" ht="16.149999999999999" customHeight="1">
      <c r="A30" s="8"/>
      <c r="B30" s="369" t="s">
        <v>79</v>
      </c>
      <c r="C30" s="369"/>
      <c r="D30" s="369"/>
      <c r="E30" s="369"/>
      <c r="F30" s="369"/>
      <c r="G30" s="369"/>
      <c r="H30" s="369"/>
      <c r="I30" s="369"/>
      <c r="J30" s="369"/>
      <c r="K30" s="369"/>
      <c r="L30" s="369"/>
      <c r="M30" s="369"/>
      <c r="N30" s="369"/>
      <c r="O30" s="369"/>
      <c r="P30" s="369"/>
      <c r="Q30" s="369"/>
      <c r="R30" s="369"/>
      <c r="S30" s="369"/>
      <c r="T30" s="369"/>
      <c r="U30" s="10"/>
      <c r="V30" s="15"/>
      <c r="W30" s="370"/>
      <c r="X30" s="370"/>
      <c r="Y30" s="370"/>
      <c r="Z30" s="8" t="s">
        <v>12</v>
      </c>
      <c r="AA30" s="8"/>
      <c r="AB30" s="8"/>
      <c r="AC30" s="8"/>
      <c r="AD30" s="16"/>
      <c r="AE30" s="8" t="s">
        <v>13</v>
      </c>
      <c r="AF30" s="8"/>
      <c r="AG30" s="8"/>
      <c r="AH30" s="8"/>
      <c r="AI30" s="8"/>
      <c r="AJ30" s="8"/>
      <c r="AK30" s="8"/>
      <c r="AL30" s="8"/>
      <c r="AN30" s="41">
        <f>IF(OR(B30="Chauffage électrique centralisé",B30="Chauffage électrique décentralisé (nattes, directs, ...)"),1,0)</f>
        <v>0</v>
      </c>
      <c r="AO30" s="41" t="s">
        <v>150</v>
      </c>
      <c r="AX30" s="41" t="s">
        <v>105</v>
      </c>
      <c r="BL30" s="128">
        <v>0</v>
      </c>
      <c r="BM30" s="128">
        <v>0</v>
      </c>
      <c r="BQ30" s="41" t="s">
        <v>153</v>
      </c>
      <c r="CI30" s="128">
        <v>0</v>
      </c>
    </row>
    <row r="31" spans="1:87" ht="16.149999999999999" customHeight="1">
      <c r="A31" s="8"/>
      <c r="B31" s="368"/>
      <c r="C31" s="368"/>
      <c r="D31" s="368"/>
      <c r="E31" s="368"/>
      <c r="F31" s="368"/>
      <c r="G31" s="368"/>
      <c r="H31" s="368"/>
      <c r="I31" s="368"/>
      <c r="J31" s="368"/>
      <c r="K31" s="368"/>
      <c r="L31" s="368"/>
      <c r="M31" s="368"/>
      <c r="N31" s="368"/>
      <c r="O31" s="368"/>
      <c r="P31" s="368"/>
      <c r="Q31" s="368"/>
      <c r="R31" s="368"/>
      <c r="S31" s="368"/>
      <c r="T31" s="368"/>
      <c r="U31" s="10"/>
      <c r="V31" s="15"/>
      <c r="W31" s="10"/>
      <c r="X31" s="8"/>
      <c r="Y31" s="8"/>
      <c r="Z31" s="8"/>
      <c r="AA31" s="8"/>
      <c r="AB31" s="8"/>
      <c r="AC31" s="8"/>
      <c r="AD31" s="16"/>
      <c r="AE31" s="8" t="s">
        <v>14</v>
      </c>
      <c r="AF31" s="8"/>
      <c r="AG31" s="8"/>
      <c r="AH31" s="8"/>
      <c r="AI31" s="8"/>
      <c r="AJ31" s="8"/>
      <c r="AK31" s="8"/>
      <c r="AL31" s="8"/>
      <c r="AN31" s="41">
        <f>IF(B30="Boiler électrique",2,0)</f>
        <v>0</v>
      </c>
      <c r="AO31" s="41" t="s">
        <v>190</v>
      </c>
      <c r="AX31" s="41" t="s">
        <v>153</v>
      </c>
      <c r="BL31" s="128">
        <v>0</v>
      </c>
      <c r="BM31" s="128">
        <v>0</v>
      </c>
      <c r="BQ31" s="41" t="s">
        <v>108</v>
      </c>
      <c r="CI31" s="128">
        <v>0</v>
      </c>
    </row>
    <row r="32" spans="1:87" ht="16.149999999999999" customHeight="1">
      <c r="A32" s="8"/>
      <c r="B32" s="77" t="str">
        <f>IF(AND(AN32=3,AN20=3),"Doit être justifié au regard des exemptions possibles plus bas",IF(AN31=2,"Doit être justifié selon LcEne art.41, fournir justification en annexe",IF(AN32=3,"Pas autorisé","")))</f>
        <v/>
      </c>
      <c r="C32" s="11"/>
      <c r="D32" s="11"/>
      <c r="E32" s="11"/>
      <c r="F32" s="11"/>
      <c r="G32" s="11"/>
      <c r="H32" s="11"/>
      <c r="I32" s="11"/>
      <c r="J32" s="11"/>
      <c r="K32" s="11"/>
      <c r="L32" s="11"/>
      <c r="M32" s="11"/>
      <c r="N32" s="11"/>
      <c r="O32" s="11"/>
      <c r="P32" s="11"/>
      <c r="Q32" s="11"/>
      <c r="R32" s="11"/>
      <c r="S32" s="11"/>
      <c r="T32" s="11"/>
      <c r="U32" s="12"/>
      <c r="V32" s="13"/>
      <c r="W32" s="12"/>
      <c r="X32" s="11"/>
      <c r="Y32" s="11"/>
      <c r="Z32" s="11"/>
      <c r="AA32" s="11"/>
      <c r="AB32" s="11"/>
      <c r="AC32" s="11"/>
      <c r="AD32" s="14"/>
      <c r="AE32" s="11" t="s">
        <v>222</v>
      </c>
      <c r="AF32" s="11"/>
      <c r="AG32" s="11"/>
      <c r="AH32" s="11"/>
      <c r="AI32" s="11"/>
      <c r="AJ32" s="11"/>
      <c r="AK32" s="11"/>
      <c r="AL32" s="8"/>
      <c r="AN32" s="41">
        <f>IF(B30="Chauffage électrique décentralisé (nattes, directs, ...)",3,0)</f>
        <v>0</v>
      </c>
      <c r="AO32" s="41" t="s">
        <v>152</v>
      </c>
      <c r="AX32" s="41" t="s">
        <v>107</v>
      </c>
      <c r="BL32" s="128">
        <v>0</v>
      </c>
      <c r="BM32" s="128">
        <v>0</v>
      </c>
      <c r="BQ32" s="41" t="s">
        <v>144</v>
      </c>
      <c r="CI32" s="128">
        <v>0</v>
      </c>
    </row>
    <row r="33" spans="1:91" ht="12.75">
      <c r="A33" s="8"/>
      <c r="B33" s="8"/>
      <c r="C33" s="8"/>
      <c r="D33" s="8"/>
      <c r="E33" s="8"/>
      <c r="F33" s="8"/>
      <c r="G33" s="8"/>
      <c r="H33" s="8"/>
      <c r="I33" s="8"/>
      <c r="J33" s="8"/>
      <c r="K33" s="8"/>
      <c r="L33" s="8"/>
      <c r="M33" s="8"/>
      <c r="N33" s="8"/>
      <c r="O33" s="8"/>
      <c r="P33" s="8"/>
      <c r="Q33" s="8"/>
      <c r="R33" s="8"/>
      <c r="S33" s="8"/>
      <c r="T33" s="8"/>
      <c r="U33" s="10"/>
      <c r="V33" s="15"/>
      <c r="W33" s="10"/>
      <c r="X33" s="8"/>
      <c r="Y33" s="8"/>
      <c r="Z33" s="8"/>
      <c r="AA33" s="8"/>
      <c r="AB33" s="8"/>
      <c r="AC33" s="8"/>
      <c r="AD33" s="16"/>
      <c r="AE33" s="8"/>
      <c r="AF33" s="8"/>
      <c r="AG33" s="8"/>
      <c r="AH33" s="8"/>
      <c r="AI33" s="8"/>
      <c r="AJ33" s="8"/>
      <c r="AK33" s="8"/>
      <c r="AL33" s="8"/>
      <c r="AN33" s="41" t="b">
        <f>IF(B34="Autre -&gt; indiquer ci-dessous",TRUE,FALSE)</f>
        <v>0</v>
      </c>
      <c r="AO33" s="41" t="s">
        <v>201</v>
      </c>
      <c r="AX33" s="41" t="s">
        <v>108</v>
      </c>
      <c r="BL33" s="128">
        <v>0</v>
      </c>
      <c r="BM33" s="128">
        <v>0</v>
      </c>
      <c r="BQ33" s="41" t="s">
        <v>109</v>
      </c>
      <c r="CI33" s="128">
        <v>0</v>
      </c>
    </row>
    <row r="34" spans="1:91" ht="16.149999999999999" customHeight="1">
      <c r="A34" s="8"/>
      <c r="B34" s="369" t="s">
        <v>79</v>
      </c>
      <c r="C34" s="369"/>
      <c r="D34" s="369"/>
      <c r="E34" s="369"/>
      <c r="F34" s="369"/>
      <c r="G34" s="369"/>
      <c r="H34" s="369"/>
      <c r="I34" s="369"/>
      <c r="J34" s="369"/>
      <c r="K34" s="369"/>
      <c r="L34" s="369"/>
      <c r="M34" s="369"/>
      <c r="N34" s="369"/>
      <c r="O34" s="369"/>
      <c r="P34" s="369"/>
      <c r="Q34" s="369"/>
      <c r="R34" s="369"/>
      <c r="S34" s="369"/>
      <c r="T34" s="369"/>
      <c r="U34" s="10"/>
      <c r="V34" s="15"/>
      <c r="W34" s="370"/>
      <c r="X34" s="370"/>
      <c r="Y34" s="370"/>
      <c r="Z34" s="8" t="s">
        <v>12</v>
      </c>
      <c r="AA34" s="8"/>
      <c r="AB34" s="8"/>
      <c r="AC34" s="8"/>
      <c r="AD34" s="16"/>
      <c r="AE34" s="8" t="s">
        <v>13</v>
      </c>
      <c r="AF34" s="8"/>
      <c r="AG34" s="8"/>
      <c r="AH34" s="8"/>
      <c r="AI34" s="8"/>
      <c r="AJ34" s="8"/>
      <c r="AK34" s="8"/>
      <c r="AL34" s="8"/>
      <c r="AN34" s="41">
        <f>IF(OR(B34="Chauffage électrique centralisé",B34="Chauffage électrique décentralisé (nattes, directs, ...)"),1,0)</f>
        <v>0</v>
      </c>
      <c r="AO34" s="41" t="s">
        <v>150</v>
      </c>
      <c r="AX34" s="41" t="s">
        <v>144</v>
      </c>
      <c r="BL34" s="128">
        <v>1</v>
      </c>
      <c r="BM34" s="128">
        <v>0</v>
      </c>
    </row>
    <row r="35" spans="1:91" ht="16.149999999999999" customHeight="1">
      <c r="A35" s="8"/>
      <c r="B35" s="368"/>
      <c r="C35" s="368"/>
      <c r="D35" s="368"/>
      <c r="E35" s="368"/>
      <c r="F35" s="368"/>
      <c r="G35" s="368"/>
      <c r="H35" s="368"/>
      <c r="I35" s="368"/>
      <c r="J35" s="368"/>
      <c r="K35" s="368"/>
      <c r="L35" s="368"/>
      <c r="M35" s="368"/>
      <c r="N35" s="368"/>
      <c r="O35" s="368"/>
      <c r="P35" s="368"/>
      <c r="Q35" s="368"/>
      <c r="R35" s="368"/>
      <c r="S35" s="368"/>
      <c r="T35" s="368"/>
      <c r="U35" s="10"/>
      <c r="V35" s="15"/>
      <c r="W35" s="10"/>
      <c r="X35" s="8"/>
      <c r="Y35" s="8"/>
      <c r="Z35" s="8"/>
      <c r="AA35" s="8"/>
      <c r="AB35" s="8"/>
      <c r="AC35" s="8"/>
      <c r="AD35" s="16"/>
      <c r="AE35" s="8" t="s">
        <v>14</v>
      </c>
      <c r="AF35" s="8"/>
      <c r="AG35" s="8"/>
      <c r="AH35" s="8"/>
      <c r="AI35" s="8"/>
      <c r="AJ35" s="8"/>
      <c r="AK35" s="8"/>
      <c r="AL35" s="8"/>
      <c r="AN35" s="41">
        <f>IF(B34="Boiler électrique",2,0)</f>
        <v>0</v>
      </c>
      <c r="AO35" s="41" t="s">
        <v>190</v>
      </c>
      <c r="AX35" s="41" t="s">
        <v>109</v>
      </c>
      <c r="BL35" s="128">
        <v>0</v>
      </c>
      <c r="BM35" s="128">
        <v>0</v>
      </c>
    </row>
    <row r="36" spans="1:91" ht="16.149999999999999" customHeight="1">
      <c r="A36" s="8"/>
      <c r="B36" s="77" t="str">
        <f>IF(AND(AN36=3,AN24=3),"Doit être justifié au regard des exemptions possibles plus bas",IF(AN35=2,"Doit être justifié selon LcEne art.41, fournir justification en annexe",IF(AN36=3,"Pas autorisé","")))</f>
        <v/>
      </c>
      <c r="C36" s="11"/>
      <c r="D36" s="11"/>
      <c r="E36" s="11"/>
      <c r="F36" s="11"/>
      <c r="G36" s="11"/>
      <c r="H36" s="11"/>
      <c r="I36" s="11"/>
      <c r="J36" s="11"/>
      <c r="K36" s="11"/>
      <c r="L36" s="11"/>
      <c r="M36" s="11"/>
      <c r="N36" s="11"/>
      <c r="O36" s="11"/>
      <c r="P36" s="11"/>
      <c r="Q36" s="11"/>
      <c r="R36" s="11"/>
      <c r="S36" s="11"/>
      <c r="T36" s="11"/>
      <c r="U36" s="12"/>
      <c r="V36" s="13"/>
      <c r="W36" s="12"/>
      <c r="X36" s="11"/>
      <c r="Y36" s="11"/>
      <c r="Z36" s="11"/>
      <c r="AA36" s="11"/>
      <c r="AB36" s="11"/>
      <c r="AC36" s="11"/>
      <c r="AD36" s="14"/>
      <c r="AE36" s="11" t="s">
        <v>222</v>
      </c>
      <c r="AF36" s="11"/>
      <c r="AG36" s="11"/>
      <c r="AH36" s="11"/>
      <c r="AI36" s="11"/>
      <c r="AJ36" s="11"/>
      <c r="AK36" s="11"/>
      <c r="AL36" s="8"/>
      <c r="AN36" s="41">
        <f>IF(B34="Chauffage électrique décentralisé (nattes, directs, ...)",3,0)</f>
        <v>0</v>
      </c>
      <c r="AO36" s="41" t="s">
        <v>152</v>
      </c>
      <c r="BL36" s="128"/>
    </row>
    <row r="37" spans="1:91" ht="12.75">
      <c r="A37" s="8"/>
      <c r="B37" s="8"/>
      <c r="C37" s="8"/>
      <c r="D37" s="8"/>
      <c r="E37" s="8"/>
      <c r="F37" s="8"/>
      <c r="G37" s="8"/>
      <c r="H37" s="8"/>
      <c r="I37" s="8"/>
      <c r="J37" s="8"/>
      <c r="K37" s="8"/>
      <c r="L37" s="8"/>
      <c r="M37" s="42"/>
      <c r="N37" s="42"/>
      <c r="O37" s="42"/>
      <c r="P37" s="8"/>
      <c r="Q37" s="8"/>
      <c r="R37" s="8"/>
      <c r="S37" s="8"/>
      <c r="T37" s="8"/>
      <c r="U37" s="10"/>
      <c r="V37" s="10"/>
      <c r="W37" s="10"/>
      <c r="X37" s="8"/>
      <c r="Y37" s="8"/>
      <c r="Z37" s="8"/>
      <c r="AA37" s="8"/>
      <c r="AB37" s="8"/>
      <c r="AC37" s="8"/>
      <c r="AD37" s="8"/>
      <c r="AE37" s="8"/>
      <c r="AF37" s="8"/>
      <c r="AG37" s="8"/>
      <c r="AH37" s="8"/>
      <c r="AI37" s="8"/>
      <c r="AJ37" s="8"/>
      <c r="AK37" s="8"/>
      <c r="AL37" s="8"/>
      <c r="BQ37" s="82" t="s">
        <v>376</v>
      </c>
      <c r="CM37" s="82" t="s">
        <v>188</v>
      </c>
    </row>
    <row r="38" spans="1:91" ht="14.25">
      <c r="A38" s="8"/>
      <c r="B38" s="8"/>
      <c r="C38" s="8"/>
      <c r="D38" s="8"/>
      <c r="E38" s="8"/>
      <c r="F38" s="8"/>
      <c r="G38" s="8"/>
      <c r="H38" s="8"/>
      <c r="I38" s="8"/>
      <c r="J38" s="8"/>
      <c r="K38" s="8"/>
      <c r="L38" s="88" t="s">
        <v>16</v>
      </c>
      <c r="M38" s="8"/>
      <c r="N38" s="371"/>
      <c r="O38" s="371"/>
      <c r="P38" s="371"/>
      <c r="Q38" s="17" t="s">
        <v>17</v>
      </c>
      <c r="R38" s="8"/>
      <c r="S38" s="8"/>
      <c r="T38" s="8"/>
      <c r="U38" s="8"/>
      <c r="V38" s="8"/>
      <c r="W38" s="88"/>
      <c r="Y38" s="88" t="s">
        <v>148</v>
      </c>
      <c r="Z38" s="372" t="s">
        <v>112</v>
      </c>
      <c r="AA38" s="372"/>
      <c r="AB38" s="372"/>
      <c r="AC38" s="372"/>
      <c r="AD38" s="372"/>
      <c r="AE38" s="8"/>
      <c r="AF38" s="8"/>
      <c r="AG38" s="8"/>
      <c r="AH38" s="8"/>
      <c r="AI38" s="8"/>
      <c r="AJ38" s="8"/>
      <c r="AK38" s="8"/>
      <c r="AL38" s="8"/>
      <c r="AN38" s="41">
        <f>IF(OR(Z38="I = habitat collectif",Z38="II = habitat individuel"),1,2)</f>
        <v>2</v>
      </c>
      <c r="AO38" s="41" t="s">
        <v>147</v>
      </c>
      <c r="BQ38" s="41" t="s">
        <v>79</v>
      </c>
      <c r="CM38" s="41" t="s">
        <v>79</v>
      </c>
    </row>
    <row r="39" spans="1:91" ht="9" customHeight="1">
      <c r="A39" s="8"/>
      <c r="B39" s="8"/>
      <c r="C39" s="8"/>
      <c r="D39" s="8"/>
      <c r="E39" s="8"/>
      <c r="F39" s="8"/>
      <c r="G39" s="8"/>
      <c r="H39" s="8"/>
      <c r="I39" s="8"/>
      <c r="J39" s="8"/>
      <c r="K39" s="8"/>
      <c r="L39" s="8"/>
      <c r="M39" s="8"/>
      <c r="N39" s="88"/>
      <c r="O39" s="88"/>
      <c r="P39" s="88"/>
      <c r="Q39" s="17"/>
      <c r="R39" s="8"/>
      <c r="S39" s="8"/>
      <c r="T39" s="8"/>
      <c r="U39" s="8"/>
      <c r="V39" s="10"/>
      <c r="W39" s="8"/>
      <c r="X39" s="8"/>
      <c r="Y39" s="8"/>
      <c r="Z39" s="8"/>
      <c r="AA39" s="8"/>
      <c r="AB39" s="8"/>
      <c r="AC39" s="8"/>
      <c r="AD39" s="8"/>
      <c r="AE39" s="8"/>
      <c r="AF39" s="8"/>
      <c r="AG39" s="8"/>
      <c r="AH39" s="8"/>
      <c r="AI39" s="8"/>
      <c r="AJ39" s="8"/>
      <c r="AK39" s="8"/>
      <c r="AL39" s="8"/>
      <c r="BQ39" s="41" t="s">
        <v>78</v>
      </c>
      <c r="CM39" s="41" t="s">
        <v>78</v>
      </c>
    </row>
    <row r="40" spans="1:91" ht="12.75">
      <c r="A40" s="8"/>
      <c r="B40" s="8"/>
      <c r="C40" s="8"/>
      <c r="D40" s="8"/>
      <c r="E40" s="8"/>
      <c r="F40" s="8"/>
      <c r="G40" s="8"/>
      <c r="H40" s="8"/>
      <c r="I40" s="8"/>
      <c r="J40" s="8"/>
      <c r="K40" s="8"/>
      <c r="L40" s="8"/>
      <c r="M40" s="8"/>
      <c r="N40" s="8"/>
      <c r="O40" s="8"/>
      <c r="P40" s="8"/>
      <c r="Q40" s="8"/>
      <c r="R40" s="8"/>
      <c r="S40" s="8"/>
      <c r="T40" s="8"/>
      <c r="U40" s="8"/>
      <c r="V40" s="10"/>
      <c r="W40" s="8"/>
      <c r="X40" s="8"/>
      <c r="Y40" s="8"/>
      <c r="Z40" s="8"/>
      <c r="AA40" s="8"/>
      <c r="AB40" s="8"/>
      <c r="AC40" s="8"/>
      <c r="AD40" s="8"/>
      <c r="AE40" s="8"/>
      <c r="AF40" s="8"/>
      <c r="AG40" s="8"/>
      <c r="AH40" s="8"/>
      <c r="AI40" s="8"/>
      <c r="AJ40" s="8"/>
      <c r="AK40" s="114"/>
      <c r="AL40" s="8"/>
      <c r="BQ40" s="41" t="s">
        <v>80</v>
      </c>
      <c r="CM40" s="41" t="s">
        <v>80</v>
      </c>
    </row>
    <row r="41" spans="1:91" ht="14.25">
      <c r="A41" s="8"/>
      <c r="B41" s="8"/>
      <c r="C41" s="8"/>
      <c r="D41" s="8"/>
      <c r="E41" s="8"/>
      <c r="F41" s="8"/>
      <c r="G41" s="8"/>
      <c r="H41" s="8"/>
      <c r="I41" s="8"/>
      <c r="J41" s="8"/>
      <c r="K41" s="8"/>
      <c r="L41" s="88" t="s">
        <v>149</v>
      </c>
      <c r="M41" s="8"/>
      <c r="N41" s="112"/>
      <c r="O41" s="112"/>
      <c r="P41" s="112"/>
      <c r="Q41" s="112"/>
      <c r="R41" s="40"/>
      <c r="S41" s="40"/>
      <c r="T41" s="8"/>
      <c r="U41" s="8"/>
      <c r="V41" s="10"/>
      <c r="W41" s="8"/>
      <c r="X41" s="8"/>
      <c r="Z41" s="8"/>
      <c r="AA41" s="8"/>
      <c r="AB41" s="8"/>
      <c r="AD41" s="8"/>
      <c r="AE41" s="88" t="s">
        <v>151</v>
      </c>
      <c r="AF41" s="8"/>
      <c r="AG41" s="40"/>
      <c r="AH41" s="40"/>
      <c r="AI41" s="40"/>
      <c r="AJ41" s="40"/>
      <c r="AK41" s="40"/>
      <c r="AL41" s="8"/>
      <c r="AN41" s="41">
        <v>0</v>
      </c>
      <c r="AO41" s="41">
        <v>0</v>
      </c>
      <c r="AX41" s="41" t="s">
        <v>426</v>
      </c>
      <c r="BQ41" s="41" t="s">
        <v>81</v>
      </c>
      <c r="CM41" s="41" t="s">
        <v>81</v>
      </c>
    </row>
    <row r="42" spans="1:91" ht="20.45" customHeight="1">
      <c r="A42" s="8"/>
      <c r="B42" s="8"/>
      <c r="C42" s="8"/>
      <c r="D42" s="8"/>
      <c r="E42" s="8"/>
      <c r="F42" s="8"/>
      <c r="G42" s="8"/>
      <c r="H42" s="8"/>
      <c r="I42" s="8"/>
      <c r="J42" s="8"/>
      <c r="K42" s="88"/>
      <c r="L42" s="88" t="s">
        <v>367</v>
      </c>
      <c r="M42" s="8"/>
      <c r="N42" s="371"/>
      <c r="O42" s="371"/>
      <c r="P42" s="371"/>
      <c r="Q42" s="17" t="s">
        <v>17</v>
      </c>
      <c r="R42" s="8"/>
      <c r="S42" s="8"/>
      <c r="U42" s="8"/>
      <c r="V42" s="10"/>
      <c r="W42" s="8"/>
      <c r="X42" s="8"/>
      <c r="Y42" s="8"/>
      <c r="Z42" s="8"/>
      <c r="AA42" s="8"/>
      <c r="AB42" s="8"/>
      <c r="AC42" s="8"/>
      <c r="AD42" s="8"/>
      <c r="AE42" s="8"/>
      <c r="AF42" s="8"/>
      <c r="AG42" s="8"/>
      <c r="AH42" s="8"/>
      <c r="AI42" s="8"/>
      <c r="AJ42" s="8"/>
      <c r="AK42" s="115" t="str">
        <f>IF(AND(AN41=1,N42&gt;150),"Part 'habitat' soumise à justification","Part 'habitat' non soumise à justification, &lt;150 m2")</f>
        <v>Part 'habitat' non soumise à justification, &lt;150 m2</v>
      </c>
      <c r="AL42" s="8"/>
      <c r="AN42" s="41">
        <f>IF(N42&lt;&gt;"",1,2)</f>
        <v>2</v>
      </c>
      <c r="AP42" s="41" t="s">
        <v>155</v>
      </c>
      <c r="BK42" s="128" t="s">
        <v>433</v>
      </c>
      <c r="BL42" s="128"/>
      <c r="BQ42" s="41" t="s">
        <v>83</v>
      </c>
      <c r="CM42" s="41" t="s">
        <v>83</v>
      </c>
    </row>
    <row r="43" spans="1:91" ht="7.5" customHeight="1" thickBot="1">
      <c r="A43" s="8"/>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8"/>
      <c r="AP43" s="41" t="s">
        <v>160</v>
      </c>
      <c r="AQ43" s="41" t="s">
        <v>156</v>
      </c>
      <c r="AR43" s="41" t="s">
        <v>157</v>
      </c>
      <c r="AS43" s="41" t="s">
        <v>158</v>
      </c>
      <c r="AX43" s="41" t="s">
        <v>427</v>
      </c>
      <c r="BA43" s="41">
        <f>VLOOKUP(B18,AX3:BM35,16,FALSE)</f>
        <v>0</v>
      </c>
      <c r="BB43" s="41" t="s">
        <v>432</v>
      </c>
      <c r="BK43" s="128" t="str">
        <f>IF(W18&gt;70,"oui","non")</f>
        <v>non</v>
      </c>
      <c r="BL43" s="128"/>
      <c r="BQ43" s="41" t="s">
        <v>82</v>
      </c>
      <c r="CM43" s="41" t="s">
        <v>82</v>
      </c>
    </row>
    <row r="44" spans="1:91" ht="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BK44" s="128"/>
      <c r="BL44" s="128"/>
      <c r="BQ44" s="41"/>
      <c r="CM44" s="41"/>
    </row>
    <row r="45" spans="1:91" ht="20.45" customHeight="1">
      <c r="A45" s="8"/>
      <c r="B45" s="158" t="s">
        <v>684</v>
      </c>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8"/>
      <c r="AP45" s="41">
        <f>IF(OR(AN19=1,AN23=1),1,0)</f>
        <v>0</v>
      </c>
      <c r="AQ45" s="41">
        <f>AN38</f>
        <v>2</v>
      </c>
      <c r="AR45" s="41">
        <f>IF(AND(N42&gt;150,AN41=1),1,0)</f>
        <v>0</v>
      </c>
      <c r="AS45" s="41" t="s">
        <v>159</v>
      </c>
      <c r="BA45" s="41">
        <f>VLOOKUP(B22,AX3:BM35,16,FALSE)</f>
        <v>0</v>
      </c>
      <c r="BK45" s="128" t="str">
        <f>IF(W22&gt;70,"oui","non")</f>
        <v>non</v>
      </c>
      <c r="BL45" s="128"/>
      <c r="BQ45" s="41" t="s">
        <v>84</v>
      </c>
      <c r="CM45" s="41" t="s">
        <v>84</v>
      </c>
    </row>
    <row r="46" spans="1:91" ht="20.45" customHeight="1">
      <c r="A46" s="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8"/>
      <c r="AP46" s="41">
        <f>N38</f>
        <v>0</v>
      </c>
      <c r="AQ46" s="41">
        <f>N38</f>
        <v>0</v>
      </c>
      <c r="AR46" s="41">
        <f>N42</f>
        <v>0</v>
      </c>
      <c r="AS46" s="41">
        <f>IF(AP45=1,AP46,IF(AQ45=1,AQ46,IF(AR45=1,AR46,0)))</f>
        <v>0</v>
      </c>
      <c r="BK46" s="128"/>
      <c r="BL46" s="128"/>
      <c r="BQ46" s="41" t="s">
        <v>85</v>
      </c>
      <c r="CM46" s="41" t="s">
        <v>85</v>
      </c>
    </row>
    <row r="47" spans="1:91" ht="12.75">
      <c r="A47" s="8"/>
      <c r="B47" s="48"/>
      <c r="C47" s="388" t="s">
        <v>686</v>
      </c>
      <c r="D47" s="388"/>
      <c r="E47" s="388"/>
      <c r="F47" s="388"/>
      <c r="G47" s="388"/>
      <c r="H47" s="388"/>
      <c r="I47" s="388"/>
      <c r="J47" s="388"/>
      <c r="K47" s="388"/>
      <c r="L47" s="388"/>
      <c r="M47" s="388"/>
      <c r="N47" s="388"/>
      <c r="O47" s="388"/>
      <c r="P47" s="388"/>
      <c r="Q47" s="388"/>
      <c r="R47" s="388"/>
      <c r="S47" s="388"/>
      <c r="T47" s="388"/>
      <c r="U47" s="48"/>
      <c r="V47" s="264"/>
      <c r="W47" s="264"/>
      <c r="X47" s="271"/>
      <c r="Y47" s="272"/>
      <c r="Z47" s="272"/>
      <c r="AA47" s="272"/>
      <c r="AB47" s="270"/>
      <c r="AC47" s="48"/>
      <c r="AD47" s="48"/>
      <c r="AE47" s="48"/>
      <c r="AF47" s="48"/>
      <c r="AG47" s="48"/>
      <c r="AH47" s="48"/>
      <c r="AI47" s="48"/>
      <c r="AJ47" s="48"/>
      <c r="AK47" s="48"/>
      <c r="AL47" s="8"/>
      <c r="AM47" s="41">
        <v>0</v>
      </c>
      <c r="AN47" s="81"/>
      <c r="BK47" s="128"/>
      <c r="BL47" s="128"/>
      <c r="BQ47" s="41" t="s">
        <v>86</v>
      </c>
      <c r="CM47" s="41" t="s">
        <v>86</v>
      </c>
    </row>
    <row r="48" spans="1:91" ht="12.75">
      <c r="A48" s="8"/>
      <c r="B48" s="265"/>
      <c r="C48" s="388"/>
      <c r="D48" s="388"/>
      <c r="E48" s="388"/>
      <c r="F48" s="388"/>
      <c r="G48" s="388"/>
      <c r="H48" s="388"/>
      <c r="I48" s="388"/>
      <c r="J48" s="388"/>
      <c r="K48" s="388"/>
      <c r="L48" s="388"/>
      <c r="M48" s="388"/>
      <c r="N48" s="388"/>
      <c r="O48" s="388"/>
      <c r="P48" s="388"/>
      <c r="Q48" s="388"/>
      <c r="R48" s="388"/>
      <c r="S48" s="388"/>
      <c r="T48" s="388"/>
      <c r="U48" s="48"/>
      <c r="V48" s="264"/>
      <c r="W48" s="264"/>
      <c r="X48" s="272"/>
      <c r="Y48" s="272"/>
      <c r="Z48" s="272"/>
      <c r="AA48" s="272"/>
      <c r="AB48" s="270"/>
      <c r="AC48" s="48"/>
      <c r="AD48" s="48"/>
      <c r="AE48" s="48"/>
      <c r="AF48" s="48"/>
      <c r="AG48" s="48"/>
      <c r="AH48" s="48"/>
      <c r="AI48" s="48"/>
      <c r="AJ48" s="48"/>
      <c r="AK48" s="48"/>
      <c r="AL48" s="8"/>
      <c r="AX48" s="41" t="s">
        <v>428</v>
      </c>
      <c r="BA48" s="41">
        <f>VLOOKUP(B30,BQ3:CI33,19,FALSE)</f>
        <v>0</v>
      </c>
      <c r="BB48" s="41" t="s">
        <v>431</v>
      </c>
      <c r="BK48" s="128" t="str">
        <f>IF(W30&gt;70,"oui","non")</f>
        <v>non</v>
      </c>
      <c r="BL48" s="128"/>
      <c r="BQ48" s="41" t="s">
        <v>87</v>
      </c>
      <c r="CM48" s="41" t="s">
        <v>87</v>
      </c>
    </row>
    <row r="49" spans="1:91" ht="3.75" customHeight="1">
      <c r="A49" s="8"/>
      <c r="B49" s="48"/>
      <c r="C49" s="48"/>
      <c r="D49" s="48"/>
      <c r="E49" s="48"/>
      <c r="F49" s="48"/>
      <c r="G49" s="48"/>
      <c r="H49" s="48"/>
      <c r="I49" s="48"/>
      <c r="J49" s="48"/>
      <c r="K49" s="48"/>
      <c r="L49" s="48"/>
      <c r="M49" s="48"/>
      <c r="N49" s="48"/>
      <c r="O49" s="48"/>
      <c r="P49" s="48"/>
      <c r="Q49" s="48"/>
      <c r="R49" s="48"/>
      <c r="S49" s="48"/>
      <c r="T49" s="48"/>
      <c r="U49" s="48"/>
      <c r="V49" s="48"/>
      <c r="W49" s="48"/>
      <c r="X49" s="270"/>
      <c r="Y49" s="270"/>
      <c r="Z49" s="270"/>
      <c r="AA49" s="270"/>
      <c r="AB49" s="270"/>
      <c r="AC49" s="48"/>
      <c r="AD49" s="48"/>
      <c r="AE49" s="48"/>
      <c r="AF49" s="48"/>
      <c r="AG49" s="48"/>
      <c r="AH49" s="48"/>
      <c r="AI49" s="48"/>
      <c r="AJ49" s="48"/>
      <c r="AK49" s="48"/>
      <c r="AL49" s="8"/>
      <c r="AP49" s="41" t="s">
        <v>543</v>
      </c>
      <c r="AQ49" s="41" t="s">
        <v>543</v>
      </c>
      <c r="BA49" s="41">
        <f>VLOOKUP(B34,BQ3:CI33,19,FALSE)</f>
        <v>0</v>
      </c>
      <c r="BK49" s="128" t="str">
        <f>IF(W34&gt;70,"oui","non")</f>
        <v>non</v>
      </c>
      <c r="BL49" s="128"/>
      <c r="BQ49" s="41" t="s">
        <v>88</v>
      </c>
      <c r="CM49" s="41" t="s">
        <v>88</v>
      </c>
    </row>
    <row r="50" spans="1:91" ht="15">
      <c r="A50" s="8"/>
      <c r="B50" s="48"/>
      <c r="C50" s="48"/>
      <c r="D50" s="389" t="s">
        <v>687</v>
      </c>
      <c r="E50" s="389"/>
      <c r="F50" s="389"/>
      <c r="G50" s="389"/>
      <c r="H50" s="389"/>
      <c r="I50" s="389"/>
      <c r="J50" s="389"/>
      <c r="K50" s="389"/>
      <c r="L50" s="389"/>
      <c r="M50" s="389"/>
      <c r="N50" s="389"/>
      <c r="O50" s="389"/>
      <c r="P50" s="389"/>
      <c r="Q50" s="389"/>
      <c r="R50" s="389"/>
      <c r="S50" s="389"/>
      <c r="T50" s="389"/>
      <c r="U50" s="48"/>
      <c r="V50" s="264"/>
      <c r="W50" s="264"/>
      <c r="X50" s="273"/>
      <c r="Y50" s="273"/>
      <c r="Z50" s="264"/>
      <c r="AA50" s="264"/>
      <c r="AB50" s="48"/>
      <c r="AC50" s="48"/>
      <c r="AD50" s="48"/>
      <c r="AF50" s="48"/>
      <c r="AG50" s="48"/>
      <c r="AH50" s="48"/>
      <c r="AI50" s="48"/>
      <c r="AJ50" s="48"/>
      <c r="AK50" s="48"/>
      <c r="AL50" s="8"/>
      <c r="AP50" s="41" t="str">
        <f>IF(AND(BA48=2,AN64=TRUE),"oui","non")</f>
        <v>non</v>
      </c>
      <c r="AQ50" s="41" t="str">
        <f>IF(AND(BA49=2,AN64=TRUE),"oui","non")</f>
        <v>non</v>
      </c>
      <c r="BQ50" s="41" t="s">
        <v>89</v>
      </c>
      <c r="CM50" s="41" t="s">
        <v>89</v>
      </c>
    </row>
    <row r="51" spans="1:91" ht="15">
      <c r="A51" s="8"/>
      <c r="B51" s="48"/>
      <c r="C51" s="48"/>
      <c r="D51" s="389"/>
      <c r="E51" s="389"/>
      <c r="F51" s="389"/>
      <c r="G51" s="389"/>
      <c r="H51" s="389"/>
      <c r="I51" s="389"/>
      <c r="J51" s="389"/>
      <c r="K51" s="389"/>
      <c r="L51" s="389"/>
      <c r="M51" s="389"/>
      <c r="N51" s="389"/>
      <c r="O51" s="389"/>
      <c r="P51" s="389"/>
      <c r="Q51" s="389"/>
      <c r="R51" s="389"/>
      <c r="S51" s="389"/>
      <c r="T51" s="389"/>
      <c r="U51" s="48"/>
      <c r="V51" s="264"/>
      <c r="W51" s="264"/>
      <c r="X51" s="273"/>
      <c r="Y51" s="273"/>
      <c r="Z51" s="264"/>
      <c r="AA51" s="264"/>
      <c r="AB51" s="48"/>
      <c r="AC51" s="48"/>
      <c r="AD51" s="48"/>
      <c r="AE51" s="48"/>
      <c r="AF51" s="48"/>
      <c r="AG51" s="48"/>
      <c r="AH51" s="48"/>
      <c r="AI51" s="48"/>
      <c r="AJ51" s="48"/>
      <c r="AK51" s="48"/>
      <c r="AL51" s="8"/>
      <c r="AX51" s="320" t="str">
        <f>IF(AND(OR(BA43=2,BA45=2),OR(BA48=2,BA49=2),OR(BK43="non",BK45="non",BK48="non",BK49="non")),"simplifiée","pas simplifiée")</f>
        <v>pas simplifiée</v>
      </c>
      <c r="AY51" s="320"/>
      <c r="AZ51" s="320"/>
      <c r="BQ51" s="41" t="s">
        <v>90</v>
      </c>
      <c r="CM51" s="41" t="s">
        <v>90</v>
      </c>
    </row>
    <row r="52" spans="1:91" ht="3.75" customHeight="1">
      <c r="A52" s="8"/>
      <c r="B52" s="48"/>
      <c r="C52" s="48"/>
      <c r="D52" s="48"/>
      <c r="E52" s="48"/>
      <c r="F52" s="48"/>
      <c r="G52" s="48"/>
      <c r="H52" s="48"/>
      <c r="I52" s="48"/>
      <c r="J52" s="48"/>
      <c r="K52" s="48"/>
      <c r="L52" s="48"/>
      <c r="M52" s="48"/>
      <c r="N52" s="48"/>
      <c r="O52" s="48"/>
      <c r="P52" s="48"/>
      <c r="Q52" s="48"/>
      <c r="R52" s="48"/>
      <c r="S52" s="48"/>
      <c r="T52" s="48"/>
      <c r="U52" s="48"/>
      <c r="V52" s="48"/>
      <c r="W52" s="48"/>
      <c r="X52" s="266"/>
      <c r="Y52" s="266"/>
      <c r="Z52" s="48"/>
      <c r="AA52" s="48"/>
      <c r="AB52" s="48"/>
      <c r="AC52" s="48"/>
      <c r="AD52" s="48"/>
      <c r="AE52" s="48"/>
      <c r="AF52" s="48"/>
      <c r="AG52" s="48"/>
      <c r="AH52" s="48"/>
      <c r="AI52" s="48"/>
      <c r="AJ52" s="48"/>
      <c r="AK52" s="48"/>
      <c r="AL52" s="8"/>
      <c r="AX52" s="41">
        <f>IF(AX51="simplifiée",1,0)</f>
        <v>0</v>
      </c>
      <c r="BQ52" s="41" t="s">
        <v>95</v>
      </c>
      <c r="CM52" s="41" t="s">
        <v>95</v>
      </c>
    </row>
    <row r="53" spans="1:91" ht="15">
      <c r="A53" s="8"/>
      <c r="B53" s="207"/>
      <c r="C53" s="388" t="s">
        <v>688</v>
      </c>
      <c r="D53" s="388"/>
      <c r="E53" s="388"/>
      <c r="F53" s="388"/>
      <c r="G53" s="388"/>
      <c r="H53" s="388"/>
      <c r="I53" s="388"/>
      <c r="J53" s="388"/>
      <c r="K53" s="388"/>
      <c r="L53" s="388"/>
      <c r="M53" s="388"/>
      <c r="N53" s="388"/>
      <c r="O53" s="388"/>
      <c r="P53" s="388"/>
      <c r="Q53" s="388"/>
      <c r="R53" s="388"/>
      <c r="S53" s="388"/>
      <c r="T53" s="388"/>
      <c r="U53" s="48"/>
      <c r="V53" s="264"/>
      <c r="W53" s="264"/>
      <c r="X53" s="273"/>
      <c r="Y53" s="273"/>
      <c r="Z53" s="264"/>
      <c r="AA53" s="264"/>
      <c r="AB53" s="48"/>
      <c r="AC53" s="48"/>
      <c r="AD53" s="48"/>
      <c r="AE53" s="48"/>
      <c r="AF53" s="48"/>
      <c r="AG53" s="48"/>
      <c r="AH53" s="48"/>
      <c r="AI53" s="48"/>
      <c r="AJ53" s="48"/>
      <c r="AK53" s="48"/>
      <c r="AL53" s="8"/>
      <c r="AN53" s="81"/>
      <c r="BQ53" s="41" t="s">
        <v>96</v>
      </c>
      <c r="CM53" s="41" t="s">
        <v>96</v>
      </c>
    </row>
    <row r="54" spans="1:91" ht="15">
      <c r="A54" s="8"/>
      <c r="B54" s="207"/>
      <c r="C54" s="388"/>
      <c r="D54" s="388"/>
      <c r="E54" s="388"/>
      <c r="F54" s="388"/>
      <c r="G54" s="388"/>
      <c r="H54" s="388"/>
      <c r="I54" s="388"/>
      <c r="J54" s="388"/>
      <c r="K54" s="388"/>
      <c r="L54" s="388"/>
      <c r="M54" s="388"/>
      <c r="N54" s="388"/>
      <c r="O54" s="388"/>
      <c r="P54" s="388"/>
      <c r="Q54" s="388"/>
      <c r="R54" s="388"/>
      <c r="S54" s="388"/>
      <c r="T54" s="388"/>
      <c r="U54" s="48"/>
      <c r="V54" s="264"/>
      <c r="W54" s="264"/>
      <c r="X54" s="273"/>
      <c r="Y54" s="273"/>
      <c r="Z54" s="264"/>
      <c r="AA54" s="264"/>
      <c r="AB54" s="48"/>
      <c r="AC54" s="48"/>
      <c r="AD54" s="48"/>
      <c r="AE54" s="48"/>
      <c r="AF54" s="48"/>
      <c r="AG54" s="48"/>
      <c r="AH54" s="48"/>
      <c r="AI54" s="48"/>
      <c r="AJ54" s="48"/>
      <c r="AK54" s="48"/>
      <c r="AL54" s="8"/>
      <c r="AM54" s="41">
        <v>0</v>
      </c>
      <c r="AP54" s="41" t="s">
        <v>685</v>
      </c>
      <c r="AQ54" s="41">
        <f>IF(SUM(AR54:AR55)&gt;0,1,0)</f>
        <v>0</v>
      </c>
      <c r="AR54" s="41">
        <f>IFERROR(SEARCH("PAC air/eau",B30),0)</f>
        <v>0</v>
      </c>
      <c r="BQ54" s="41" t="s">
        <v>97</v>
      </c>
      <c r="CM54" s="41" t="s">
        <v>97</v>
      </c>
    </row>
    <row r="55" spans="1:91" ht="7.5" customHeight="1">
      <c r="A55" s="8"/>
      <c r="B55" s="48"/>
      <c r="C55" s="48"/>
      <c r="D55" s="48"/>
      <c r="E55" s="48"/>
      <c r="F55" s="48"/>
      <c r="G55" s="48"/>
      <c r="H55" s="48"/>
      <c r="I55" s="48"/>
      <c r="J55" s="48"/>
      <c r="K55" s="48"/>
      <c r="L55" s="48"/>
      <c r="M55" s="48"/>
      <c r="N55" s="48"/>
      <c r="O55" s="48"/>
      <c r="P55" s="48"/>
      <c r="Q55" s="48"/>
      <c r="R55" s="48"/>
      <c r="S55" s="48"/>
      <c r="T55" s="48"/>
      <c r="U55" s="48"/>
      <c r="V55" s="48"/>
      <c r="W55" s="48"/>
      <c r="X55" s="266"/>
      <c r="Y55" s="266"/>
      <c r="Z55" s="48"/>
      <c r="AA55" s="48"/>
      <c r="AB55" s="48"/>
      <c r="AC55" s="48"/>
      <c r="AD55" s="48"/>
      <c r="AE55" s="48"/>
      <c r="AF55" s="48"/>
      <c r="AG55" s="48"/>
      <c r="AH55" s="48"/>
      <c r="AI55" s="48"/>
      <c r="AJ55" s="48"/>
      <c r="AK55" s="48"/>
      <c r="AL55" s="8"/>
      <c r="AR55" s="41">
        <f>IFERROR(SEARCH("PAC air/eau",B34),0)</f>
        <v>0</v>
      </c>
      <c r="AX55" s="126" t="s">
        <v>200</v>
      </c>
      <c r="BQ55" s="41" t="s">
        <v>98</v>
      </c>
      <c r="CM55" s="41" t="s">
        <v>98</v>
      </c>
    </row>
    <row r="56" spans="1:91" ht="20.45" customHeight="1">
      <c r="A56" s="8"/>
      <c r="B56" s="44" t="str">
        <f>IF(OR(AM47=1,AM54=1),"Fournir EN-VS-104 et EN-VS-110","")</f>
        <v/>
      </c>
      <c r="C56" s="48"/>
      <c r="D56" s="48"/>
      <c r="E56" s="48"/>
      <c r="F56" s="48"/>
      <c r="G56" s="48"/>
      <c r="H56" s="48"/>
      <c r="I56" s="48"/>
      <c r="J56" s="48"/>
      <c r="K56" s="48"/>
      <c r="L56" s="48"/>
      <c r="M56" s="48"/>
      <c r="N56" s="48"/>
      <c r="O56" s="48"/>
      <c r="P56" s="48"/>
      <c r="Q56" s="48"/>
      <c r="R56" s="48"/>
      <c r="S56" s="48"/>
      <c r="T56" s="48"/>
      <c r="U56" s="48"/>
      <c r="V56" s="48"/>
      <c r="W56" s="48"/>
      <c r="X56" s="266"/>
      <c r="Y56" s="266"/>
      <c r="Z56" s="48"/>
      <c r="AA56" s="48"/>
      <c r="AB56" s="48"/>
      <c r="AC56" s="48"/>
      <c r="AD56" s="48"/>
      <c r="AE56" s="48"/>
      <c r="AF56" s="48"/>
      <c r="AG56" s="48"/>
      <c r="AH56" s="48"/>
      <c r="AI56" s="48"/>
      <c r="AJ56" s="48"/>
      <c r="AK56" s="48"/>
      <c r="AL56" s="8"/>
      <c r="AX56" s="126" t="s">
        <v>193</v>
      </c>
      <c r="BQ56" s="41" t="s">
        <v>99</v>
      </c>
      <c r="CM56" s="41" t="s">
        <v>99</v>
      </c>
    </row>
    <row r="57" spans="1:91" ht="7.5" customHeight="1" thickBot="1">
      <c r="A57" s="8"/>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8"/>
      <c r="AX57" s="126" t="s">
        <v>194</v>
      </c>
      <c r="BQ57" s="41" t="s">
        <v>100</v>
      </c>
      <c r="CM57" s="41" t="s">
        <v>100</v>
      </c>
    </row>
    <row r="58" spans="1:91" ht="12.75">
      <c r="A58" s="8"/>
      <c r="C58" s="8"/>
      <c r="D58" s="8"/>
      <c r="E58" s="8"/>
      <c r="F58" s="8"/>
      <c r="G58" s="8"/>
      <c r="H58" s="8"/>
      <c r="I58" s="8"/>
      <c r="J58" s="8"/>
      <c r="K58" s="8"/>
      <c r="L58" s="8"/>
      <c r="M58" s="8"/>
      <c r="N58" s="8"/>
      <c r="O58" s="8"/>
      <c r="P58" s="8"/>
      <c r="Q58" s="8"/>
      <c r="R58" s="8"/>
      <c r="S58" s="8"/>
      <c r="T58" s="8"/>
      <c r="U58" s="10"/>
      <c r="V58" s="10"/>
      <c r="W58" s="10"/>
      <c r="X58" s="8"/>
      <c r="Y58" s="8"/>
      <c r="Z58" s="8"/>
      <c r="AA58" s="8"/>
      <c r="AB58" s="8"/>
      <c r="AC58" s="8"/>
      <c r="AD58" s="8"/>
      <c r="AE58" s="8"/>
      <c r="AF58" s="8"/>
      <c r="AG58" s="8"/>
      <c r="AH58" s="8"/>
      <c r="AI58" s="8"/>
      <c r="AJ58" s="8"/>
      <c r="AK58" s="8"/>
      <c r="AL58" s="8"/>
      <c r="AX58" s="126" t="s">
        <v>195</v>
      </c>
      <c r="BQ58" s="41" t="s">
        <v>101</v>
      </c>
      <c r="CM58" s="41" t="s">
        <v>101</v>
      </c>
    </row>
    <row r="59" spans="1:91" ht="15.75">
      <c r="A59" s="8"/>
      <c r="B59" s="373" t="s">
        <v>18</v>
      </c>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8"/>
      <c r="AX59" s="126" t="s">
        <v>196</v>
      </c>
      <c r="BQ59" s="41" t="s">
        <v>102</v>
      </c>
      <c r="CM59" s="41" t="s">
        <v>102</v>
      </c>
    </row>
    <row r="60" spans="1:91" ht="6.6" customHeight="1">
      <c r="A60" s="8"/>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
      <c r="AX60" s="127" t="s">
        <v>199</v>
      </c>
      <c r="BQ60" s="41" t="s">
        <v>103</v>
      </c>
      <c r="CM60" s="41" t="s">
        <v>103</v>
      </c>
    </row>
    <row r="61" spans="1:91" ht="20.45" customHeight="1">
      <c r="A61" s="8"/>
      <c r="B61" s="46" t="s">
        <v>19</v>
      </c>
      <c r="C61" s="8"/>
      <c r="D61" s="8"/>
      <c r="E61" s="8"/>
      <c r="F61" s="8"/>
      <c r="G61" s="8"/>
      <c r="H61" s="8"/>
      <c r="I61" s="8"/>
      <c r="J61" s="8"/>
      <c r="K61" s="8"/>
      <c r="L61" s="8"/>
      <c r="M61" s="8"/>
      <c r="N61" s="8"/>
      <c r="O61" s="8"/>
      <c r="P61" s="8"/>
      <c r="Q61" s="8"/>
      <c r="R61" s="8"/>
      <c r="S61" s="8"/>
      <c r="T61" s="8"/>
      <c r="U61" s="10"/>
      <c r="V61" s="10"/>
      <c r="W61" s="10"/>
      <c r="Y61" s="8"/>
      <c r="Z61" s="8"/>
      <c r="AA61" s="8"/>
      <c r="AB61" s="8"/>
      <c r="AC61" s="8"/>
      <c r="AD61" s="8"/>
      <c r="AE61" s="8"/>
      <c r="AF61" s="8"/>
      <c r="AG61" s="8"/>
      <c r="AH61" s="8"/>
      <c r="AI61" s="8"/>
      <c r="AJ61" s="8"/>
      <c r="AK61" s="129" t="str">
        <f>IF(AN61&lt;&gt;0,IF(OR(AN62=TRUE,AN63=TRUE,AN68=TRUE,AN69=TRUE,TRUE,AN71=TRUE,AN70=TRUE,AN74=TRUE,AN75=TRUE,AN76=TRUE),""),"Choisir une option de respect des exigences")</f>
        <v>Choisir une option de respect des exigences</v>
      </c>
      <c r="AN61" s="41">
        <f>COUNTIF(AN62:AN76,TRUE)</f>
        <v>0</v>
      </c>
      <c r="AX61" s="126" t="s">
        <v>197</v>
      </c>
      <c r="BQ61" s="41" t="s">
        <v>104</v>
      </c>
      <c r="CM61" s="41" t="s">
        <v>104</v>
      </c>
    </row>
    <row r="62" spans="1:91" ht="18" customHeight="1">
      <c r="A62" s="8"/>
      <c r="B62" s="46"/>
      <c r="C62" s="8"/>
      <c r="D62" s="8" t="s">
        <v>22</v>
      </c>
      <c r="E62" s="8"/>
      <c r="F62" s="8"/>
      <c r="G62" s="8"/>
      <c r="H62" s="8"/>
      <c r="I62" s="8"/>
      <c r="J62" s="8"/>
      <c r="K62" s="8"/>
      <c r="L62" s="8"/>
      <c r="M62" s="8"/>
      <c r="N62" s="8"/>
      <c r="P62" s="8"/>
      <c r="Q62" s="46"/>
      <c r="R62" s="8"/>
      <c r="S62" s="8"/>
      <c r="T62" s="8"/>
      <c r="U62" s="10"/>
      <c r="V62" s="10"/>
      <c r="W62" s="10"/>
      <c r="X62" s="98"/>
      <c r="Y62" s="8"/>
      <c r="Z62" s="8"/>
      <c r="AA62" s="8"/>
      <c r="AB62" s="8"/>
      <c r="AC62" s="8"/>
      <c r="AD62" s="8"/>
      <c r="AE62" s="8"/>
      <c r="AF62" s="8"/>
      <c r="AG62" s="8"/>
      <c r="AH62" s="8"/>
      <c r="AI62" s="8"/>
      <c r="AJ62" s="8"/>
      <c r="AK62" s="111"/>
      <c r="AL62" s="8"/>
      <c r="AN62" s="41" t="b">
        <v>0</v>
      </c>
      <c r="AX62" s="127" t="s">
        <v>198</v>
      </c>
      <c r="BQ62" s="41" t="s">
        <v>153</v>
      </c>
      <c r="CM62" s="41" t="s">
        <v>109</v>
      </c>
    </row>
    <row r="63" spans="1:91" ht="18" customHeight="1">
      <c r="A63" s="8"/>
      <c r="B63" s="46"/>
      <c r="C63" s="8"/>
      <c r="D63" s="8" t="s">
        <v>355</v>
      </c>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111" t="str">
        <f>IF(AN63=TRUE,"Fournir justification en annexe","")</f>
        <v/>
      </c>
      <c r="AL63" s="8"/>
      <c r="AN63" s="41" t="b">
        <v>0</v>
      </c>
      <c r="BQ63" s="41" t="s">
        <v>108</v>
      </c>
      <c r="CM63" s="41"/>
    </row>
    <row r="64" spans="1:91" ht="5.25" customHeight="1">
      <c r="A64" s="8"/>
      <c r="B64" s="46"/>
      <c r="C64" s="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8"/>
      <c r="AN64" s="41" t="b">
        <v>0</v>
      </c>
      <c r="BQ64" s="41" t="s">
        <v>109</v>
      </c>
      <c r="CM64" s="82" t="s">
        <v>189</v>
      </c>
    </row>
    <row r="65" spans="1:91" ht="3.75" customHeight="1">
      <c r="A65" s="8"/>
      <c r="B65" s="46"/>
      <c r="C65" s="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8"/>
      <c r="BQ65" s="41"/>
      <c r="CM65" s="82"/>
    </row>
    <row r="66" spans="1:91" ht="9" customHeight="1">
      <c r="A66" s="8"/>
      <c r="B66" s="46"/>
      <c r="C66" s="8"/>
      <c r="D66" s="8"/>
      <c r="E66" s="8"/>
      <c r="F66" s="8"/>
      <c r="G66" s="8"/>
      <c r="H66" s="8"/>
      <c r="I66" s="8"/>
      <c r="J66" s="8"/>
      <c r="K66" s="8"/>
      <c r="L66" s="8"/>
      <c r="M66" s="8"/>
      <c r="N66" s="8"/>
      <c r="O66" s="44"/>
      <c r="P66" s="8"/>
      <c r="Q66" s="46"/>
      <c r="R66" s="8"/>
      <c r="S66" s="8"/>
      <c r="T66" s="8"/>
      <c r="U66" s="10"/>
      <c r="V66" s="10"/>
      <c r="W66" s="10"/>
      <c r="X66" s="98"/>
      <c r="Y66" s="8"/>
      <c r="Z66" s="8"/>
      <c r="AA66" s="8"/>
      <c r="AB66" s="8"/>
      <c r="AC66" s="8"/>
      <c r="AD66" s="8"/>
      <c r="AE66" s="8"/>
      <c r="AF66" s="8"/>
      <c r="AG66" s="8"/>
      <c r="AH66" s="8"/>
      <c r="AI66" s="8"/>
      <c r="AJ66" s="8"/>
      <c r="AK66" s="8"/>
      <c r="AL66" s="8"/>
      <c r="CM66" s="41" t="s">
        <v>79</v>
      </c>
    </row>
    <row r="67" spans="1:91" ht="20.45" customHeight="1">
      <c r="A67" s="8"/>
      <c r="B67" s="46" t="s">
        <v>368</v>
      </c>
      <c r="C67" s="8"/>
      <c r="D67" s="8"/>
      <c r="E67" s="8"/>
      <c r="F67" s="8"/>
      <c r="G67" s="8"/>
      <c r="H67" s="8"/>
      <c r="I67" s="8"/>
      <c r="J67" s="8"/>
      <c r="K67" s="8"/>
      <c r="L67" s="8"/>
      <c r="M67" s="8"/>
      <c r="N67" s="8"/>
      <c r="P67" s="8"/>
      <c r="Q67" s="8"/>
      <c r="R67" s="8"/>
      <c r="S67" s="10"/>
      <c r="T67" s="10"/>
      <c r="V67" s="8"/>
      <c r="W67" s="8"/>
      <c r="X67" s="8"/>
      <c r="Y67" s="8"/>
      <c r="Z67" s="8"/>
      <c r="AA67" s="8"/>
      <c r="AB67" s="8"/>
      <c r="AC67" s="8"/>
      <c r="AD67" s="8"/>
      <c r="AE67" s="8"/>
      <c r="AF67" s="8"/>
      <c r="AG67" s="8"/>
      <c r="AH67" s="8"/>
      <c r="AI67" s="8"/>
      <c r="AJ67" s="8"/>
      <c r="AK67" s="8"/>
      <c r="AL67" s="8"/>
      <c r="CM67" s="41" t="s">
        <v>78</v>
      </c>
    </row>
    <row r="68" spans="1:91" ht="18" customHeight="1">
      <c r="A68" s="8"/>
      <c r="B68" s="8"/>
      <c r="C68" s="8"/>
      <c r="D68" s="8" t="s">
        <v>20</v>
      </c>
      <c r="E68" s="10"/>
      <c r="F68" s="10"/>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N68" s="41" t="b">
        <v>0</v>
      </c>
      <c r="CM68" s="41" t="s">
        <v>80</v>
      </c>
    </row>
    <row r="69" spans="1:91" ht="22.5" customHeight="1">
      <c r="A69" s="8"/>
      <c r="B69" s="8"/>
      <c r="C69" s="8"/>
      <c r="D69" s="8" t="s">
        <v>186</v>
      </c>
      <c r="E69" s="8"/>
      <c r="F69" s="8"/>
      <c r="G69" s="8"/>
      <c r="H69" s="8"/>
      <c r="I69" s="8"/>
      <c r="J69" s="8"/>
      <c r="K69" s="8"/>
      <c r="L69" s="8"/>
      <c r="M69" s="8"/>
      <c r="N69" s="8"/>
      <c r="O69" s="8"/>
      <c r="P69" s="8"/>
      <c r="Q69" s="8"/>
      <c r="R69" s="8"/>
      <c r="S69" s="10"/>
      <c r="T69" s="10"/>
      <c r="U69" s="10"/>
      <c r="V69" s="8"/>
      <c r="W69" s="40"/>
      <c r="X69" s="40"/>
      <c r="Y69" s="40"/>
      <c r="Z69" s="40"/>
      <c r="AA69" s="40"/>
      <c r="AB69" s="40"/>
      <c r="AC69" s="40"/>
      <c r="AD69" s="40"/>
      <c r="AE69" s="40"/>
      <c r="AF69" s="40"/>
      <c r="AG69" s="40"/>
      <c r="AH69" s="40"/>
      <c r="AI69" s="40"/>
      <c r="AJ69" s="40"/>
      <c r="AK69" s="8"/>
      <c r="AL69" s="8"/>
      <c r="AN69" s="41" t="b">
        <v>0</v>
      </c>
      <c r="AO69" s="41">
        <v>0</v>
      </c>
      <c r="CM69" s="41" t="s">
        <v>81</v>
      </c>
    </row>
    <row r="70" spans="1:91" ht="18" customHeight="1">
      <c r="A70" s="8"/>
      <c r="B70" s="8"/>
      <c r="C70" s="29"/>
      <c r="D70" s="48" t="s">
        <v>369</v>
      </c>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N70" s="41" t="b">
        <v>0</v>
      </c>
      <c r="CM70" s="41" t="s">
        <v>83</v>
      </c>
    </row>
    <row r="71" spans="1:91" ht="18" customHeight="1">
      <c r="A71" s="8"/>
      <c r="B71" s="8"/>
      <c r="C71" s="29"/>
      <c r="D71" s="48" t="s">
        <v>154</v>
      </c>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N71" s="41" t="b">
        <v>0</v>
      </c>
      <c r="CM71" s="41" t="s">
        <v>82</v>
      </c>
    </row>
    <row r="72" spans="1:91" ht="20.45" customHeight="1">
      <c r="A72" s="8"/>
      <c r="B72" s="46"/>
      <c r="C72" s="29"/>
      <c r="D72" s="8"/>
      <c r="E72" s="8"/>
      <c r="F72" s="8"/>
      <c r="G72" s="8"/>
      <c r="H72" s="8"/>
      <c r="I72" s="8"/>
      <c r="J72" s="8"/>
      <c r="K72" s="8"/>
      <c r="L72" s="8"/>
      <c r="M72" s="8"/>
      <c r="N72" s="8"/>
      <c r="O72" s="8"/>
      <c r="P72" s="8"/>
      <c r="Q72" s="8"/>
      <c r="R72" s="8"/>
      <c r="S72" s="8"/>
      <c r="T72" s="8"/>
      <c r="U72" s="8"/>
      <c r="V72" s="8"/>
      <c r="W72" s="8"/>
      <c r="X72" s="44"/>
      <c r="Y72" s="8"/>
      <c r="Z72" s="8"/>
      <c r="AA72" s="8"/>
      <c r="AB72" s="8"/>
      <c r="AC72" s="8"/>
      <c r="AD72" s="8"/>
      <c r="AE72" s="8"/>
      <c r="AF72" s="8"/>
      <c r="AG72" s="8"/>
      <c r="AH72" s="8"/>
      <c r="AI72" s="8"/>
      <c r="AJ72" s="8"/>
      <c r="AK72" s="8"/>
      <c r="AL72" s="8"/>
      <c r="CM72" s="41" t="s">
        <v>84</v>
      </c>
    </row>
    <row r="73" spans="1:91" ht="20.45" customHeight="1">
      <c r="A73" s="8"/>
      <c r="B73" s="46" t="s">
        <v>170</v>
      </c>
      <c r="C73" s="29"/>
      <c r="D73" s="48"/>
      <c r="E73" s="8"/>
      <c r="F73" s="8"/>
      <c r="G73" s="8"/>
      <c r="H73" s="8"/>
      <c r="I73" s="8"/>
      <c r="J73" s="8"/>
      <c r="K73" s="8"/>
      <c r="L73" s="8"/>
      <c r="M73" s="8"/>
      <c r="N73" s="8"/>
      <c r="O73" s="8"/>
      <c r="P73" s="8"/>
      <c r="Q73" s="8"/>
      <c r="R73" s="8"/>
      <c r="S73" s="8"/>
      <c r="T73" s="8"/>
      <c r="U73" s="8"/>
      <c r="V73" s="8"/>
      <c r="W73" s="8"/>
      <c r="X73" s="44"/>
      <c r="Y73" s="8"/>
      <c r="Z73" s="8"/>
      <c r="AA73" s="8"/>
      <c r="AB73" s="8"/>
      <c r="AC73" s="46"/>
      <c r="AD73" s="46"/>
      <c r="AE73" s="8"/>
      <c r="AF73" s="8"/>
      <c r="AG73" s="8"/>
      <c r="AH73" s="8"/>
      <c r="AI73" s="8"/>
      <c r="AJ73" s="8"/>
      <c r="AK73" s="8"/>
      <c r="AL73" s="8"/>
      <c r="CM73" s="41" t="s">
        <v>85</v>
      </c>
    </row>
    <row r="74" spans="1:91" ht="20.45" customHeight="1">
      <c r="A74" s="8"/>
      <c r="B74" s="8"/>
      <c r="C74" s="29"/>
      <c r="D74" s="8" t="s">
        <v>186</v>
      </c>
      <c r="E74" s="8"/>
      <c r="F74" s="8"/>
      <c r="G74" s="8"/>
      <c r="H74" s="8"/>
      <c r="I74" s="8"/>
      <c r="J74" s="8"/>
      <c r="K74" s="8"/>
      <c r="L74" s="8"/>
      <c r="M74" s="8"/>
      <c r="N74" s="8"/>
      <c r="O74" s="8"/>
      <c r="P74" s="8"/>
      <c r="Q74" s="8"/>
      <c r="R74" s="8"/>
      <c r="S74" s="8"/>
      <c r="T74" s="8"/>
      <c r="U74" s="8"/>
      <c r="V74" s="8"/>
      <c r="W74" s="40"/>
      <c r="X74" s="113"/>
      <c r="Y74" s="40"/>
      <c r="Z74" s="40"/>
      <c r="AA74" s="40"/>
      <c r="AB74" s="40"/>
      <c r="AC74" s="40"/>
      <c r="AD74" s="40"/>
      <c r="AE74" s="40"/>
      <c r="AF74" s="40"/>
      <c r="AG74" s="40"/>
      <c r="AH74" s="40"/>
      <c r="AI74" s="40"/>
      <c r="AJ74" s="40"/>
      <c r="AK74" s="8"/>
      <c r="AL74" s="8"/>
      <c r="AN74" s="41" t="b">
        <v>0</v>
      </c>
      <c r="AO74" s="41">
        <v>0</v>
      </c>
      <c r="CM74" s="41" t="s">
        <v>86</v>
      </c>
    </row>
    <row r="75" spans="1:91" ht="14.25">
      <c r="A75" s="8"/>
      <c r="B75" s="8"/>
      <c r="C75" s="29"/>
      <c r="D75" s="48" t="s">
        <v>171</v>
      </c>
      <c r="E75" s="8"/>
      <c r="F75" s="8"/>
      <c r="G75" s="8"/>
      <c r="H75" s="8"/>
      <c r="I75" s="8"/>
      <c r="J75" s="8"/>
      <c r="K75" s="8"/>
      <c r="L75" s="8"/>
      <c r="M75" s="8"/>
      <c r="N75" s="8"/>
      <c r="O75" s="8"/>
      <c r="P75" s="8"/>
      <c r="Q75" s="8"/>
      <c r="R75" s="8"/>
      <c r="S75" s="8"/>
      <c r="T75" s="8"/>
      <c r="U75" s="8"/>
      <c r="V75" s="8"/>
      <c r="W75" s="8"/>
      <c r="X75" s="44"/>
      <c r="Y75" s="8"/>
      <c r="Z75" s="8"/>
      <c r="AA75" s="8"/>
      <c r="AB75" s="8"/>
      <c r="AC75" s="8"/>
      <c r="AD75" s="8"/>
      <c r="AE75" s="8"/>
      <c r="AF75" s="8"/>
      <c r="AG75" s="8"/>
      <c r="AH75" s="8"/>
      <c r="AI75" s="8"/>
      <c r="AJ75" s="8"/>
      <c r="AK75" s="8"/>
      <c r="AL75" s="8"/>
      <c r="AN75" s="41" t="b">
        <v>0</v>
      </c>
      <c r="CM75" s="41" t="s">
        <v>87</v>
      </c>
    </row>
    <row r="76" spans="1:91" ht="12.75">
      <c r="A76" s="8"/>
      <c r="B76" s="8"/>
      <c r="C76" s="29"/>
      <c r="D76" s="48" t="s">
        <v>172</v>
      </c>
      <c r="E76" s="8"/>
      <c r="F76" s="8"/>
      <c r="G76" s="8"/>
      <c r="H76" s="8"/>
      <c r="I76" s="8"/>
      <c r="J76" s="8"/>
      <c r="K76" s="8"/>
      <c r="L76" s="8"/>
      <c r="M76" s="8"/>
      <c r="N76" s="8"/>
      <c r="O76" s="8"/>
      <c r="P76" s="8"/>
      <c r="Q76" s="8"/>
      <c r="R76" s="8"/>
      <c r="S76" s="8"/>
      <c r="T76" s="8"/>
      <c r="U76" s="8"/>
      <c r="V76" s="8"/>
      <c r="W76" s="8"/>
      <c r="X76" s="44"/>
      <c r="Y76" s="8"/>
      <c r="Z76" s="8"/>
      <c r="AA76" s="8"/>
      <c r="AB76" s="8"/>
      <c r="AC76" s="8"/>
      <c r="AD76" s="8"/>
      <c r="AE76" s="8"/>
      <c r="AF76" s="8"/>
      <c r="AG76" s="8"/>
      <c r="AH76" s="8"/>
      <c r="AI76" s="8"/>
      <c r="AJ76" s="8"/>
      <c r="AK76" s="8"/>
      <c r="AL76" s="8"/>
      <c r="AN76" s="41" t="b">
        <v>0</v>
      </c>
      <c r="CM76" s="41" t="s">
        <v>88</v>
      </c>
    </row>
    <row r="77" spans="1:91" ht="12.75">
      <c r="A77" s="8"/>
      <c r="B77" s="8"/>
      <c r="C77" s="29"/>
      <c r="D77" s="44" t="str">
        <f>IF(AND(OR(AN32=3,AN36=3),AN76=TRUE),"La production propre d'électricité peut être compensée conformément à l'art.59 OcEne","")</f>
        <v/>
      </c>
      <c r="E77" s="8"/>
      <c r="F77" s="8"/>
      <c r="G77" s="8"/>
      <c r="H77" s="8"/>
      <c r="I77" s="8"/>
      <c r="J77" s="8"/>
      <c r="K77" s="8"/>
      <c r="L77" s="8"/>
      <c r="M77" s="8"/>
      <c r="N77" s="8"/>
      <c r="O77" s="8"/>
      <c r="P77" s="8"/>
      <c r="Q77" s="8"/>
      <c r="R77" s="8"/>
      <c r="S77" s="8"/>
      <c r="T77" s="8"/>
      <c r="U77" s="8"/>
      <c r="V77" s="8"/>
      <c r="W77" s="8"/>
      <c r="X77" s="44"/>
      <c r="Y77" s="8"/>
      <c r="Z77" s="8"/>
      <c r="AA77" s="8"/>
      <c r="AB77" s="8"/>
      <c r="AC77" s="8"/>
      <c r="AD77" s="8"/>
      <c r="AE77" s="8"/>
      <c r="AF77" s="8"/>
      <c r="AG77" s="8"/>
      <c r="AH77" s="8"/>
      <c r="AI77" s="8"/>
      <c r="AJ77" s="8"/>
      <c r="AK77" s="8"/>
      <c r="AL77" s="8"/>
      <c r="CM77" s="41" t="s">
        <v>89</v>
      </c>
    </row>
    <row r="78" spans="1:91" ht="12.75">
      <c r="A78" s="8"/>
      <c r="B78" s="8"/>
      <c r="C78" s="29"/>
      <c r="D78" s="44"/>
      <c r="E78" s="8"/>
      <c r="F78" s="8"/>
      <c r="G78" s="8"/>
      <c r="H78" s="8"/>
      <c r="I78" s="8"/>
      <c r="J78" s="8"/>
      <c r="K78" s="8"/>
      <c r="L78" s="8"/>
      <c r="M78" s="8"/>
      <c r="N78" s="8"/>
      <c r="O78" s="8"/>
      <c r="P78" s="8"/>
      <c r="Q78" s="8"/>
      <c r="R78" s="8"/>
      <c r="S78" s="8"/>
      <c r="T78" s="8"/>
      <c r="U78" s="8"/>
      <c r="V78" s="8"/>
      <c r="W78" s="8"/>
      <c r="X78" s="44"/>
      <c r="Y78" s="8"/>
      <c r="Z78" s="8"/>
      <c r="AA78" s="8"/>
      <c r="AB78" s="8"/>
      <c r="AC78" s="8"/>
      <c r="AD78" s="8"/>
      <c r="AE78" s="8"/>
      <c r="AF78" s="8"/>
      <c r="AG78" s="8"/>
      <c r="AH78" s="8"/>
      <c r="AI78" s="8"/>
      <c r="AJ78" s="8"/>
      <c r="AK78" s="8"/>
      <c r="AL78" s="8"/>
      <c r="CM78" s="41" t="s">
        <v>90</v>
      </c>
    </row>
    <row r="79" spans="1:91" ht="12.75">
      <c r="A79" s="8"/>
      <c r="B79" s="374" t="s">
        <v>133</v>
      </c>
      <c r="C79" s="374"/>
      <c r="D79" s="374"/>
      <c r="E79" s="374"/>
      <c r="F79" s="374"/>
      <c r="G79" s="374"/>
      <c r="H79" s="374"/>
      <c r="I79" s="374"/>
      <c r="J79" s="374"/>
      <c r="K79" s="374"/>
      <c r="L79" s="8"/>
      <c r="M79" s="376" t="str">
        <f>IF(OR($AN$19=1,$AN$23=1),"Certaines solutions standards ne sont pas applicables en cas de remplacement de production de chaleur autre que fossile","")</f>
        <v/>
      </c>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8"/>
      <c r="AR79" s="125"/>
      <c r="CM79" s="41" t="s">
        <v>95</v>
      </c>
    </row>
    <row r="80" spans="1:91" ht="12.75">
      <c r="A80" s="8"/>
      <c r="B80" s="375"/>
      <c r="C80" s="375"/>
      <c r="D80" s="375"/>
      <c r="E80" s="375"/>
      <c r="F80" s="375"/>
      <c r="G80" s="375"/>
      <c r="H80" s="375"/>
      <c r="I80" s="375"/>
      <c r="J80" s="375"/>
      <c r="K80" s="375"/>
      <c r="L80" s="8"/>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8"/>
      <c r="CM80" s="41" t="s">
        <v>96</v>
      </c>
    </row>
    <row r="81" spans="1:127" ht="12.75">
      <c r="A81" s="8"/>
      <c r="B81" s="381" t="s">
        <v>24</v>
      </c>
      <c r="C81" s="384" t="s">
        <v>25</v>
      </c>
      <c r="D81" s="18" t="s">
        <v>26</v>
      </c>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19"/>
      <c r="AL81" s="8"/>
      <c r="AR81" s="125"/>
      <c r="CM81" s="41" t="s">
        <v>97</v>
      </c>
    </row>
    <row r="82" spans="1:127" ht="12.75">
      <c r="A82" s="8"/>
      <c r="B82" s="382"/>
      <c r="C82" s="385"/>
      <c r="D82" s="16" t="s">
        <v>27</v>
      </c>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20"/>
      <c r="AL82" s="8"/>
      <c r="CM82" s="41" t="s">
        <v>98</v>
      </c>
    </row>
    <row r="83" spans="1:127" ht="12.75">
      <c r="A83" s="8"/>
      <c r="B83" s="382"/>
      <c r="C83" s="385"/>
      <c r="D83" s="16"/>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20"/>
      <c r="AL83" s="8"/>
      <c r="CM83" s="41" t="s">
        <v>99</v>
      </c>
    </row>
    <row r="84" spans="1:127" ht="12.75">
      <c r="A84" s="8"/>
      <c r="B84" s="383"/>
      <c r="C84" s="386"/>
      <c r="D84" s="14"/>
      <c r="E84" s="11"/>
      <c r="F84" s="11" t="s">
        <v>176</v>
      </c>
      <c r="G84" s="11"/>
      <c r="H84" s="11"/>
      <c r="I84" s="11"/>
      <c r="J84" s="11"/>
      <c r="K84" s="11"/>
      <c r="L84" s="11"/>
      <c r="M84" s="11"/>
      <c r="N84" s="11"/>
      <c r="O84" s="11"/>
      <c r="P84" s="11"/>
      <c r="Q84" s="8"/>
      <c r="R84" s="8"/>
      <c r="S84" s="8"/>
      <c r="U84" s="45" t="s">
        <v>139</v>
      </c>
      <c r="V84" s="328">
        <f>AS46</f>
        <v>0</v>
      </c>
      <c r="W84" s="328"/>
      <c r="X84" s="328"/>
      <c r="Y84" s="11" t="s">
        <v>28</v>
      </c>
      <c r="Z84" s="8"/>
      <c r="AA84" s="8"/>
      <c r="AB84" s="8"/>
      <c r="AC84" s="8"/>
      <c r="AD84" s="11"/>
      <c r="AE84" s="11"/>
      <c r="AF84" s="11"/>
      <c r="AG84" s="11"/>
      <c r="AH84" s="11"/>
      <c r="AI84" s="11"/>
      <c r="AJ84" s="11"/>
      <c r="AK84" s="21"/>
      <c r="AL84" s="8"/>
      <c r="CM84" s="41" t="s">
        <v>100</v>
      </c>
    </row>
    <row r="85" spans="1:127" ht="12.75">
      <c r="A85" s="8"/>
      <c r="B85" s="18"/>
      <c r="C85" s="19"/>
      <c r="D85" s="120" t="s">
        <v>29</v>
      </c>
      <c r="E85" s="42"/>
      <c r="F85" s="42" t="s">
        <v>30</v>
      </c>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19"/>
      <c r="AL85" s="8"/>
      <c r="AN85" s="41">
        <f>0.07*V84</f>
        <v>0</v>
      </c>
      <c r="AO85" s="41" t="s">
        <v>128</v>
      </c>
      <c r="CM85" s="41" t="s">
        <v>101</v>
      </c>
    </row>
    <row r="86" spans="1:127" ht="12.75">
      <c r="A86" s="8"/>
      <c r="B86" s="16"/>
      <c r="C86" s="20"/>
      <c r="D86" s="121"/>
      <c r="E86" s="8"/>
      <c r="F86" s="8" t="s">
        <v>173</v>
      </c>
      <c r="G86" s="8"/>
      <c r="H86" s="8"/>
      <c r="I86" s="8"/>
      <c r="J86" s="8"/>
      <c r="K86" s="8"/>
      <c r="L86" s="8"/>
      <c r="M86" s="8"/>
      <c r="N86" s="8"/>
      <c r="O86" s="387"/>
      <c r="P86" s="387"/>
      <c r="Q86" s="8" t="s">
        <v>28</v>
      </c>
      <c r="R86" s="8"/>
      <c r="S86" s="8"/>
      <c r="T86" s="44" t="str">
        <f>IF(V84&lt;&gt;0,"minimum"&amp;" "&amp;AN85&amp;M2&amp;" m²","")</f>
        <v/>
      </c>
      <c r="U86" s="8"/>
      <c r="V86" s="8"/>
      <c r="W86" s="8"/>
      <c r="X86" s="8"/>
      <c r="Y86" s="8"/>
      <c r="Z86" s="8"/>
      <c r="AA86" s="8"/>
      <c r="AB86" s="325"/>
      <c r="AC86" s="325"/>
      <c r="AD86" s="8"/>
      <c r="AE86" s="8"/>
      <c r="AF86" s="8"/>
      <c r="AG86" s="8"/>
      <c r="AH86" s="8"/>
      <c r="AI86" s="8"/>
      <c r="AJ86" s="8"/>
      <c r="AK86" s="20"/>
      <c r="AL86" s="8"/>
      <c r="AN86" s="41" t="b">
        <v>0</v>
      </c>
      <c r="AO86" s="41" t="s">
        <v>350</v>
      </c>
      <c r="CM86" s="41" t="s">
        <v>102</v>
      </c>
    </row>
    <row r="87" spans="1:127" ht="12.75">
      <c r="A87" s="8"/>
      <c r="B87" s="16"/>
      <c r="C87" s="20"/>
      <c r="D87" s="121"/>
      <c r="E87" s="8"/>
      <c r="F87" s="8" t="s">
        <v>32</v>
      </c>
      <c r="G87" s="8"/>
      <c r="H87" s="8"/>
      <c r="I87" s="8"/>
      <c r="J87" s="8"/>
      <c r="K87" s="8"/>
      <c r="L87" s="8"/>
      <c r="M87" s="8"/>
      <c r="N87" s="8"/>
      <c r="O87" s="390" t="str">
        <f>IFERROR(O86/V84,"")</f>
        <v/>
      </c>
      <c r="P87" s="390"/>
      <c r="Q87" s="8" t="s">
        <v>33</v>
      </c>
      <c r="R87" s="8" t="s">
        <v>34</v>
      </c>
      <c r="S87" s="8"/>
      <c r="U87" s="8"/>
      <c r="V87" s="8"/>
      <c r="W87" s="8"/>
      <c r="X87" s="8"/>
      <c r="Y87" s="8"/>
      <c r="Z87" s="8"/>
      <c r="AB87" s="8"/>
      <c r="AC87" s="8"/>
      <c r="AD87" s="8"/>
      <c r="AE87" s="8"/>
      <c r="AF87" s="8"/>
      <c r="AG87" s="8"/>
      <c r="AH87" s="8"/>
      <c r="AI87" s="8"/>
      <c r="AJ87" s="8"/>
      <c r="AK87" s="117"/>
      <c r="AL87" s="8"/>
      <c r="CM87" s="41" t="s">
        <v>103</v>
      </c>
    </row>
    <row r="88" spans="1:127" ht="12.75">
      <c r="A88" s="8"/>
      <c r="B88" s="18"/>
      <c r="C88" s="19"/>
      <c r="D88" s="120" t="s">
        <v>35</v>
      </c>
      <c r="E88" s="42"/>
      <c r="F88" s="42" t="s">
        <v>174</v>
      </c>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19"/>
      <c r="AL88" s="8"/>
      <c r="AN88" s="41" t="b">
        <v>0</v>
      </c>
      <c r="AO88" s="41" t="s">
        <v>351</v>
      </c>
      <c r="CM88" s="41" t="s">
        <v>104</v>
      </c>
    </row>
    <row r="89" spans="1:127" ht="12.75">
      <c r="A89" s="8"/>
      <c r="B89" s="14"/>
      <c r="C89" s="21"/>
      <c r="D89" s="122"/>
      <c r="E89" s="11"/>
      <c r="F89" s="392"/>
      <c r="G89" s="392"/>
      <c r="H89" s="11" t="s">
        <v>37</v>
      </c>
      <c r="I89" s="23"/>
      <c r="J89" s="11"/>
      <c r="K89" s="11"/>
      <c r="L89" s="11"/>
      <c r="M89" s="23"/>
      <c r="N89" s="11"/>
      <c r="O89" s="11"/>
      <c r="P89" s="11" t="s">
        <v>38</v>
      </c>
      <c r="Q89" s="11"/>
      <c r="R89" s="11"/>
      <c r="S89" s="11"/>
      <c r="T89" s="11"/>
      <c r="U89" s="11"/>
      <c r="V89" s="11"/>
      <c r="W89" s="11"/>
      <c r="X89" s="11"/>
      <c r="Y89" s="11"/>
      <c r="Z89" s="11"/>
      <c r="AA89" s="11"/>
      <c r="AB89" s="11"/>
      <c r="AC89" s="11"/>
      <c r="AD89" s="11"/>
      <c r="AE89" s="11"/>
      <c r="AF89" s="11"/>
      <c r="AG89" s="11"/>
      <c r="AH89" s="11"/>
      <c r="AI89" s="11"/>
      <c r="AJ89" s="11"/>
      <c r="AK89" s="21"/>
      <c r="AL89" s="8"/>
      <c r="CM89" s="41" t="s">
        <v>153</v>
      </c>
      <c r="DM89" s="83"/>
      <c r="DN89" s="83"/>
      <c r="DO89" s="83"/>
      <c r="DP89" s="83"/>
      <c r="DQ89" s="83"/>
      <c r="DR89" s="83"/>
      <c r="DS89" s="83"/>
      <c r="DT89" s="83"/>
      <c r="DU89" s="83"/>
      <c r="DV89" s="83"/>
      <c r="DW89" s="83"/>
    </row>
    <row r="90" spans="1:127" ht="12.75">
      <c r="A90" s="8"/>
      <c r="B90" s="18"/>
      <c r="C90" s="19"/>
      <c r="D90" s="120" t="s">
        <v>39</v>
      </c>
      <c r="E90" s="42"/>
      <c r="F90" s="42" t="s">
        <v>40</v>
      </c>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322"/>
      <c r="AH90" s="322"/>
      <c r="AI90" s="42"/>
      <c r="AJ90" s="42"/>
      <c r="AK90" s="19"/>
      <c r="AL90" s="8"/>
      <c r="AN90" s="41">
        <f>5*V84/1000</f>
        <v>0</v>
      </c>
      <c r="AO90" s="41" t="s">
        <v>129</v>
      </c>
      <c r="CM90" s="41" t="s">
        <v>109</v>
      </c>
      <c r="DL90" s="83"/>
      <c r="DM90" s="83"/>
      <c r="DN90" s="83"/>
      <c r="DO90" s="83"/>
      <c r="DP90" s="83"/>
      <c r="DQ90" s="83"/>
      <c r="DR90" s="83"/>
      <c r="DS90" s="83"/>
      <c r="DT90" s="83"/>
      <c r="DU90" s="83"/>
      <c r="DV90" s="83"/>
      <c r="DW90" s="83"/>
    </row>
    <row r="91" spans="1:127" ht="12.75">
      <c r="A91" s="8"/>
      <c r="B91" s="16"/>
      <c r="C91" s="20"/>
      <c r="D91" s="121"/>
      <c r="E91" s="8"/>
      <c r="F91" s="8" t="s">
        <v>41</v>
      </c>
      <c r="G91" s="8"/>
      <c r="H91" s="8"/>
      <c r="I91" s="8"/>
      <c r="J91" s="8"/>
      <c r="K91" s="8"/>
      <c r="L91" s="8"/>
      <c r="M91" s="8"/>
      <c r="N91" s="8"/>
      <c r="O91" s="393"/>
      <c r="P91" s="393"/>
      <c r="Q91" s="8" t="s">
        <v>42</v>
      </c>
      <c r="R91" s="8"/>
      <c r="S91" s="8"/>
      <c r="T91" s="44" t="str">
        <f>IF(V84&lt;&gt;0,"minimum"&amp;" "&amp;AN90&amp;O9&amp;" kWc","")</f>
        <v/>
      </c>
      <c r="U91" s="8"/>
      <c r="V91" s="8"/>
      <c r="W91" s="8"/>
      <c r="X91" s="8"/>
      <c r="Y91" s="8"/>
      <c r="Z91" s="8"/>
      <c r="AA91" s="8"/>
      <c r="AB91" s="8"/>
      <c r="AC91" s="8"/>
      <c r="AD91" s="8"/>
      <c r="AE91" s="325"/>
      <c r="AF91" s="325"/>
      <c r="AG91" s="8"/>
      <c r="AH91" s="8"/>
      <c r="AI91" s="8"/>
      <c r="AJ91" s="8"/>
      <c r="AK91" s="116" t="str">
        <f>IF(AN91=TRUE,"joindre EN-VS-104","")</f>
        <v/>
      </c>
      <c r="AL91" s="8"/>
      <c r="AN91" s="41" t="b">
        <v>0</v>
      </c>
      <c r="AO91" s="41" t="s">
        <v>162</v>
      </c>
      <c r="CM91" s="41"/>
      <c r="DL91" s="83"/>
      <c r="DM91" s="83"/>
      <c r="DN91" s="83"/>
      <c r="DO91" s="83"/>
      <c r="DP91" s="83"/>
      <c r="DQ91" s="83"/>
      <c r="DR91" s="83"/>
      <c r="DS91" s="83"/>
      <c r="DT91" s="83"/>
      <c r="DU91" s="83"/>
      <c r="DV91" s="83"/>
      <c r="DW91" s="83"/>
    </row>
    <row r="92" spans="1:127" ht="12.75">
      <c r="A92" s="8"/>
      <c r="B92" s="14"/>
      <c r="C92" s="21"/>
      <c r="D92" s="122"/>
      <c r="E92" s="11"/>
      <c r="F92" s="11" t="s">
        <v>43</v>
      </c>
      <c r="G92" s="11"/>
      <c r="H92" s="11"/>
      <c r="I92" s="11"/>
      <c r="J92" s="11"/>
      <c r="K92" s="11"/>
      <c r="L92" s="11"/>
      <c r="M92" s="11"/>
      <c r="N92" s="11"/>
      <c r="O92" s="394" t="str">
        <f>IFERROR(O91*1000/V84,"")</f>
        <v/>
      </c>
      <c r="P92" s="394"/>
      <c r="Q92" s="11" t="s">
        <v>127</v>
      </c>
      <c r="R92" s="11"/>
      <c r="S92" s="11"/>
      <c r="T92" s="11"/>
      <c r="U92" s="11"/>
      <c r="W92" s="11"/>
      <c r="X92" s="11"/>
      <c r="Y92" s="11"/>
      <c r="Z92" s="11"/>
      <c r="AB92" s="11"/>
      <c r="AC92" s="8"/>
      <c r="AD92" s="11"/>
      <c r="AE92" s="86"/>
      <c r="AF92" s="8"/>
      <c r="AG92" s="11"/>
      <c r="AH92" s="11"/>
      <c r="AI92" s="11"/>
      <c r="AJ92" s="11"/>
      <c r="AK92" s="117"/>
      <c r="AL92" s="8"/>
      <c r="AY92" s="83"/>
      <c r="BQ92" s="83"/>
      <c r="BR92" s="83"/>
      <c r="BS92" s="83"/>
      <c r="BT92" s="83"/>
      <c r="BU92" s="83"/>
      <c r="DL92" s="83"/>
    </row>
    <row r="93" spans="1:127" ht="12.75">
      <c r="A93" s="8"/>
      <c r="B93" s="18"/>
      <c r="C93" s="19"/>
      <c r="D93" s="120" t="s">
        <v>44</v>
      </c>
      <c r="E93" s="42"/>
      <c r="F93" s="395" t="s">
        <v>45</v>
      </c>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5"/>
      <c r="AI93" s="395"/>
      <c r="AJ93" s="395"/>
      <c r="AK93" s="396"/>
      <c r="AL93" s="8"/>
      <c r="AN93" s="41" t="b">
        <v>0</v>
      </c>
      <c r="AO93" s="41" t="s">
        <v>163</v>
      </c>
      <c r="AS93" s="83"/>
      <c r="AT93" s="83"/>
      <c r="AU93" s="83"/>
      <c r="AY93" s="83"/>
      <c r="BQ93" s="83"/>
      <c r="BR93" s="83"/>
      <c r="BS93" s="83"/>
      <c r="BT93" s="83"/>
      <c r="BU93" s="83"/>
    </row>
    <row r="94" spans="1:127" ht="12.75">
      <c r="A94" s="8"/>
      <c r="B94" s="16"/>
      <c r="C94" s="20"/>
      <c r="D94" s="121"/>
      <c r="E94" s="8"/>
      <c r="F94" s="379"/>
      <c r="G94" s="379"/>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79"/>
      <c r="AK94" s="380"/>
      <c r="AL94" s="8"/>
      <c r="AS94" s="83"/>
      <c r="AT94" s="83"/>
      <c r="AU94" s="83"/>
      <c r="AV94" s="83"/>
      <c r="AW94" s="83"/>
      <c r="AX94" s="83"/>
    </row>
    <row r="95" spans="1:127" ht="12.75">
      <c r="A95" s="8"/>
      <c r="B95" s="16"/>
      <c r="C95" s="20"/>
      <c r="D95" s="121"/>
      <c r="E95" s="8"/>
      <c r="F95" s="379" t="s">
        <v>175</v>
      </c>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c r="AK95" s="380"/>
      <c r="AL95" s="8"/>
      <c r="AP95" s="83"/>
      <c r="AQ95" s="83"/>
      <c r="AR95" s="83"/>
      <c r="AS95" s="83"/>
      <c r="AT95" s="83"/>
      <c r="AU95" s="83"/>
      <c r="AV95" s="83"/>
      <c r="AW95" s="83"/>
      <c r="AX95" s="83"/>
      <c r="CW95" s="83"/>
    </row>
    <row r="96" spans="1:127" ht="12.75">
      <c r="A96" s="8"/>
      <c r="B96" s="16"/>
      <c r="C96" s="20"/>
      <c r="D96" s="121"/>
      <c r="E96" s="8"/>
      <c r="F96" s="379"/>
      <c r="G96" s="379"/>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c r="AF96" s="379"/>
      <c r="AG96" s="379"/>
      <c r="AH96" s="379"/>
      <c r="AI96" s="379"/>
      <c r="AJ96" s="379"/>
      <c r="AK96" s="380"/>
      <c r="AL96" s="8"/>
      <c r="AP96" s="83"/>
      <c r="AQ96" s="83"/>
      <c r="AR96" s="83"/>
      <c r="AS96" s="83"/>
      <c r="AT96" s="83"/>
      <c r="AU96" s="83"/>
      <c r="AV96" s="83"/>
      <c r="AW96" s="83"/>
      <c r="AX96" s="83"/>
      <c r="CW96" s="83"/>
      <c r="CX96" s="83"/>
      <c r="CY96" s="83"/>
      <c r="CZ96" s="83"/>
      <c r="DA96" s="83"/>
      <c r="DB96" s="83"/>
    </row>
    <row r="97" spans="1:129" ht="12.75">
      <c r="A97" s="8"/>
      <c r="B97" s="14"/>
      <c r="C97" s="21"/>
      <c r="D97" s="122"/>
      <c r="E97" s="11"/>
      <c r="F97" s="11" t="s">
        <v>47</v>
      </c>
      <c r="G97" s="11"/>
      <c r="H97" s="11"/>
      <c r="I97" s="11"/>
      <c r="J97" s="11"/>
      <c r="K97" s="11"/>
      <c r="L97" s="11"/>
      <c r="M97" s="11"/>
      <c r="N97" s="11"/>
      <c r="O97" s="11"/>
      <c r="P97" s="11"/>
      <c r="Q97" s="11"/>
      <c r="R97" s="11"/>
      <c r="S97" s="11"/>
      <c r="T97" s="11"/>
      <c r="U97" s="11"/>
      <c r="V97" s="11"/>
      <c r="W97" s="11"/>
      <c r="X97" s="11"/>
      <c r="Y97" s="11"/>
      <c r="Z97" s="391"/>
      <c r="AA97" s="391"/>
      <c r="AB97" s="12" t="s">
        <v>33</v>
      </c>
      <c r="AC97" s="11" t="s">
        <v>48</v>
      </c>
      <c r="AD97" s="11"/>
      <c r="AE97" s="11"/>
      <c r="AG97" s="11"/>
      <c r="AH97" s="11"/>
      <c r="AI97" s="11"/>
      <c r="AJ97" s="11"/>
      <c r="AK97" s="119" t="str">
        <f>IF(AN93=TRUE,"joindre EN-VS-103","")</f>
        <v/>
      </c>
      <c r="AL97" s="8"/>
      <c r="AP97" s="83"/>
      <c r="AQ97" s="83"/>
      <c r="AR97" s="83"/>
      <c r="AT97" s="81"/>
      <c r="AU97" s="81"/>
      <c r="AV97" s="83"/>
      <c r="AW97" s="83"/>
      <c r="AX97" s="81"/>
      <c r="CM97" s="83"/>
      <c r="CN97" s="83"/>
      <c r="CO97" s="83"/>
      <c r="CP97" s="83"/>
      <c r="CQ97" s="83"/>
      <c r="CR97" s="83"/>
      <c r="CS97" s="83"/>
      <c r="CT97" s="83"/>
      <c r="CW97" s="83"/>
      <c r="CX97" s="83"/>
      <c r="CY97" s="83"/>
      <c r="CZ97" s="83"/>
      <c r="DA97" s="83"/>
      <c r="DB97" s="83"/>
      <c r="DC97" s="83"/>
      <c r="DD97" s="83"/>
      <c r="DE97" s="83"/>
      <c r="DF97" s="83"/>
      <c r="DG97" s="83"/>
      <c r="DH97" s="83"/>
      <c r="DI97" s="83"/>
      <c r="DJ97" s="83"/>
      <c r="DK97" s="83"/>
    </row>
    <row r="98" spans="1:129" ht="19.149999999999999" customHeight="1">
      <c r="A98" s="8"/>
      <c r="B98" s="18"/>
      <c r="C98" s="19"/>
      <c r="D98" s="120" t="s">
        <v>49</v>
      </c>
      <c r="E98" s="42"/>
      <c r="F98" s="42" t="s">
        <v>50</v>
      </c>
      <c r="G98" s="42"/>
      <c r="H98" s="42"/>
      <c r="I98" s="42"/>
      <c r="J98" s="42"/>
      <c r="K98" s="42"/>
      <c r="L98" s="42"/>
      <c r="M98" s="42"/>
      <c r="N98" s="42"/>
      <c r="O98" s="42"/>
      <c r="P98" s="42"/>
      <c r="Q98" s="42"/>
      <c r="R98" s="42"/>
      <c r="S98" s="42"/>
      <c r="T98" s="42"/>
      <c r="U98" s="42"/>
      <c r="V98" s="42"/>
      <c r="W98" s="42"/>
      <c r="X98" s="42"/>
      <c r="Y98" s="42"/>
      <c r="Z98" s="42"/>
      <c r="AA98" s="42"/>
      <c r="AB98" s="42"/>
      <c r="AC98" s="42"/>
      <c r="AD98" s="42"/>
      <c r="AE98" s="322"/>
      <c r="AF98" s="322"/>
      <c r="AG98" s="42"/>
      <c r="AH98" s="42"/>
      <c r="AI98" s="42"/>
      <c r="AJ98" s="42"/>
      <c r="AK98" s="19"/>
      <c r="AL98" s="8"/>
      <c r="AN98" s="41" t="b">
        <v>0</v>
      </c>
      <c r="AO98" s="41" t="s">
        <v>352</v>
      </c>
      <c r="AP98" s="83"/>
      <c r="AQ98" s="83"/>
      <c r="AR98" s="83"/>
      <c r="AT98" s="81"/>
      <c r="AU98" s="81"/>
      <c r="AV98" s="81"/>
      <c r="AW98" s="81"/>
      <c r="CM98" s="83"/>
      <c r="CN98" s="83"/>
      <c r="CO98" s="83"/>
      <c r="CP98" s="83"/>
      <c r="CQ98" s="83"/>
      <c r="CR98" s="83"/>
      <c r="CS98" s="83"/>
      <c r="CT98" s="83"/>
      <c r="CU98" s="83"/>
      <c r="CV98" s="83"/>
      <c r="CX98" s="83"/>
      <c r="CY98" s="83"/>
      <c r="CZ98" s="83"/>
      <c r="DA98" s="83"/>
      <c r="DB98" s="83"/>
      <c r="DC98" s="83"/>
      <c r="DD98" s="83"/>
      <c r="DE98" s="83"/>
      <c r="DF98" s="83"/>
      <c r="DG98" s="83"/>
      <c r="DH98" s="83"/>
      <c r="DI98" s="83"/>
      <c r="DJ98" s="83"/>
      <c r="DK98" s="83"/>
    </row>
    <row r="99" spans="1:129" ht="15.75" customHeight="1">
      <c r="A99" s="8"/>
      <c r="B99" s="14"/>
      <c r="C99" s="21"/>
      <c r="D99" s="122"/>
      <c r="E99" s="11"/>
      <c r="F99" s="11" t="s">
        <v>51</v>
      </c>
      <c r="G99" s="11"/>
      <c r="H99" s="11"/>
      <c r="I99" s="11"/>
      <c r="J99" s="11"/>
      <c r="K99" s="11"/>
      <c r="L99" s="78"/>
      <c r="M99" s="78"/>
      <c r="N99" s="78"/>
      <c r="O99" s="78"/>
      <c r="P99" s="78"/>
      <c r="Q99" s="78"/>
      <c r="R99" s="78"/>
      <c r="S99" s="40"/>
      <c r="T99" s="78"/>
      <c r="U99" s="11"/>
      <c r="V99" s="11"/>
      <c r="W99" s="11"/>
      <c r="X99" s="11"/>
      <c r="Y99" s="11"/>
      <c r="Z99" s="11"/>
      <c r="AA99" s="11"/>
      <c r="AB99" s="11"/>
      <c r="AC99" s="11"/>
      <c r="AD99" s="11"/>
      <c r="AE99" s="11"/>
      <c r="AF99" s="11"/>
      <c r="AG99" s="11"/>
      <c r="AH99" s="11"/>
      <c r="AI99" s="11"/>
      <c r="AJ99" s="11"/>
      <c r="AK99" s="21"/>
      <c r="AL99" s="8"/>
      <c r="AT99" s="81"/>
      <c r="AU99" s="81"/>
      <c r="AV99" s="81"/>
      <c r="AW99" s="81"/>
      <c r="CM99" s="83"/>
      <c r="CN99" s="83"/>
      <c r="CO99" s="83"/>
      <c r="CP99" s="83"/>
      <c r="CQ99" s="83"/>
      <c r="CR99" s="83"/>
      <c r="CS99" s="83"/>
      <c r="CT99" s="83"/>
      <c r="CU99" s="83"/>
      <c r="CV99" s="83"/>
      <c r="DC99" s="83"/>
      <c r="DD99" s="83"/>
      <c r="DE99" s="83"/>
      <c r="DF99" s="83"/>
      <c r="DG99" s="83"/>
      <c r="DH99" s="83"/>
      <c r="DI99" s="83"/>
      <c r="DJ99" s="83"/>
      <c r="DK99" s="83"/>
    </row>
    <row r="100" spans="1:129" ht="20.25" customHeight="1">
      <c r="A100" s="20"/>
      <c r="B100" s="24"/>
      <c r="C100" s="25"/>
      <c r="D100" s="123" t="s">
        <v>52</v>
      </c>
      <c r="E100" s="27"/>
      <c r="F100" s="27" t="s">
        <v>53</v>
      </c>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5"/>
      <c r="AL100" s="8"/>
      <c r="AN100" s="41" t="b">
        <v>0</v>
      </c>
      <c r="AO100" s="41" t="s">
        <v>353</v>
      </c>
      <c r="AT100" s="81"/>
      <c r="AU100" s="81"/>
      <c r="AV100" s="81"/>
      <c r="AW100" s="81"/>
    </row>
    <row r="101" spans="1:129" ht="12.75">
      <c r="A101" s="8"/>
      <c r="B101" s="18"/>
      <c r="C101" s="19"/>
      <c r="D101" s="120" t="s">
        <v>62</v>
      </c>
      <c r="E101" s="42"/>
      <c r="F101" s="42" t="s">
        <v>63</v>
      </c>
      <c r="G101" s="42"/>
      <c r="H101" s="42"/>
      <c r="I101" s="42"/>
      <c r="J101" s="42"/>
      <c r="K101" s="42"/>
      <c r="L101" s="42"/>
      <c r="M101" s="42"/>
      <c r="N101" s="42"/>
      <c r="O101" s="42"/>
      <c r="P101" s="42"/>
      <c r="Q101" s="42"/>
      <c r="R101" s="42"/>
      <c r="S101" s="42"/>
      <c r="T101" s="42"/>
      <c r="U101" s="42"/>
      <c r="V101" s="42"/>
      <c r="W101" s="42"/>
      <c r="X101" s="42"/>
      <c r="Y101" s="42"/>
      <c r="Z101" s="42"/>
      <c r="AA101" s="28"/>
      <c r="AB101" s="28"/>
      <c r="AC101" s="28"/>
      <c r="AD101" s="28"/>
      <c r="AE101" s="322"/>
      <c r="AF101" s="322"/>
      <c r="AG101" s="42"/>
      <c r="AH101" s="42"/>
      <c r="AI101" s="42"/>
      <c r="AJ101" s="28"/>
      <c r="AK101" s="19"/>
      <c r="AL101" s="8"/>
      <c r="AT101" s="81"/>
      <c r="AU101" s="81"/>
      <c r="AV101" s="81"/>
      <c r="AW101" s="81"/>
    </row>
    <row r="102" spans="1:129" ht="12.75">
      <c r="A102" s="8"/>
      <c r="B102" s="14"/>
      <c r="C102" s="21"/>
      <c r="D102" s="75"/>
      <c r="E102" s="11"/>
      <c r="F102" s="77" t="str">
        <f>IF(AN102=TRUE,"joindre dossier justificatif selon OcEne art.62 al.4 ","")</f>
        <v/>
      </c>
      <c r="G102" s="11"/>
      <c r="H102" s="11"/>
      <c r="I102" s="11"/>
      <c r="J102" s="11"/>
      <c r="K102" s="11"/>
      <c r="L102" s="11"/>
      <c r="M102" s="11"/>
      <c r="N102" s="11"/>
      <c r="O102" s="11"/>
      <c r="P102" s="11"/>
      <c r="Q102" s="11"/>
      <c r="R102" s="11"/>
      <c r="S102" s="11"/>
      <c r="T102" s="11"/>
      <c r="U102" s="11"/>
      <c r="V102" s="11"/>
      <c r="W102" s="11"/>
      <c r="X102" s="11"/>
      <c r="Y102" s="11"/>
      <c r="Z102" s="11"/>
      <c r="AA102" s="76"/>
      <c r="AB102" s="76"/>
      <c r="AC102" s="76"/>
      <c r="AD102" s="76"/>
      <c r="AE102" s="86"/>
      <c r="AF102" s="86"/>
      <c r="AG102" s="11"/>
      <c r="AH102" s="11"/>
      <c r="AI102" s="11"/>
      <c r="AJ102" s="76"/>
      <c r="AK102" s="21"/>
      <c r="AL102" s="8"/>
      <c r="AN102" s="41" t="b">
        <v>0</v>
      </c>
      <c r="AO102" s="41" t="s">
        <v>161</v>
      </c>
      <c r="AT102" s="81"/>
      <c r="AU102" s="81"/>
      <c r="AV102" s="81"/>
      <c r="AW102" s="81"/>
      <c r="DX102" s="83"/>
      <c r="DY102" s="83"/>
    </row>
    <row r="103" spans="1:129" ht="13.5" thickBot="1">
      <c r="A103" s="8"/>
      <c r="B103" s="42"/>
      <c r="C103" s="42"/>
      <c r="D103" s="93"/>
      <c r="E103" s="42"/>
      <c r="F103" s="42"/>
      <c r="G103" s="42"/>
      <c r="H103" s="42"/>
      <c r="I103" s="42"/>
      <c r="J103" s="42"/>
      <c r="K103" s="42"/>
      <c r="L103" s="42"/>
      <c r="M103" s="42"/>
      <c r="N103" s="42"/>
      <c r="O103" s="42"/>
      <c r="P103" s="42"/>
      <c r="Q103" s="42"/>
      <c r="R103" s="42"/>
      <c r="S103" s="42"/>
      <c r="T103" s="42"/>
      <c r="U103" s="42"/>
      <c r="V103" s="42"/>
      <c r="W103" s="42"/>
      <c r="X103" s="42"/>
      <c r="Y103" s="42"/>
      <c r="Z103" s="42"/>
      <c r="AA103" s="28"/>
      <c r="AB103" s="28"/>
      <c r="AC103" s="28"/>
      <c r="AD103" s="28"/>
      <c r="AE103" s="85"/>
      <c r="AF103" s="85"/>
      <c r="AG103" s="42"/>
      <c r="AH103" s="42"/>
      <c r="AI103" s="42"/>
      <c r="AJ103" s="28"/>
      <c r="AK103" s="42"/>
      <c r="AL103" s="8"/>
      <c r="AT103" s="81"/>
      <c r="AU103" s="81"/>
      <c r="AV103" s="81"/>
      <c r="AW103" s="81"/>
      <c r="DX103" s="83"/>
      <c r="DY103" s="83"/>
    </row>
    <row r="104" spans="1:129" ht="12.75" customHeight="1">
      <c r="A104" s="8"/>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8"/>
      <c r="AN104" s="41" t="str">
        <f>IF(OR(AN86=TRUE,AN88=TRUE,AN91=TRUE,AN93=TRUE,AN98=TRUE,AN100=TRUE,AN102=TRUE),"oui","non")</f>
        <v>non</v>
      </c>
      <c r="AO104" s="41" t="s">
        <v>354</v>
      </c>
      <c r="AT104" s="81"/>
      <c r="AU104" s="81"/>
      <c r="AV104" s="81"/>
      <c r="AW104" s="81"/>
      <c r="DX104" s="83"/>
      <c r="DY104" s="83"/>
    </row>
    <row r="105" spans="1:129" ht="15.75">
      <c r="A105" s="8"/>
      <c r="B105" s="147" t="s">
        <v>177</v>
      </c>
      <c r="C105" s="147"/>
      <c r="D105" s="147"/>
      <c r="E105" s="147"/>
      <c r="F105" s="147"/>
      <c r="G105" s="147"/>
      <c r="H105" s="147"/>
      <c r="I105" s="147"/>
      <c r="J105" s="147"/>
      <c r="K105" s="147"/>
      <c r="L105" s="147"/>
      <c r="M105" s="8"/>
      <c r="N105" s="8"/>
      <c r="O105" s="8"/>
      <c r="P105" s="376" t="str">
        <f>IF(OR($AN$19=1,$AN$23=1),"Certaines solutions standards ne sont pas applicables en cas de remplacement de production de chaleur autre que fossile","")</f>
        <v/>
      </c>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8"/>
      <c r="AT105" s="81"/>
      <c r="AU105" s="81"/>
      <c r="AV105" s="81"/>
      <c r="AW105" s="81"/>
    </row>
    <row r="106" spans="1:129" ht="15.75">
      <c r="A106" s="8"/>
      <c r="B106" s="148"/>
      <c r="C106" s="148"/>
      <c r="D106" s="148"/>
      <c r="E106" s="148"/>
      <c r="F106" s="148"/>
      <c r="G106" s="148"/>
      <c r="H106" s="148"/>
      <c r="I106" s="148"/>
      <c r="J106" s="148"/>
      <c r="K106" s="148"/>
      <c r="L106" s="148"/>
      <c r="M106" s="124"/>
      <c r="N106" s="124"/>
      <c r="O106" s="124"/>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8"/>
      <c r="AV106" s="81"/>
      <c r="AW106" s="81"/>
    </row>
    <row r="107" spans="1:129" ht="12.75">
      <c r="A107" s="8"/>
      <c r="B107" s="381" t="s">
        <v>24</v>
      </c>
      <c r="C107" s="384" t="s">
        <v>25</v>
      </c>
      <c r="D107" s="18" t="s">
        <v>26</v>
      </c>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19"/>
      <c r="AL107" s="8"/>
    </row>
    <row r="108" spans="1:129" ht="12.75">
      <c r="A108" s="8"/>
      <c r="B108" s="382"/>
      <c r="C108" s="385"/>
      <c r="D108" s="16" t="s">
        <v>27</v>
      </c>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20"/>
      <c r="AL108" s="8"/>
    </row>
    <row r="109" spans="1:129" ht="12.75">
      <c r="A109" s="8"/>
      <c r="B109" s="382"/>
      <c r="C109" s="385"/>
      <c r="D109" s="16"/>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20"/>
      <c r="AL109" s="8"/>
    </row>
    <row r="110" spans="1:129" ht="14.45" customHeight="1">
      <c r="A110" s="8"/>
      <c r="B110" s="383"/>
      <c r="C110" s="386"/>
      <c r="D110" s="14"/>
      <c r="E110" s="11"/>
      <c r="F110" s="11" t="s">
        <v>176</v>
      </c>
      <c r="G110" s="11"/>
      <c r="H110" s="11"/>
      <c r="I110" s="11"/>
      <c r="J110" s="11"/>
      <c r="K110" s="11"/>
      <c r="L110" s="11"/>
      <c r="M110" s="11"/>
      <c r="N110" s="11"/>
      <c r="O110" s="11"/>
      <c r="P110" s="11"/>
      <c r="Q110" s="109"/>
      <c r="R110" s="109"/>
      <c r="S110" s="110"/>
      <c r="T110" s="110"/>
      <c r="U110" s="51" t="s">
        <v>139</v>
      </c>
      <c r="V110" s="328">
        <f>AS46</f>
        <v>0</v>
      </c>
      <c r="W110" s="328"/>
      <c r="X110" s="328"/>
      <c r="Y110" s="11" t="s">
        <v>28</v>
      </c>
      <c r="Z110" s="11"/>
      <c r="AA110" s="11"/>
      <c r="AB110" s="11"/>
      <c r="AC110" s="11"/>
      <c r="AD110" s="11"/>
      <c r="AE110" s="11"/>
      <c r="AF110" s="11"/>
      <c r="AG110" s="11"/>
      <c r="AH110" s="11"/>
      <c r="AI110" s="11"/>
      <c r="AJ110" s="11"/>
      <c r="AK110" s="21"/>
      <c r="AL110" s="8"/>
      <c r="AM110" s="83"/>
      <c r="AO110" s="83"/>
    </row>
    <row r="111" spans="1:129" ht="14.45" customHeight="1">
      <c r="A111" s="48"/>
      <c r="B111" s="66"/>
      <c r="C111" s="67"/>
      <c r="D111" s="49"/>
      <c r="E111" s="48"/>
      <c r="F111" s="48"/>
      <c r="G111" s="48"/>
      <c r="H111" s="48"/>
      <c r="I111" s="48"/>
      <c r="J111" s="48"/>
      <c r="K111" s="48"/>
      <c r="L111" s="48"/>
      <c r="M111" s="48"/>
      <c r="N111" s="48"/>
      <c r="O111" s="48"/>
      <c r="P111" s="48"/>
      <c r="Q111" s="48"/>
      <c r="R111" s="48"/>
      <c r="S111" s="48"/>
      <c r="T111" s="48"/>
      <c r="U111" s="48"/>
      <c r="V111" s="48"/>
      <c r="W111" s="48"/>
      <c r="X111" s="48"/>
      <c r="Y111" s="397" t="s">
        <v>178</v>
      </c>
      <c r="Z111" s="397"/>
      <c r="AA111" s="397"/>
      <c r="AB111" s="397" t="s">
        <v>179</v>
      </c>
      <c r="AC111" s="397"/>
      <c r="AD111" s="397" t="s">
        <v>180</v>
      </c>
      <c r="AE111" s="398"/>
      <c r="AF111" s="399" t="s">
        <v>181</v>
      </c>
      <c r="AG111" s="400"/>
      <c r="AH111" s="401" t="s">
        <v>182</v>
      </c>
      <c r="AI111" s="402"/>
      <c r="AJ111" s="398" t="s">
        <v>183</v>
      </c>
      <c r="AK111" s="398"/>
      <c r="AL111" s="48"/>
      <c r="AM111" s="83"/>
      <c r="AO111" s="83"/>
    </row>
    <row r="112" spans="1:129" ht="14.45" customHeight="1">
      <c r="A112" s="48"/>
      <c r="B112" s="68"/>
      <c r="C112" s="48"/>
      <c r="D112" s="69"/>
      <c r="E112" s="69"/>
      <c r="F112" s="69"/>
      <c r="G112" s="69"/>
      <c r="H112" s="69"/>
      <c r="I112" s="69"/>
      <c r="J112" s="69"/>
      <c r="K112" s="69"/>
      <c r="L112" s="69"/>
      <c r="M112" s="69"/>
      <c r="N112" s="69"/>
      <c r="O112" s="69"/>
      <c r="P112" s="69"/>
      <c r="Q112" s="69"/>
      <c r="R112" s="69"/>
      <c r="S112" s="69"/>
      <c r="T112" s="69"/>
      <c r="U112" s="69"/>
      <c r="V112" s="69"/>
      <c r="W112" s="69"/>
      <c r="X112" s="70"/>
      <c r="Y112" s="403" t="s">
        <v>132</v>
      </c>
      <c r="Z112" s="404"/>
      <c r="AA112" s="405"/>
      <c r="AB112" s="403" t="s">
        <v>55</v>
      </c>
      <c r="AC112" s="405"/>
      <c r="AD112" s="403" t="s">
        <v>56</v>
      </c>
      <c r="AE112" s="405"/>
      <c r="AF112" s="52">
        <f>N132</f>
        <v>0</v>
      </c>
      <c r="AG112" s="53" t="s">
        <v>128</v>
      </c>
      <c r="AH112" s="118" t="str">
        <f>IF(O135&lt;&gt;0,O135,"")</f>
        <v/>
      </c>
      <c r="AI112" s="74" t="s">
        <v>33</v>
      </c>
      <c r="AJ112" s="403" t="s">
        <v>61</v>
      </c>
      <c r="AK112" s="405"/>
      <c r="AL112" s="48"/>
      <c r="AM112" s="83"/>
      <c r="AO112" s="83"/>
    </row>
    <row r="113" spans="1:41" ht="14.45" customHeight="1">
      <c r="A113" s="48"/>
      <c r="B113" s="68"/>
      <c r="C113" s="48"/>
      <c r="D113" s="69"/>
      <c r="E113" s="69"/>
      <c r="F113" s="69"/>
      <c r="G113" s="69"/>
      <c r="H113" s="69"/>
      <c r="I113" s="69"/>
      <c r="J113" s="69"/>
      <c r="K113" s="69"/>
      <c r="L113" s="69"/>
      <c r="M113" s="69"/>
      <c r="N113" s="69"/>
      <c r="O113" s="69"/>
      <c r="P113" s="69"/>
      <c r="Q113" s="69"/>
      <c r="R113" s="69"/>
      <c r="S113" s="69"/>
      <c r="T113" s="69"/>
      <c r="U113" s="69"/>
      <c r="V113" s="69"/>
      <c r="W113" s="69"/>
      <c r="X113" s="70"/>
      <c r="Y113" s="406"/>
      <c r="Z113" s="407"/>
      <c r="AA113" s="408"/>
      <c r="AB113" s="406"/>
      <c r="AC113" s="408"/>
      <c r="AD113" s="406"/>
      <c r="AE113" s="408"/>
      <c r="AF113" s="412" t="str">
        <f>L133</f>
        <v/>
      </c>
      <c r="AG113" s="413"/>
      <c r="AH113" s="414" t="s">
        <v>131</v>
      </c>
      <c r="AI113" s="415"/>
      <c r="AJ113" s="406"/>
      <c r="AK113" s="408"/>
      <c r="AL113" s="48"/>
      <c r="AM113" s="83"/>
      <c r="AO113" s="83"/>
    </row>
    <row r="114" spans="1:41" ht="14.45" customHeight="1">
      <c r="A114" s="48"/>
      <c r="B114" s="68"/>
      <c r="C114" s="48"/>
      <c r="D114" s="69"/>
      <c r="E114" s="69"/>
      <c r="F114" s="69"/>
      <c r="G114" s="69"/>
      <c r="H114" s="69"/>
      <c r="I114" s="69"/>
      <c r="J114" s="69"/>
      <c r="K114" s="69"/>
      <c r="L114" s="69"/>
      <c r="M114" s="69"/>
      <c r="N114" s="69"/>
      <c r="O114" s="69"/>
      <c r="P114" s="69"/>
      <c r="Q114" s="69"/>
      <c r="R114" s="69"/>
      <c r="S114" s="69"/>
      <c r="T114" s="69"/>
      <c r="U114" s="69"/>
      <c r="V114" s="69"/>
      <c r="W114" s="69"/>
      <c r="X114" s="70"/>
      <c r="Y114" s="406"/>
      <c r="Z114" s="407"/>
      <c r="AA114" s="408"/>
      <c r="AB114" s="406"/>
      <c r="AC114" s="408"/>
      <c r="AD114" s="406"/>
      <c r="AE114" s="408"/>
      <c r="AF114" s="406" t="s">
        <v>30</v>
      </c>
      <c r="AG114" s="408"/>
      <c r="AH114" s="406" t="s">
        <v>58</v>
      </c>
      <c r="AI114" s="408"/>
      <c r="AJ114" s="406"/>
      <c r="AK114" s="408"/>
      <c r="AL114" s="48"/>
    </row>
    <row r="115" spans="1:41" ht="14.45" customHeight="1">
      <c r="A115" s="48"/>
      <c r="B115" s="68"/>
      <c r="C115" s="48"/>
      <c r="D115" s="69"/>
      <c r="E115" s="69"/>
      <c r="F115" s="69"/>
      <c r="G115" s="69"/>
      <c r="H115" s="69"/>
      <c r="I115" s="69"/>
      <c r="J115" s="69"/>
      <c r="K115" s="69"/>
      <c r="L115" s="69"/>
      <c r="M115" s="69"/>
      <c r="N115" s="69"/>
      <c r="O115" s="69"/>
      <c r="P115" s="69"/>
      <c r="Q115" s="69"/>
      <c r="R115" s="69"/>
      <c r="S115" s="69"/>
      <c r="T115" s="69"/>
      <c r="U115" s="69"/>
      <c r="V115" s="69"/>
      <c r="W115" s="69"/>
      <c r="X115" s="70"/>
      <c r="Y115" s="406"/>
      <c r="Z115" s="407"/>
      <c r="AA115" s="408"/>
      <c r="AB115" s="406"/>
      <c r="AC115" s="408"/>
      <c r="AD115" s="406"/>
      <c r="AE115" s="408"/>
      <c r="AF115" s="406"/>
      <c r="AG115" s="408"/>
      <c r="AH115" s="406"/>
      <c r="AI115" s="408"/>
      <c r="AJ115" s="406"/>
      <c r="AK115" s="408"/>
      <c r="AL115" s="48"/>
    </row>
    <row r="116" spans="1:41" ht="14.45" customHeight="1">
      <c r="A116" s="48"/>
      <c r="B116" s="68"/>
      <c r="C116" s="48"/>
      <c r="D116" s="69"/>
      <c r="E116" s="69"/>
      <c r="F116" s="69"/>
      <c r="G116" s="69"/>
      <c r="H116" s="69"/>
      <c r="I116" s="69"/>
      <c r="J116" s="69"/>
      <c r="K116" s="69"/>
      <c r="L116" s="69"/>
      <c r="M116" s="69"/>
      <c r="N116" s="69"/>
      <c r="O116" s="69"/>
      <c r="P116" s="69"/>
      <c r="Q116" s="69"/>
      <c r="R116" s="69"/>
      <c r="S116" s="69"/>
      <c r="T116" s="69"/>
      <c r="U116" s="69"/>
      <c r="V116" s="69"/>
      <c r="W116" s="69"/>
      <c r="X116" s="70"/>
      <c r="Y116" s="406"/>
      <c r="Z116" s="407"/>
      <c r="AA116" s="408"/>
      <c r="AB116" s="406"/>
      <c r="AC116" s="408"/>
      <c r="AD116" s="406"/>
      <c r="AE116" s="408"/>
      <c r="AF116" s="406"/>
      <c r="AG116" s="408"/>
      <c r="AH116" s="406"/>
      <c r="AI116" s="408"/>
      <c r="AJ116" s="406"/>
      <c r="AK116" s="408"/>
      <c r="AL116" s="48"/>
    </row>
    <row r="117" spans="1:41" ht="14.45" customHeight="1">
      <c r="A117" s="48"/>
      <c r="B117" s="68"/>
      <c r="C117" s="48"/>
      <c r="D117" s="69"/>
      <c r="E117" s="69"/>
      <c r="F117" s="69"/>
      <c r="G117" s="69"/>
      <c r="H117" s="69"/>
      <c r="I117" s="69"/>
      <c r="J117" s="69"/>
      <c r="K117" s="69"/>
      <c r="L117" s="69"/>
      <c r="M117" s="69"/>
      <c r="N117" s="69"/>
      <c r="O117" s="69"/>
      <c r="P117" s="69"/>
      <c r="Q117" s="69"/>
      <c r="R117" s="69"/>
      <c r="S117" s="69"/>
      <c r="T117" s="69"/>
      <c r="U117" s="69"/>
      <c r="V117" s="69"/>
      <c r="W117" s="69"/>
      <c r="X117" s="70"/>
      <c r="Y117" s="406"/>
      <c r="Z117" s="407"/>
      <c r="AA117" s="408"/>
      <c r="AB117" s="406"/>
      <c r="AC117" s="408"/>
      <c r="AD117" s="406"/>
      <c r="AE117" s="408"/>
      <c r="AF117" s="406"/>
      <c r="AG117" s="408"/>
      <c r="AH117" s="406"/>
      <c r="AI117" s="408"/>
      <c r="AJ117" s="406"/>
      <c r="AK117" s="408"/>
      <c r="AL117" s="48"/>
    </row>
    <row r="118" spans="1:41" ht="14.45" customHeight="1">
      <c r="A118" s="48"/>
      <c r="B118" s="68"/>
      <c r="C118" s="48"/>
      <c r="D118" s="69"/>
      <c r="E118" s="69"/>
      <c r="F118" s="69"/>
      <c r="G118" s="69"/>
      <c r="H118" s="69"/>
      <c r="I118" s="69"/>
      <c r="J118" s="69"/>
      <c r="K118" s="69"/>
      <c r="L118" s="69"/>
      <c r="M118" s="69"/>
      <c r="N118" s="69"/>
      <c r="O118" s="69"/>
      <c r="P118" s="69"/>
      <c r="Q118" s="69"/>
      <c r="R118" s="69"/>
      <c r="S118" s="69"/>
      <c r="T118" s="69"/>
      <c r="U118" s="69"/>
      <c r="V118" s="69"/>
      <c r="W118" s="69"/>
      <c r="X118" s="70"/>
      <c r="Y118" s="406"/>
      <c r="Z118" s="407"/>
      <c r="AA118" s="408"/>
      <c r="AB118" s="406"/>
      <c r="AC118" s="408"/>
      <c r="AD118" s="406"/>
      <c r="AE118" s="408"/>
      <c r="AF118" s="406"/>
      <c r="AG118" s="408"/>
      <c r="AH118" s="406"/>
      <c r="AI118" s="408"/>
      <c r="AJ118" s="406"/>
      <c r="AK118" s="408"/>
      <c r="AL118" s="48"/>
    </row>
    <row r="119" spans="1:41" ht="13.15" customHeight="1">
      <c r="A119" s="48"/>
      <c r="B119" s="68"/>
      <c r="C119" s="48"/>
      <c r="D119" s="69"/>
      <c r="E119" s="69"/>
      <c r="F119" s="69"/>
      <c r="G119" s="69"/>
      <c r="H119" s="69"/>
      <c r="I119" s="69"/>
      <c r="J119" s="69"/>
      <c r="K119" s="69"/>
      <c r="L119" s="69"/>
      <c r="M119" s="69"/>
      <c r="N119" s="69"/>
      <c r="O119" s="69"/>
      <c r="P119" s="69"/>
      <c r="Q119" s="69"/>
      <c r="R119" s="69"/>
      <c r="S119" s="69"/>
      <c r="T119" s="69"/>
      <c r="U119" s="69"/>
      <c r="V119" s="69"/>
      <c r="W119" s="69"/>
      <c r="X119" s="70"/>
      <c r="Y119" s="406"/>
      <c r="Z119" s="407"/>
      <c r="AA119" s="408"/>
      <c r="AB119" s="406"/>
      <c r="AC119" s="408"/>
      <c r="AD119" s="406"/>
      <c r="AE119" s="408"/>
      <c r="AF119" s="406"/>
      <c r="AG119" s="408"/>
      <c r="AH119" s="406"/>
      <c r="AI119" s="408"/>
      <c r="AJ119" s="406"/>
      <c r="AK119" s="408"/>
      <c r="AL119" s="48"/>
    </row>
    <row r="120" spans="1:41" ht="12.75">
      <c r="A120" s="48"/>
      <c r="B120" s="68"/>
      <c r="C120" s="48"/>
      <c r="D120" s="69"/>
      <c r="E120" s="69"/>
      <c r="F120" s="69"/>
      <c r="G120" s="69"/>
      <c r="H120" s="69"/>
      <c r="I120" s="69"/>
      <c r="J120" s="69"/>
      <c r="K120" s="69"/>
      <c r="L120" s="69"/>
      <c r="M120" s="69"/>
      <c r="N120" s="69"/>
      <c r="O120" s="69"/>
      <c r="P120" s="69"/>
      <c r="Q120" s="69"/>
      <c r="R120" s="69"/>
      <c r="S120" s="69"/>
      <c r="T120" s="69"/>
      <c r="U120" s="69"/>
      <c r="V120" s="69"/>
      <c r="W120" s="69"/>
      <c r="X120" s="70"/>
      <c r="Y120" s="406"/>
      <c r="Z120" s="407"/>
      <c r="AA120" s="408"/>
      <c r="AB120" s="406"/>
      <c r="AC120" s="408"/>
      <c r="AD120" s="406"/>
      <c r="AE120" s="408"/>
      <c r="AF120" s="406"/>
      <c r="AG120" s="408"/>
      <c r="AH120" s="406"/>
      <c r="AI120" s="408"/>
      <c r="AJ120" s="406"/>
      <c r="AK120" s="408"/>
      <c r="AL120" s="48"/>
    </row>
    <row r="121" spans="1:41" ht="12.75">
      <c r="A121" s="48"/>
      <c r="B121" s="68"/>
      <c r="C121" s="48"/>
      <c r="D121" s="69"/>
      <c r="E121" s="69"/>
      <c r="F121" s="69"/>
      <c r="G121" s="69"/>
      <c r="H121" s="69"/>
      <c r="I121" s="69"/>
      <c r="J121" s="69"/>
      <c r="K121" s="69"/>
      <c r="L121" s="69"/>
      <c r="M121" s="69"/>
      <c r="N121" s="69"/>
      <c r="O121" s="69"/>
      <c r="P121" s="69"/>
      <c r="Q121" s="69"/>
      <c r="R121" s="69"/>
      <c r="S121" s="69"/>
      <c r="T121" s="69"/>
      <c r="U121" s="69"/>
      <c r="V121" s="69"/>
      <c r="W121" s="69"/>
      <c r="X121" s="70"/>
      <c r="Y121" s="406"/>
      <c r="Z121" s="407"/>
      <c r="AA121" s="408"/>
      <c r="AB121" s="406"/>
      <c r="AC121" s="408"/>
      <c r="AD121" s="406"/>
      <c r="AE121" s="408"/>
      <c r="AF121" s="406"/>
      <c r="AG121" s="408"/>
      <c r="AH121" s="406"/>
      <c r="AI121" s="408"/>
      <c r="AJ121" s="406"/>
      <c r="AK121" s="408"/>
      <c r="AL121" s="48"/>
    </row>
    <row r="122" spans="1:41" ht="12.75">
      <c r="A122" s="48"/>
      <c r="B122" s="68"/>
      <c r="C122" s="48"/>
      <c r="D122" s="69"/>
      <c r="E122" s="69"/>
      <c r="F122" s="69"/>
      <c r="G122" s="69"/>
      <c r="H122" s="69"/>
      <c r="I122" s="69"/>
      <c r="J122" s="69"/>
      <c r="K122" s="69"/>
      <c r="L122" s="69"/>
      <c r="M122" s="69"/>
      <c r="N122" s="69"/>
      <c r="O122" s="69"/>
      <c r="P122" s="69"/>
      <c r="Q122" s="69"/>
      <c r="R122" s="69"/>
      <c r="S122" s="69"/>
      <c r="T122" s="69"/>
      <c r="U122" s="69"/>
      <c r="V122" s="69"/>
      <c r="W122" s="69"/>
      <c r="X122" s="70"/>
      <c r="Y122" s="406"/>
      <c r="Z122" s="407"/>
      <c r="AA122" s="408"/>
      <c r="AB122" s="406"/>
      <c r="AC122" s="408"/>
      <c r="AD122" s="406"/>
      <c r="AE122" s="408"/>
      <c r="AF122" s="406"/>
      <c r="AG122" s="408"/>
      <c r="AH122" s="406"/>
      <c r="AI122" s="408"/>
      <c r="AJ122" s="406"/>
      <c r="AK122" s="408"/>
      <c r="AL122" s="48"/>
    </row>
    <row r="123" spans="1:41" ht="12.75">
      <c r="A123" s="8"/>
      <c r="B123" s="16"/>
      <c r="C123" s="8"/>
      <c r="D123" s="69"/>
      <c r="E123" s="69"/>
      <c r="F123" s="69"/>
      <c r="G123" s="69"/>
      <c r="H123" s="69"/>
      <c r="I123" s="69"/>
      <c r="J123" s="69"/>
      <c r="K123" s="69"/>
      <c r="L123" s="69"/>
      <c r="M123" s="69"/>
      <c r="N123" s="69"/>
      <c r="O123" s="69"/>
      <c r="P123" s="69"/>
      <c r="Q123" s="69"/>
      <c r="R123" s="69"/>
      <c r="S123" s="69"/>
      <c r="T123" s="69"/>
      <c r="U123" s="69"/>
      <c r="V123" s="69"/>
      <c r="W123" s="69"/>
      <c r="X123" s="70"/>
      <c r="Y123" s="406"/>
      <c r="Z123" s="407"/>
      <c r="AA123" s="408"/>
      <c r="AB123" s="406"/>
      <c r="AC123" s="408"/>
      <c r="AD123" s="406"/>
      <c r="AE123" s="408"/>
      <c r="AF123" s="406"/>
      <c r="AG123" s="408"/>
      <c r="AH123" s="406"/>
      <c r="AI123" s="408"/>
      <c r="AJ123" s="406"/>
      <c r="AK123" s="408"/>
      <c r="AL123" s="8"/>
    </row>
    <row r="124" spans="1:41" ht="12.75">
      <c r="A124" s="8"/>
      <c r="B124" s="16"/>
      <c r="C124" s="8"/>
      <c r="D124" s="69"/>
      <c r="E124" s="69"/>
      <c r="F124" s="69"/>
      <c r="G124" s="69"/>
      <c r="H124" s="69"/>
      <c r="I124" s="69"/>
      <c r="J124" s="69"/>
      <c r="K124" s="69"/>
      <c r="L124" s="69"/>
      <c r="M124" s="69"/>
      <c r="N124" s="69"/>
      <c r="O124" s="69"/>
      <c r="P124" s="69"/>
      <c r="Q124" s="69"/>
      <c r="R124" s="151"/>
      <c r="S124" s="151"/>
      <c r="T124" s="151"/>
      <c r="U124" s="151"/>
      <c r="V124" s="151"/>
      <c r="W124" s="151"/>
      <c r="X124" s="152"/>
      <c r="Y124" s="406"/>
      <c r="Z124" s="407"/>
      <c r="AA124" s="408"/>
      <c r="AB124" s="406"/>
      <c r="AC124" s="408"/>
      <c r="AD124" s="406"/>
      <c r="AE124" s="408"/>
      <c r="AF124" s="406"/>
      <c r="AG124" s="408"/>
      <c r="AH124" s="406"/>
      <c r="AI124" s="408"/>
      <c r="AJ124" s="406"/>
      <c r="AK124" s="408"/>
      <c r="AL124" s="8"/>
    </row>
    <row r="125" spans="1:41" ht="12.75">
      <c r="A125" s="8"/>
      <c r="B125" s="16"/>
      <c r="C125" s="8"/>
      <c r="D125" s="69"/>
      <c r="E125" s="69"/>
      <c r="F125" s="69"/>
      <c r="G125" s="69"/>
      <c r="H125" s="69"/>
      <c r="I125" s="69"/>
      <c r="J125" s="69"/>
      <c r="K125" s="69"/>
      <c r="L125" s="69"/>
      <c r="M125" s="69"/>
      <c r="N125" s="69"/>
      <c r="O125" s="69"/>
      <c r="P125" s="69"/>
      <c r="Q125" s="69"/>
      <c r="R125" s="151"/>
      <c r="S125" s="151"/>
      <c r="T125" s="151"/>
      <c r="U125" s="151"/>
      <c r="V125" s="151"/>
      <c r="W125" s="151"/>
      <c r="X125" s="152"/>
      <c r="Y125" s="409"/>
      <c r="Z125" s="410"/>
      <c r="AA125" s="411"/>
      <c r="AB125" s="409"/>
      <c r="AC125" s="411"/>
      <c r="AD125" s="409"/>
      <c r="AE125" s="411"/>
      <c r="AF125" s="409"/>
      <c r="AG125" s="411"/>
      <c r="AH125" s="409"/>
      <c r="AI125" s="411"/>
      <c r="AJ125" s="409"/>
      <c r="AK125" s="411"/>
      <c r="AL125" s="8"/>
    </row>
    <row r="126" spans="1:41" ht="12.75">
      <c r="A126" s="8"/>
      <c r="B126" s="428" t="s">
        <v>178</v>
      </c>
      <c r="C126" s="429"/>
      <c r="D126" s="432" t="s">
        <v>54</v>
      </c>
      <c r="E126" s="395"/>
      <c r="F126" s="395"/>
      <c r="G126" s="395"/>
      <c r="H126" s="395"/>
      <c r="I126" s="395"/>
      <c r="J126" s="395"/>
      <c r="K126" s="395"/>
      <c r="L126" s="395"/>
      <c r="M126" s="395"/>
      <c r="N126" s="395"/>
      <c r="O126" s="395"/>
      <c r="P126" s="395"/>
      <c r="Q126" s="395"/>
      <c r="R126" s="395"/>
      <c r="S126" s="395"/>
      <c r="T126" s="395"/>
      <c r="U126" s="395"/>
      <c r="V126" s="395"/>
      <c r="W126" s="395"/>
      <c r="X126" s="396"/>
      <c r="Y126" s="436"/>
      <c r="Z126" s="437"/>
      <c r="AA126" s="438"/>
      <c r="AB126" s="436"/>
      <c r="AC126" s="438"/>
      <c r="AD126" s="436"/>
      <c r="AE126" s="438"/>
      <c r="AF126" s="59"/>
      <c r="AG126" s="60"/>
      <c r="AH126" s="442"/>
      <c r="AI126" s="443"/>
      <c r="AJ126" s="416"/>
      <c r="AK126" s="417"/>
      <c r="AL126" s="8"/>
      <c r="AN126" s="41">
        <v>17</v>
      </c>
    </row>
    <row r="127" spans="1:41" ht="12.75">
      <c r="A127" s="8"/>
      <c r="B127" s="430"/>
      <c r="C127" s="431"/>
      <c r="D127" s="433"/>
      <c r="E127" s="434"/>
      <c r="F127" s="434"/>
      <c r="G127" s="434"/>
      <c r="H127" s="434"/>
      <c r="I127" s="434"/>
      <c r="J127" s="434"/>
      <c r="K127" s="434"/>
      <c r="L127" s="434"/>
      <c r="M127" s="434"/>
      <c r="N127" s="434"/>
      <c r="O127" s="434"/>
      <c r="P127" s="434"/>
      <c r="Q127" s="434"/>
      <c r="R127" s="434"/>
      <c r="S127" s="434"/>
      <c r="T127" s="434"/>
      <c r="U127" s="434"/>
      <c r="V127" s="434"/>
      <c r="W127" s="434"/>
      <c r="X127" s="435"/>
      <c r="Y127" s="439"/>
      <c r="Z127" s="440"/>
      <c r="AA127" s="441"/>
      <c r="AB127" s="439"/>
      <c r="AC127" s="441"/>
      <c r="AD127" s="439"/>
      <c r="AE127" s="441"/>
      <c r="AF127" s="61"/>
      <c r="AG127" s="62"/>
      <c r="AH127" s="439"/>
      <c r="AI127" s="441"/>
      <c r="AJ127" s="418"/>
      <c r="AK127" s="419"/>
      <c r="AL127" s="8"/>
    </row>
    <row r="128" spans="1:41" ht="12.75">
      <c r="A128" s="8"/>
      <c r="B128" s="420" t="s">
        <v>179</v>
      </c>
      <c r="C128" s="421"/>
      <c r="D128" s="422" t="s">
        <v>55</v>
      </c>
      <c r="E128" s="422"/>
      <c r="F128" s="422"/>
      <c r="G128" s="422"/>
      <c r="H128" s="422"/>
      <c r="I128" s="422"/>
      <c r="J128" s="422"/>
      <c r="K128" s="422"/>
      <c r="L128" s="422"/>
      <c r="M128" s="422"/>
      <c r="N128" s="422"/>
      <c r="O128" s="422"/>
      <c r="P128" s="422"/>
      <c r="Q128" s="422"/>
      <c r="R128" s="422"/>
      <c r="S128" s="422"/>
      <c r="T128" s="422"/>
      <c r="U128" s="422"/>
      <c r="V128" s="422"/>
      <c r="W128" s="422"/>
      <c r="X128" s="422"/>
      <c r="Y128" s="423"/>
      <c r="Z128" s="423"/>
      <c r="AA128" s="423"/>
      <c r="AB128" s="424"/>
      <c r="AC128" s="425"/>
      <c r="AD128" s="424"/>
      <c r="AE128" s="425"/>
      <c r="AF128" s="426"/>
      <c r="AG128" s="427"/>
      <c r="AH128" s="424"/>
      <c r="AI128" s="425"/>
      <c r="AJ128" s="426"/>
      <c r="AK128" s="427"/>
      <c r="AL128" s="8"/>
    </row>
    <row r="129" spans="1:41" ht="12.75">
      <c r="A129" s="8"/>
      <c r="B129" s="430" t="s">
        <v>180</v>
      </c>
      <c r="C129" s="431"/>
      <c r="D129" s="422" t="s">
        <v>56</v>
      </c>
      <c r="E129" s="422"/>
      <c r="F129" s="422"/>
      <c r="G129" s="422"/>
      <c r="H129" s="422"/>
      <c r="I129" s="422"/>
      <c r="J129" s="422"/>
      <c r="K129" s="422"/>
      <c r="L129" s="422"/>
      <c r="M129" s="422"/>
      <c r="N129" s="422"/>
      <c r="O129" s="422"/>
      <c r="P129" s="422"/>
      <c r="Q129" s="422"/>
      <c r="R129" s="422"/>
      <c r="S129" s="422"/>
      <c r="T129" s="422"/>
      <c r="U129" s="422"/>
      <c r="V129" s="422"/>
      <c r="W129" s="422"/>
      <c r="X129" s="422"/>
      <c r="Y129" s="423"/>
      <c r="Z129" s="423"/>
      <c r="AA129" s="423"/>
      <c r="AB129" s="461"/>
      <c r="AC129" s="462"/>
      <c r="AD129" s="424"/>
      <c r="AE129" s="425"/>
      <c r="AF129" s="426"/>
      <c r="AG129" s="427"/>
      <c r="AH129" s="424"/>
      <c r="AI129" s="425"/>
      <c r="AJ129" s="426"/>
      <c r="AK129" s="427"/>
      <c r="AL129" s="8"/>
    </row>
    <row r="130" spans="1:41" ht="12.75">
      <c r="A130" s="8"/>
      <c r="B130" s="428" t="s">
        <v>181</v>
      </c>
      <c r="C130" s="429"/>
      <c r="D130" s="432" t="s">
        <v>535</v>
      </c>
      <c r="E130" s="395"/>
      <c r="F130" s="395"/>
      <c r="G130" s="395"/>
      <c r="H130" s="395"/>
      <c r="I130" s="395"/>
      <c r="J130" s="395"/>
      <c r="K130" s="395"/>
      <c r="L130" s="395"/>
      <c r="M130" s="395"/>
      <c r="N130" s="395"/>
      <c r="O130" s="395"/>
      <c r="P130" s="395"/>
      <c r="Q130" s="395"/>
      <c r="R130" s="395"/>
      <c r="S130" s="395"/>
      <c r="T130" s="395"/>
      <c r="U130" s="395"/>
      <c r="V130" s="395"/>
      <c r="W130" s="395"/>
      <c r="X130" s="396"/>
      <c r="Y130" s="423"/>
      <c r="Z130" s="423"/>
      <c r="AA130" s="423"/>
      <c r="AB130" s="423"/>
      <c r="AC130" s="423"/>
      <c r="AD130" s="423"/>
      <c r="AE130" s="423"/>
      <c r="AF130" s="416"/>
      <c r="AG130" s="417"/>
      <c r="AH130" s="444"/>
      <c r="AI130" s="445"/>
      <c r="AJ130" s="455"/>
      <c r="AK130" s="456"/>
      <c r="AL130" s="58"/>
    </row>
    <row r="131" spans="1:41" ht="12.75">
      <c r="A131" s="8"/>
      <c r="B131" s="448"/>
      <c r="C131" s="449"/>
      <c r="D131" s="450"/>
      <c r="E131" s="379"/>
      <c r="F131" s="379"/>
      <c r="G131" s="379"/>
      <c r="H131" s="379"/>
      <c r="I131" s="379"/>
      <c r="J131" s="379"/>
      <c r="K131" s="379"/>
      <c r="L131" s="379"/>
      <c r="M131" s="379"/>
      <c r="N131" s="379"/>
      <c r="O131" s="379"/>
      <c r="P131" s="379"/>
      <c r="Q131" s="379"/>
      <c r="R131" s="379"/>
      <c r="S131" s="379"/>
      <c r="T131" s="379"/>
      <c r="U131" s="379"/>
      <c r="V131" s="379"/>
      <c r="W131" s="379"/>
      <c r="X131" s="380"/>
      <c r="Y131" s="423"/>
      <c r="Z131" s="423"/>
      <c r="AA131" s="423"/>
      <c r="AB131" s="423"/>
      <c r="AC131" s="423"/>
      <c r="AD131" s="423"/>
      <c r="AE131" s="423"/>
      <c r="AF131" s="451"/>
      <c r="AG131" s="452"/>
      <c r="AH131" s="453"/>
      <c r="AI131" s="454"/>
      <c r="AJ131" s="457"/>
      <c r="AK131" s="458"/>
      <c r="AL131" s="58"/>
    </row>
    <row r="132" spans="1:41" ht="12.75">
      <c r="A132" s="8"/>
      <c r="B132" s="448"/>
      <c r="C132" s="449"/>
      <c r="D132" s="16" t="s">
        <v>173</v>
      </c>
      <c r="E132" s="8"/>
      <c r="F132" s="8"/>
      <c r="G132" s="8"/>
      <c r="H132" s="8"/>
      <c r="I132" s="8"/>
      <c r="J132" s="8"/>
      <c r="K132" s="8"/>
      <c r="L132" s="8"/>
      <c r="M132" s="8"/>
      <c r="N132" s="387"/>
      <c r="O132" s="387"/>
      <c r="P132" s="8" t="s">
        <v>28</v>
      </c>
      <c r="Q132" s="8"/>
      <c r="R132" s="44" t="str">
        <f>IF(V110&lt;&gt;0,"minimum"&amp;" "&amp;AN132&amp;M72&amp;" m²","")</f>
        <v/>
      </c>
      <c r="S132" s="8"/>
      <c r="T132" s="8"/>
      <c r="U132" s="8"/>
      <c r="V132" s="8"/>
      <c r="W132" s="8"/>
      <c r="X132" s="20"/>
      <c r="Y132" s="423"/>
      <c r="Z132" s="423"/>
      <c r="AA132" s="423"/>
      <c r="AB132" s="423"/>
      <c r="AC132" s="423"/>
      <c r="AD132" s="423"/>
      <c r="AE132" s="423"/>
      <c r="AF132" s="451"/>
      <c r="AG132" s="452"/>
      <c r="AH132" s="453"/>
      <c r="AI132" s="454"/>
      <c r="AJ132" s="457"/>
      <c r="AK132" s="458"/>
      <c r="AL132" s="58"/>
      <c r="AN132" s="41">
        <f>0.02*V110</f>
        <v>0</v>
      </c>
      <c r="AO132" s="41" t="s">
        <v>128</v>
      </c>
    </row>
    <row r="133" spans="1:41" ht="12.75">
      <c r="A133" s="8"/>
      <c r="B133" s="430"/>
      <c r="C133" s="431"/>
      <c r="D133" s="14" t="s">
        <v>32</v>
      </c>
      <c r="E133" s="11"/>
      <c r="F133" s="23"/>
      <c r="G133" s="11"/>
      <c r="H133" s="11"/>
      <c r="I133" s="11"/>
      <c r="J133" s="11"/>
      <c r="K133" s="11"/>
      <c r="L133" s="390" t="str">
        <f>IFERROR(N132/V110,"")</f>
        <v/>
      </c>
      <c r="M133" s="390"/>
      <c r="N133" s="328" t="s">
        <v>57</v>
      </c>
      <c r="O133" s="328"/>
      <c r="P133" s="11"/>
      <c r="Q133" s="11"/>
      <c r="R133" s="11"/>
      <c r="S133" s="11"/>
      <c r="T133" s="11"/>
      <c r="U133" s="77"/>
      <c r="V133" s="11"/>
      <c r="W133" s="11"/>
      <c r="X133" s="21"/>
      <c r="Y133" s="423"/>
      <c r="Z133" s="423"/>
      <c r="AA133" s="423"/>
      <c r="AB133" s="423"/>
      <c r="AC133" s="423"/>
      <c r="AD133" s="423"/>
      <c r="AE133" s="423"/>
      <c r="AF133" s="418"/>
      <c r="AG133" s="419"/>
      <c r="AH133" s="446"/>
      <c r="AI133" s="447"/>
      <c r="AJ133" s="459"/>
      <c r="AK133" s="460"/>
      <c r="AL133" s="58"/>
    </row>
    <row r="134" spans="1:41" ht="15" customHeight="1">
      <c r="A134" s="8"/>
      <c r="B134" s="428" t="s">
        <v>182</v>
      </c>
      <c r="C134" s="429"/>
      <c r="D134" s="55" t="s">
        <v>58</v>
      </c>
      <c r="E134" s="54"/>
      <c r="F134" s="54"/>
      <c r="G134" s="54"/>
      <c r="H134" s="54"/>
      <c r="I134" s="54"/>
      <c r="J134" s="54"/>
      <c r="K134" s="54"/>
      <c r="L134" s="54"/>
      <c r="M134" s="54"/>
      <c r="N134" s="54"/>
      <c r="O134" s="54"/>
      <c r="P134" s="54"/>
      <c r="Q134" s="54"/>
      <c r="R134" s="54"/>
      <c r="S134" s="54"/>
      <c r="T134" s="54"/>
      <c r="U134" s="54"/>
      <c r="V134" s="54"/>
      <c r="W134" s="54"/>
      <c r="X134" s="56"/>
      <c r="Y134" s="423"/>
      <c r="Z134" s="423"/>
      <c r="AA134" s="423"/>
      <c r="AB134" s="444"/>
      <c r="AC134" s="445"/>
      <c r="AD134" s="444"/>
      <c r="AE134" s="445"/>
      <c r="AF134" s="416"/>
      <c r="AG134" s="417"/>
      <c r="AH134" s="436"/>
      <c r="AI134" s="438"/>
      <c r="AJ134" s="455"/>
      <c r="AK134" s="456"/>
      <c r="AL134" s="8"/>
    </row>
    <row r="135" spans="1:41" ht="12.75">
      <c r="A135" s="8"/>
      <c r="B135" s="430"/>
      <c r="C135" s="431"/>
      <c r="D135" s="16" t="s">
        <v>184</v>
      </c>
      <c r="E135" s="8"/>
      <c r="G135" s="8"/>
      <c r="H135" s="8"/>
      <c r="I135" s="8"/>
      <c r="J135" s="8"/>
      <c r="K135" s="8"/>
      <c r="L135" s="8"/>
      <c r="M135" s="8"/>
      <c r="N135" s="8"/>
      <c r="O135" s="473"/>
      <c r="P135" s="473"/>
      <c r="Q135" s="8" t="s">
        <v>33</v>
      </c>
      <c r="R135" s="8" t="s">
        <v>60</v>
      </c>
      <c r="S135" s="8"/>
      <c r="T135" s="10"/>
      <c r="U135" s="10"/>
      <c r="V135" s="10"/>
      <c r="W135" s="10"/>
      <c r="X135" s="57"/>
      <c r="Y135" s="423"/>
      <c r="Z135" s="423"/>
      <c r="AA135" s="423"/>
      <c r="AB135" s="446"/>
      <c r="AC135" s="447"/>
      <c r="AD135" s="446"/>
      <c r="AE135" s="447"/>
      <c r="AF135" s="418"/>
      <c r="AG135" s="419"/>
      <c r="AH135" s="439"/>
      <c r="AI135" s="441"/>
      <c r="AJ135" s="459"/>
      <c r="AK135" s="460"/>
      <c r="AL135" s="8"/>
    </row>
    <row r="136" spans="1:41" ht="12.75">
      <c r="A136" s="8"/>
      <c r="B136" s="430" t="s">
        <v>183</v>
      </c>
      <c r="C136" s="431"/>
      <c r="D136" s="94" t="s">
        <v>61</v>
      </c>
      <c r="E136" s="95"/>
      <c r="F136" s="95"/>
      <c r="G136" s="95"/>
      <c r="H136" s="95"/>
      <c r="I136" s="95"/>
      <c r="J136" s="95"/>
      <c r="K136" s="95"/>
      <c r="L136" s="95"/>
      <c r="M136" s="27"/>
      <c r="N136" s="27"/>
      <c r="O136" s="95"/>
      <c r="P136" s="27"/>
      <c r="Q136" s="95"/>
      <c r="R136" s="95"/>
      <c r="S136" s="95"/>
      <c r="T136" s="95"/>
      <c r="U136" s="96"/>
      <c r="V136" s="95"/>
      <c r="W136" s="95"/>
      <c r="X136" s="97"/>
      <c r="Y136" s="423"/>
      <c r="Z136" s="423"/>
      <c r="AA136" s="423"/>
      <c r="AB136" s="461"/>
      <c r="AC136" s="462"/>
      <c r="AD136" s="461"/>
      <c r="AE136" s="462"/>
      <c r="AF136" s="426"/>
      <c r="AG136" s="427"/>
      <c r="AH136" s="461"/>
      <c r="AI136" s="462"/>
      <c r="AJ136" s="426"/>
      <c r="AK136" s="427"/>
      <c r="AL136" s="8"/>
    </row>
    <row r="137" spans="1:41" ht="13.5" thickBot="1">
      <c r="A137" s="8"/>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149"/>
      <c r="AB137" s="149"/>
      <c r="AC137" s="149"/>
      <c r="AD137" s="149"/>
      <c r="AE137" s="150"/>
      <c r="AF137" s="150"/>
      <c r="AG137" s="30"/>
      <c r="AH137" s="30"/>
      <c r="AI137" s="30"/>
      <c r="AJ137" s="149"/>
      <c r="AK137" s="30"/>
      <c r="AL137" s="8"/>
    </row>
    <row r="138" spans="1:41" ht="12.75">
      <c r="A138" s="8"/>
      <c r="B138" s="8"/>
      <c r="C138" s="8"/>
      <c r="D138" s="8"/>
      <c r="E138" s="8"/>
      <c r="F138" s="8"/>
      <c r="G138" s="8"/>
      <c r="H138" s="8"/>
      <c r="I138" s="8"/>
      <c r="J138" s="8"/>
      <c r="K138" s="8"/>
      <c r="L138" s="8"/>
      <c r="M138" s="8"/>
      <c r="N138" s="153"/>
      <c r="O138" s="153"/>
      <c r="P138" s="153"/>
      <c r="Q138" s="8"/>
      <c r="R138" s="8"/>
      <c r="S138" s="8"/>
      <c r="T138" s="8"/>
      <c r="U138" s="8"/>
      <c r="V138" s="8"/>
      <c r="W138" s="8"/>
      <c r="X138" s="8"/>
      <c r="Y138" s="325"/>
      <c r="Z138" s="325"/>
      <c r="AA138" s="8"/>
      <c r="AB138" s="8"/>
      <c r="AC138" s="8"/>
      <c r="AD138" s="8"/>
      <c r="AE138" s="8"/>
      <c r="AF138" s="8"/>
      <c r="AG138" s="325"/>
      <c r="AH138" s="325"/>
      <c r="AI138" s="325"/>
      <c r="AJ138" s="8"/>
      <c r="AK138" s="8"/>
      <c r="AL138" s="8"/>
    </row>
    <row r="139" spans="1:41" ht="15.75">
      <c r="A139" s="8"/>
      <c r="B139" s="463" t="s">
        <v>64</v>
      </c>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c r="AA139" s="463"/>
      <c r="AB139" s="463"/>
      <c r="AC139" s="463"/>
      <c r="AD139" s="463"/>
      <c r="AE139" s="463"/>
      <c r="AF139" s="463"/>
      <c r="AG139" s="463"/>
      <c r="AH139" s="463"/>
      <c r="AI139" s="463"/>
      <c r="AJ139" s="463"/>
      <c r="AK139" s="463"/>
      <c r="AL139" s="8"/>
    </row>
    <row r="140" spans="1:41" ht="12.75">
      <c r="A140" s="8"/>
      <c r="B140" s="464"/>
      <c r="C140" s="465"/>
      <c r="D140" s="465"/>
      <c r="E140" s="465"/>
      <c r="F140" s="465"/>
      <c r="G140" s="465"/>
      <c r="H140" s="465"/>
      <c r="I140" s="465"/>
      <c r="J140" s="465"/>
      <c r="K140" s="465"/>
      <c r="L140" s="465"/>
      <c r="M140" s="465"/>
      <c r="N140" s="465"/>
      <c r="O140" s="465"/>
      <c r="P140" s="465"/>
      <c r="Q140" s="465"/>
      <c r="R140" s="465"/>
      <c r="S140" s="465"/>
      <c r="T140" s="465"/>
      <c r="U140" s="465"/>
      <c r="V140" s="465"/>
      <c r="W140" s="465"/>
      <c r="X140" s="465"/>
      <c r="Y140" s="465"/>
      <c r="Z140" s="465"/>
      <c r="AA140" s="465"/>
      <c r="AB140" s="465"/>
      <c r="AC140" s="465"/>
      <c r="AD140" s="465"/>
      <c r="AE140" s="465"/>
      <c r="AF140" s="465"/>
      <c r="AG140" s="465"/>
      <c r="AH140" s="465"/>
      <c r="AI140" s="465"/>
      <c r="AJ140" s="465"/>
      <c r="AK140" s="466"/>
      <c r="AL140" s="8"/>
    </row>
    <row r="141" spans="1:41" ht="12.75">
      <c r="A141" s="8"/>
      <c r="B141" s="467"/>
      <c r="C141" s="468"/>
      <c r="D141" s="468"/>
      <c r="E141" s="468"/>
      <c r="F141" s="468"/>
      <c r="G141" s="468"/>
      <c r="H141" s="468"/>
      <c r="I141" s="468"/>
      <c r="J141" s="468"/>
      <c r="K141" s="468"/>
      <c r="L141" s="468"/>
      <c r="M141" s="468"/>
      <c r="N141" s="468"/>
      <c r="O141" s="468"/>
      <c r="P141" s="468"/>
      <c r="Q141" s="468"/>
      <c r="R141" s="468"/>
      <c r="S141" s="468"/>
      <c r="T141" s="468"/>
      <c r="U141" s="468"/>
      <c r="V141" s="468"/>
      <c r="W141" s="468"/>
      <c r="X141" s="468"/>
      <c r="Y141" s="468"/>
      <c r="Z141" s="468"/>
      <c r="AA141" s="468"/>
      <c r="AB141" s="468"/>
      <c r="AC141" s="468"/>
      <c r="AD141" s="468"/>
      <c r="AE141" s="468"/>
      <c r="AF141" s="468"/>
      <c r="AG141" s="468"/>
      <c r="AH141" s="468"/>
      <c r="AI141" s="468"/>
      <c r="AJ141" s="468"/>
      <c r="AK141" s="469"/>
      <c r="AL141" s="8"/>
    </row>
    <row r="142" spans="1:41" ht="12.75">
      <c r="A142" s="8"/>
      <c r="B142" s="467"/>
      <c r="C142" s="468"/>
      <c r="D142" s="468"/>
      <c r="E142" s="468"/>
      <c r="F142" s="468"/>
      <c r="G142" s="468"/>
      <c r="H142" s="468"/>
      <c r="I142" s="468"/>
      <c r="J142" s="468"/>
      <c r="K142" s="468"/>
      <c r="L142" s="468"/>
      <c r="M142" s="468"/>
      <c r="N142" s="468"/>
      <c r="O142" s="468"/>
      <c r="P142" s="468"/>
      <c r="Q142" s="468"/>
      <c r="R142" s="468"/>
      <c r="S142" s="468"/>
      <c r="T142" s="468"/>
      <c r="U142" s="468"/>
      <c r="V142" s="468"/>
      <c r="W142" s="468"/>
      <c r="X142" s="468"/>
      <c r="Y142" s="468"/>
      <c r="Z142" s="468"/>
      <c r="AA142" s="468"/>
      <c r="AB142" s="468"/>
      <c r="AC142" s="468"/>
      <c r="AD142" s="468"/>
      <c r="AE142" s="468"/>
      <c r="AF142" s="468"/>
      <c r="AG142" s="468"/>
      <c r="AH142" s="468"/>
      <c r="AI142" s="468"/>
      <c r="AJ142" s="468"/>
      <c r="AK142" s="469"/>
      <c r="AL142" s="8"/>
    </row>
    <row r="143" spans="1:41" ht="12.75">
      <c r="A143" s="8"/>
      <c r="B143" s="467"/>
      <c r="C143" s="468"/>
      <c r="D143" s="468"/>
      <c r="E143" s="468"/>
      <c r="F143" s="468"/>
      <c r="G143" s="468"/>
      <c r="H143" s="468"/>
      <c r="I143" s="468"/>
      <c r="J143" s="468"/>
      <c r="K143" s="468"/>
      <c r="L143" s="468"/>
      <c r="M143" s="468"/>
      <c r="N143" s="468"/>
      <c r="O143" s="468"/>
      <c r="P143" s="468"/>
      <c r="Q143" s="468"/>
      <c r="R143" s="468"/>
      <c r="S143" s="468"/>
      <c r="T143" s="468"/>
      <c r="U143" s="468"/>
      <c r="V143" s="468"/>
      <c r="W143" s="468"/>
      <c r="X143" s="468"/>
      <c r="Y143" s="468"/>
      <c r="Z143" s="468"/>
      <c r="AA143" s="468"/>
      <c r="AB143" s="468"/>
      <c r="AC143" s="468"/>
      <c r="AD143" s="468"/>
      <c r="AE143" s="468"/>
      <c r="AF143" s="468"/>
      <c r="AG143" s="468"/>
      <c r="AH143" s="468"/>
      <c r="AI143" s="468"/>
      <c r="AJ143" s="468"/>
      <c r="AK143" s="469"/>
      <c r="AL143" s="8"/>
    </row>
    <row r="144" spans="1:41" ht="12.75">
      <c r="A144" s="8"/>
      <c r="B144" s="470"/>
      <c r="C144" s="471"/>
      <c r="D144" s="471"/>
      <c r="E144" s="471"/>
      <c r="F144" s="471"/>
      <c r="G144" s="471"/>
      <c r="H144" s="471"/>
      <c r="I144" s="471"/>
      <c r="J144" s="471"/>
      <c r="K144" s="471"/>
      <c r="L144" s="471"/>
      <c r="M144" s="471"/>
      <c r="N144" s="471"/>
      <c r="O144" s="471"/>
      <c r="P144" s="471"/>
      <c r="Q144" s="471"/>
      <c r="R144" s="471"/>
      <c r="S144" s="471"/>
      <c r="T144" s="471"/>
      <c r="U144" s="471"/>
      <c r="V144" s="471"/>
      <c r="W144" s="471"/>
      <c r="X144" s="471"/>
      <c r="Y144" s="471"/>
      <c r="Z144" s="471"/>
      <c r="AA144" s="471"/>
      <c r="AB144" s="471"/>
      <c r="AC144" s="471"/>
      <c r="AD144" s="471"/>
      <c r="AE144" s="471"/>
      <c r="AF144" s="471"/>
      <c r="AG144" s="471"/>
      <c r="AH144" s="471"/>
      <c r="AI144" s="471"/>
      <c r="AJ144" s="471"/>
      <c r="AK144" s="472"/>
      <c r="AL144" s="8"/>
    </row>
    <row r="145" spans="1:40" ht="18" customHeight="1">
      <c r="A145" s="8"/>
      <c r="B145" s="261"/>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8"/>
    </row>
    <row r="146" spans="1:40" ht="18" customHeight="1">
      <c r="A146" s="8"/>
      <c r="B146" s="34" t="s">
        <v>405</v>
      </c>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8"/>
    </row>
    <row r="147" spans="1:40" ht="18" customHeight="1">
      <c r="A147" s="8"/>
      <c r="B147" s="34"/>
      <c r="C147" s="8"/>
      <c r="D147" s="8" t="s">
        <v>124</v>
      </c>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8"/>
      <c r="AN147" s="41" t="s">
        <v>164</v>
      </c>
    </row>
    <row r="148" spans="1:40" ht="18" customHeight="1">
      <c r="A148" s="8"/>
      <c r="B148" s="34"/>
      <c r="C148" s="8"/>
      <c r="D148" s="48" t="s">
        <v>280</v>
      </c>
      <c r="E148" s="158"/>
      <c r="F148" s="158"/>
      <c r="G148" s="158"/>
      <c r="H148" s="158"/>
      <c r="I148" s="158"/>
      <c r="J148" s="158"/>
      <c r="K148" s="158"/>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8"/>
      <c r="AN148" s="41" t="s">
        <v>164</v>
      </c>
    </row>
    <row r="149" spans="1:40" ht="18" customHeight="1">
      <c r="A149" s="8"/>
      <c r="B149" s="10"/>
      <c r="C149" s="34"/>
      <c r="D149" s="10" t="s">
        <v>379</v>
      </c>
      <c r="E149" s="34"/>
      <c r="F149" s="34"/>
      <c r="G149" s="10"/>
      <c r="H149" s="34"/>
      <c r="I149" s="10"/>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8"/>
    </row>
    <row r="150" spans="1:40" ht="18" customHeight="1">
      <c r="A150" s="8"/>
      <c r="B150" s="10"/>
      <c r="C150" s="10"/>
      <c r="D150" s="10" t="s">
        <v>284</v>
      </c>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8"/>
    </row>
    <row r="151" spans="1:40" ht="18" customHeight="1">
      <c r="A151" s="8"/>
      <c r="B151" s="10"/>
      <c r="C151" s="10"/>
      <c r="D151" s="10" t="s">
        <v>281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8"/>
    </row>
    <row r="152" spans="1:40" ht="18" customHeight="1">
      <c r="A152" s="8"/>
      <c r="B152" s="10"/>
      <c r="C152" s="10"/>
      <c r="D152" s="159" t="s">
        <v>692</v>
      </c>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8"/>
    </row>
    <row r="153" spans="1:40" ht="18" customHeight="1">
      <c r="A153" s="8"/>
      <c r="B153" s="10"/>
      <c r="C153" s="10"/>
      <c r="D153" s="35" t="s">
        <v>349</v>
      </c>
      <c r="E153" s="10"/>
      <c r="F153" s="10"/>
      <c r="G153" s="10"/>
      <c r="H153" s="10"/>
      <c r="I153" s="10"/>
      <c r="J153" s="10"/>
      <c r="K153" s="10"/>
      <c r="L153" s="43"/>
      <c r="M153" s="43"/>
      <c r="N153" s="43"/>
      <c r="O153" s="43"/>
      <c r="P153" s="43"/>
      <c r="Q153" s="43"/>
      <c r="R153" s="10"/>
      <c r="S153" s="10"/>
      <c r="T153" s="80"/>
      <c r="U153" s="10"/>
      <c r="V153" s="10"/>
      <c r="W153" s="10"/>
      <c r="X153" s="10"/>
      <c r="Y153" s="10"/>
      <c r="Z153" s="88" t="str">
        <f>IF(AN153=1,"Date de réalisation:","")</f>
        <v/>
      </c>
      <c r="AA153" s="369"/>
      <c r="AB153" s="369"/>
      <c r="AC153" s="369"/>
      <c r="AD153" s="369"/>
      <c r="AE153" s="10"/>
      <c r="AF153" s="10"/>
      <c r="AG153" s="10"/>
      <c r="AH153" s="10"/>
      <c r="AI153" s="10"/>
      <c r="AJ153" s="10"/>
      <c r="AK153" s="10"/>
      <c r="AL153" s="8"/>
      <c r="AN153" s="41">
        <v>3</v>
      </c>
    </row>
    <row r="154" spans="1:40" ht="18" customHeight="1">
      <c r="A154" s="8"/>
      <c r="B154" s="10"/>
      <c r="C154" s="10"/>
      <c r="D154" s="10" t="s">
        <v>282</v>
      </c>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8"/>
    </row>
    <row r="155" spans="1:40" ht="18" customHeight="1">
      <c r="A155" s="8"/>
      <c r="B155" s="10"/>
      <c r="C155" s="10"/>
      <c r="D155" s="10" t="s">
        <v>283</v>
      </c>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8"/>
    </row>
    <row r="156" spans="1:40" ht="18" customHeight="1">
      <c r="A156" s="8"/>
      <c r="B156" s="10"/>
      <c r="C156" s="10"/>
      <c r="D156" s="159" t="s">
        <v>285</v>
      </c>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8"/>
    </row>
    <row r="157" spans="1:40" ht="3.75" customHeight="1">
      <c r="A157" s="8"/>
      <c r="B157" s="10"/>
      <c r="C157" s="10"/>
      <c r="D157" s="159"/>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8"/>
    </row>
    <row r="158" spans="1:40" ht="18" customHeight="1">
      <c r="A158" s="8"/>
      <c r="B158" s="10"/>
      <c r="C158" s="10"/>
      <c r="D158" s="10" t="s">
        <v>67</v>
      </c>
      <c r="E158" s="10"/>
      <c r="F158" s="10"/>
      <c r="G158" s="369"/>
      <c r="H158" s="369"/>
      <c r="I158" s="369"/>
      <c r="J158" s="369"/>
      <c r="K158" s="369"/>
      <c r="L158" s="369"/>
      <c r="M158" s="369"/>
      <c r="N158" s="369"/>
      <c r="O158" s="369"/>
      <c r="P158" s="369"/>
      <c r="Q158" s="369"/>
      <c r="R158" s="369"/>
      <c r="S158" s="369"/>
      <c r="T158" s="369"/>
      <c r="U158" s="369"/>
      <c r="V158" s="369"/>
      <c r="W158" s="369"/>
      <c r="X158" s="369"/>
      <c r="Y158" s="369"/>
      <c r="Z158" s="369"/>
      <c r="AA158" s="369"/>
      <c r="AB158" s="369"/>
      <c r="AC158" s="369"/>
      <c r="AD158" s="369"/>
      <c r="AE158" s="369"/>
      <c r="AF158" s="369"/>
      <c r="AG158" s="369"/>
      <c r="AH158" s="369"/>
      <c r="AI158" s="369"/>
      <c r="AJ158" s="369"/>
      <c r="AK158" s="10"/>
      <c r="AL158" s="8"/>
    </row>
    <row r="159" spans="1:40" ht="23.45" customHeight="1">
      <c r="A159" s="8"/>
      <c r="B159" s="36"/>
      <c r="C159" s="10"/>
      <c r="D159" s="10"/>
      <c r="E159" s="10"/>
      <c r="F159" s="10"/>
      <c r="G159" s="369"/>
      <c r="H159" s="369"/>
      <c r="I159" s="369"/>
      <c r="J159" s="369"/>
      <c r="K159" s="369"/>
      <c r="L159" s="369"/>
      <c r="M159" s="369"/>
      <c r="N159" s="369"/>
      <c r="O159" s="369"/>
      <c r="P159" s="369"/>
      <c r="Q159" s="369"/>
      <c r="R159" s="369"/>
      <c r="S159" s="369"/>
      <c r="T159" s="369"/>
      <c r="U159" s="369"/>
      <c r="V159" s="369"/>
      <c r="W159" s="369"/>
      <c r="X159" s="369"/>
      <c r="Y159" s="369"/>
      <c r="Z159" s="369"/>
      <c r="AA159" s="369"/>
      <c r="AB159" s="369"/>
      <c r="AC159" s="369"/>
      <c r="AD159" s="369"/>
      <c r="AE159" s="369"/>
      <c r="AF159" s="369"/>
      <c r="AG159" s="369"/>
      <c r="AH159" s="369"/>
      <c r="AI159" s="369"/>
      <c r="AJ159" s="369"/>
      <c r="AK159" s="10"/>
      <c r="AL159" s="8"/>
    </row>
    <row r="160" spans="1:40" ht="12.75">
      <c r="A160" s="8"/>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8"/>
    </row>
    <row r="161" spans="1:38" ht="23.25" customHeight="1">
      <c r="A161" s="8"/>
      <c r="B161" s="499" t="s">
        <v>185</v>
      </c>
      <c r="C161" s="499"/>
      <c r="D161" s="499"/>
      <c r="E161" s="499"/>
      <c r="F161" s="499"/>
      <c r="G161" s="499"/>
      <c r="H161" s="499"/>
      <c r="I161" s="499"/>
      <c r="J161" s="499"/>
      <c r="K161" s="499"/>
      <c r="L161" s="499"/>
      <c r="M161" s="499"/>
      <c r="N161" s="499"/>
      <c r="O161" s="499"/>
      <c r="P161" s="499"/>
      <c r="Q161" s="499"/>
      <c r="R161" s="499"/>
      <c r="S161" s="499"/>
      <c r="T161" s="499"/>
      <c r="U161" s="499"/>
      <c r="V161" s="499"/>
      <c r="W161" s="499"/>
      <c r="X161" s="499"/>
      <c r="Y161" s="499"/>
      <c r="Z161" s="499"/>
      <c r="AA161" s="499"/>
      <c r="AB161" s="499"/>
      <c r="AC161" s="499"/>
      <c r="AD161" s="499"/>
      <c r="AE161" s="499"/>
      <c r="AF161" s="499"/>
      <c r="AG161" s="499"/>
      <c r="AH161" s="499"/>
      <c r="AI161" s="499"/>
      <c r="AJ161" s="499"/>
      <c r="AK161" s="499"/>
      <c r="AL161" s="8"/>
    </row>
    <row r="162" spans="1:38" ht="12.75">
      <c r="A162" s="8"/>
      <c r="B162" s="499" t="s">
        <v>69</v>
      </c>
      <c r="C162" s="499"/>
      <c r="D162" s="499"/>
      <c r="E162" s="499"/>
      <c r="F162" s="499"/>
      <c r="G162" s="499"/>
      <c r="H162" s="499"/>
      <c r="I162" s="499"/>
      <c r="J162" s="499"/>
      <c r="K162" s="499"/>
      <c r="L162" s="499"/>
      <c r="M162" s="499"/>
      <c r="N162" s="499"/>
      <c r="O162" s="499"/>
      <c r="P162" s="499"/>
      <c r="Q162" s="499"/>
      <c r="R162" s="499"/>
      <c r="S162" s="499"/>
      <c r="T162" s="499"/>
      <c r="U162" s="499"/>
      <c r="V162" s="499"/>
      <c r="W162" s="499"/>
      <c r="X162" s="499"/>
      <c r="Y162" s="499"/>
      <c r="Z162" s="499"/>
      <c r="AA162" s="499"/>
      <c r="AB162" s="499"/>
      <c r="AC162" s="499"/>
      <c r="AD162" s="499"/>
      <c r="AE162" s="499"/>
      <c r="AF162" s="499"/>
      <c r="AG162" s="499"/>
      <c r="AH162" s="499"/>
      <c r="AI162" s="499"/>
      <c r="AJ162" s="499"/>
      <c r="AK162" s="499"/>
      <c r="AL162" s="8"/>
    </row>
    <row r="163" spans="1:38" ht="25.15" customHeight="1" thickBot="1">
      <c r="A163" s="8"/>
      <c r="B163" s="500"/>
      <c r="C163" s="500"/>
      <c r="D163" s="500"/>
      <c r="E163" s="500"/>
      <c r="F163" s="500"/>
      <c r="G163" s="500"/>
      <c r="H163" s="500"/>
      <c r="I163" s="500"/>
      <c r="J163" s="500"/>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0"/>
      <c r="AJ163" s="500"/>
      <c r="AK163" s="500"/>
      <c r="AL163" s="8"/>
    </row>
    <row r="164" spans="1:38" ht="30" customHeight="1">
      <c r="A164" s="8"/>
      <c r="B164" s="501" t="s">
        <v>192</v>
      </c>
      <c r="C164" s="501"/>
      <c r="D164" s="501"/>
      <c r="E164" s="501"/>
      <c r="F164" s="501"/>
      <c r="G164" s="501"/>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01"/>
      <c r="AL164" s="8"/>
    </row>
    <row r="165" spans="1:38" ht="25.5" customHeight="1">
      <c r="A165" s="8"/>
      <c r="B165" s="373" t="s">
        <v>70</v>
      </c>
      <c r="C165" s="373"/>
      <c r="D165" s="373"/>
      <c r="E165" s="373"/>
      <c r="F165" s="373"/>
      <c r="G165" s="474"/>
      <c r="H165" s="475" t="s">
        <v>71</v>
      </c>
      <c r="I165" s="476"/>
      <c r="J165" s="476"/>
      <c r="K165" s="476"/>
      <c r="L165" s="476"/>
      <c r="M165" s="476"/>
      <c r="N165" s="476"/>
      <c r="O165" s="476"/>
      <c r="P165" s="476"/>
      <c r="Q165" s="476"/>
      <c r="R165" s="476"/>
      <c r="S165" s="476"/>
      <c r="T165" s="476"/>
      <c r="U165" s="476"/>
      <c r="V165" s="477"/>
      <c r="W165" s="481" t="s">
        <v>168</v>
      </c>
      <c r="X165" s="482"/>
      <c r="Y165" s="482"/>
      <c r="Z165" s="482"/>
      <c r="AA165" s="482"/>
      <c r="AB165" s="482"/>
      <c r="AC165" s="482"/>
      <c r="AD165" s="482"/>
      <c r="AE165" s="482"/>
      <c r="AF165" s="482"/>
      <c r="AG165" s="482"/>
      <c r="AH165" s="482"/>
      <c r="AI165" s="482"/>
      <c r="AJ165" s="482"/>
      <c r="AK165" s="483"/>
      <c r="AL165" s="8"/>
    </row>
    <row r="166" spans="1:38" ht="25.5" customHeight="1">
      <c r="A166" s="8"/>
      <c r="B166" s="84"/>
      <c r="C166" s="84"/>
      <c r="D166" s="84"/>
      <c r="E166" s="84"/>
      <c r="F166" s="84"/>
      <c r="G166" s="84"/>
      <c r="H166" s="478"/>
      <c r="I166" s="479"/>
      <c r="J166" s="479"/>
      <c r="K166" s="479"/>
      <c r="L166" s="479"/>
      <c r="M166" s="479"/>
      <c r="N166" s="479"/>
      <c r="O166" s="479"/>
      <c r="P166" s="479"/>
      <c r="Q166" s="479"/>
      <c r="R166" s="479"/>
      <c r="S166" s="479"/>
      <c r="T166" s="479"/>
      <c r="U166" s="479"/>
      <c r="V166" s="480"/>
      <c r="W166" s="484"/>
      <c r="X166" s="485"/>
      <c r="Y166" s="485"/>
      <c r="Z166" s="485"/>
      <c r="AA166" s="485"/>
      <c r="AB166" s="485"/>
      <c r="AC166" s="485"/>
      <c r="AD166" s="485"/>
      <c r="AE166" s="485"/>
      <c r="AF166" s="485"/>
      <c r="AG166" s="485"/>
      <c r="AH166" s="485"/>
      <c r="AI166" s="485"/>
      <c r="AJ166" s="485"/>
      <c r="AK166" s="486"/>
      <c r="AL166" s="8"/>
    </row>
    <row r="167" spans="1:38" ht="12.75">
      <c r="A167" s="8"/>
      <c r="B167" s="37"/>
      <c r="C167" s="379" t="s">
        <v>165</v>
      </c>
      <c r="D167" s="379"/>
      <c r="E167" s="379"/>
      <c r="F167" s="379"/>
      <c r="G167" s="380"/>
      <c r="H167" s="487"/>
      <c r="I167" s="488"/>
      <c r="J167" s="488"/>
      <c r="K167" s="488"/>
      <c r="L167" s="488"/>
      <c r="M167" s="488"/>
      <c r="N167" s="488"/>
      <c r="O167" s="488"/>
      <c r="P167" s="488"/>
      <c r="Q167" s="488"/>
      <c r="R167" s="488"/>
      <c r="S167" s="488"/>
      <c r="T167" s="488"/>
      <c r="U167" s="488"/>
      <c r="V167" s="489"/>
      <c r="W167" s="493"/>
      <c r="X167" s="494"/>
      <c r="Y167" s="494"/>
      <c r="Z167" s="494"/>
      <c r="AA167" s="494"/>
      <c r="AB167" s="494"/>
      <c r="AC167" s="494"/>
      <c r="AD167" s="494"/>
      <c r="AE167" s="494"/>
      <c r="AF167" s="494"/>
      <c r="AG167" s="494"/>
      <c r="AH167" s="494"/>
      <c r="AI167" s="494"/>
      <c r="AJ167" s="494"/>
      <c r="AK167" s="495"/>
      <c r="AL167" s="8"/>
    </row>
    <row r="168" spans="1:38" ht="12.75">
      <c r="A168" s="8"/>
      <c r="B168" s="37"/>
      <c r="C168" s="379"/>
      <c r="D168" s="379"/>
      <c r="E168" s="379"/>
      <c r="F168" s="379"/>
      <c r="G168" s="380"/>
      <c r="H168" s="490"/>
      <c r="I168" s="491"/>
      <c r="J168" s="491"/>
      <c r="K168" s="491"/>
      <c r="L168" s="491"/>
      <c r="M168" s="491"/>
      <c r="N168" s="491"/>
      <c r="O168" s="491"/>
      <c r="P168" s="491"/>
      <c r="Q168" s="491"/>
      <c r="R168" s="491"/>
      <c r="S168" s="491"/>
      <c r="T168" s="491"/>
      <c r="U168" s="491"/>
      <c r="V168" s="492"/>
      <c r="W168" s="496"/>
      <c r="X168" s="497"/>
      <c r="Y168" s="497"/>
      <c r="Z168" s="497"/>
      <c r="AA168" s="497"/>
      <c r="AB168" s="497"/>
      <c r="AC168" s="497"/>
      <c r="AD168" s="497"/>
      <c r="AE168" s="497"/>
      <c r="AF168" s="497"/>
      <c r="AG168" s="497"/>
      <c r="AH168" s="497"/>
      <c r="AI168" s="497"/>
      <c r="AJ168" s="497"/>
      <c r="AK168" s="498"/>
      <c r="AL168" s="8"/>
    </row>
    <row r="169" spans="1:38" ht="12.75">
      <c r="A169" s="8"/>
      <c r="B169" s="10"/>
      <c r="C169" s="357" t="s">
        <v>74</v>
      </c>
      <c r="D169" s="357"/>
      <c r="E169" s="357"/>
      <c r="F169" s="357"/>
      <c r="G169" s="513"/>
      <c r="H169" s="514"/>
      <c r="I169" s="360"/>
      <c r="J169" s="360"/>
      <c r="K169" s="360"/>
      <c r="L169" s="360"/>
      <c r="M169" s="360"/>
      <c r="N169" s="360"/>
      <c r="O169" s="360"/>
      <c r="P169" s="360"/>
      <c r="Q169" s="360"/>
      <c r="R169" s="360"/>
      <c r="S169" s="360"/>
      <c r="T169" s="360"/>
      <c r="U169" s="360"/>
      <c r="V169" s="515"/>
      <c r="W169" s="516"/>
      <c r="X169" s="517"/>
      <c r="Y169" s="517"/>
      <c r="Z169" s="517"/>
      <c r="AA169" s="517"/>
      <c r="AB169" s="517"/>
      <c r="AC169" s="517"/>
      <c r="AD169" s="517"/>
      <c r="AE169" s="517"/>
      <c r="AF169" s="517"/>
      <c r="AG169" s="517"/>
      <c r="AH169" s="517"/>
      <c r="AI169" s="517"/>
      <c r="AJ169" s="517"/>
      <c r="AK169" s="518"/>
      <c r="AL169" s="8"/>
    </row>
    <row r="170" spans="1:38" ht="12.75">
      <c r="A170" s="8"/>
      <c r="B170" s="10"/>
      <c r="C170" s="357" t="s">
        <v>75</v>
      </c>
      <c r="D170" s="357"/>
      <c r="E170" s="357"/>
      <c r="F170" s="357"/>
      <c r="G170" s="513"/>
      <c r="H170" s="514"/>
      <c r="I170" s="360"/>
      <c r="J170" s="360"/>
      <c r="K170" s="360"/>
      <c r="L170" s="360"/>
      <c r="M170" s="360"/>
      <c r="N170" s="360"/>
      <c r="O170" s="360"/>
      <c r="P170" s="360"/>
      <c r="Q170" s="360"/>
      <c r="R170" s="360"/>
      <c r="S170" s="360"/>
      <c r="T170" s="360"/>
      <c r="U170" s="360"/>
      <c r="V170" s="515"/>
      <c r="W170" s="516"/>
      <c r="X170" s="517"/>
      <c r="Y170" s="517"/>
      <c r="Z170" s="517"/>
      <c r="AA170" s="517"/>
      <c r="AB170" s="517"/>
      <c r="AC170" s="517"/>
      <c r="AD170" s="517"/>
      <c r="AE170" s="517"/>
      <c r="AF170" s="517"/>
      <c r="AG170" s="517"/>
      <c r="AH170" s="517"/>
      <c r="AI170" s="517"/>
      <c r="AJ170" s="517"/>
      <c r="AK170" s="518"/>
      <c r="AL170" s="8"/>
    </row>
    <row r="171" spans="1:38" ht="12.75">
      <c r="A171" s="8"/>
      <c r="B171" s="37"/>
      <c r="C171" s="379" t="s">
        <v>76</v>
      </c>
      <c r="D171" s="379"/>
      <c r="E171" s="379"/>
      <c r="F171" s="379"/>
      <c r="G171" s="380"/>
      <c r="H171" s="502"/>
      <c r="I171" s="465"/>
      <c r="J171" s="465"/>
      <c r="K171" s="465"/>
      <c r="L171" s="465"/>
      <c r="M171" s="465"/>
      <c r="N171" s="465"/>
      <c r="O171" s="465"/>
      <c r="P171" s="465"/>
      <c r="Q171" s="465"/>
      <c r="R171" s="465"/>
      <c r="S171" s="465"/>
      <c r="T171" s="465"/>
      <c r="U171" s="465"/>
      <c r="V171" s="503"/>
      <c r="W171" s="507"/>
      <c r="X171" s="508"/>
      <c r="Y171" s="508"/>
      <c r="Z171" s="508"/>
      <c r="AA171" s="508"/>
      <c r="AB171" s="508"/>
      <c r="AC171" s="508"/>
      <c r="AD171" s="508"/>
      <c r="AE171" s="508"/>
      <c r="AF171" s="508"/>
      <c r="AG171" s="508"/>
      <c r="AH171" s="508"/>
      <c r="AI171" s="508"/>
      <c r="AJ171" s="508"/>
      <c r="AK171" s="509"/>
      <c r="AL171" s="8"/>
    </row>
    <row r="172" spans="1:38" ht="12.75">
      <c r="A172" s="8"/>
      <c r="B172" s="37"/>
      <c r="C172" s="379"/>
      <c r="D172" s="379"/>
      <c r="E172" s="379"/>
      <c r="F172" s="379"/>
      <c r="G172" s="380"/>
      <c r="H172" s="504"/>
      <c r="I172" s="505"/>
      <c r="J172" s="505"/>
      <c r="K172" s="505"/>
      <c r="L172" s="505"/>
      <c r="M172" s="505"/>
      <c r="N172" s="505"/>
      <c r="O172" s="505"/>
      <c r="P172" s="505"/>
      <c r="Q172" s="505"/>
      <c r="R172" s="505"/>
      <c r="S172" s="505"/>
      <c r="T172" s="505"/>
      <c r="U172" s="505"/>
      <c r="V172" s="506"/>
      <c r="W172" s="510"/>
      <c r="X172" s="511"/>
      <c r="Y172" s="511"/>
      <c r="Z172" s="511"/>
      <c r="AA172" s="511"/>
      <c r="AB172" s="511"/>
      <c r="AC172" s="511"/>
      <c r="AD172" s="511"/>
      <c r="AE172" s="511"/>
      <c r="AF172" s="511"/>
      <c r="AG172" s="511"/>
      <c r="AH172" s="511"/>
      <c r="AI172" s="511"/>
      <c r="AJ172" s="511"/>
      <c r="AK172" s="512"/>
      <c r="AL172" s="8"/>
    </row>
    <row r="173" spans="1:38" ht="12.7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8" t="s">
        <v>695</v>
      </c>
      <c r="AL173" s="8"/>
    </row>
    <row r="174" spans="1:38" ht="12.75" hidden="1"/>
    <row r="175" spans="1:38" ht="12.75" hidden="1"/>
    <row r="176" spans="1:38"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row r="216" ht="12.75" hidden="1"/>
    <row r="217" ht="12.75" hidden="1"/>
    <row r="218" ht="12.75" hidden="1"/>
    <row r="219" ht="12.75" hidden="1"/>
    <row r="220" ht="12.75" hidden="1"/>
    <row r="221" ht="12.75" hidden="1"/>
    <row r="222" ht="12.75" hidden="1"/>
    <row r="223" ht="12.75" hidden="1"/>
    <row r="224" ht="12.75" hidden="1"/>
    <row r="225" ht="12.75" hidden="1"/>
    <row r="226" ht="12.75" hidden="1"/>
    <row r="227" ht="12.75" hidden="1"/>
    <row r="228" ht="12.75" hidden="1"/>
    <row r="229" ht="12.75" hidden="1"/>
    <row r="230" ht="12.75" hidden="1"/>
    <row r="231" ht="12.75" hidden="1"/>
    <row r="232" ht="12.75" hidden="1"/>
    <row r="233" ht="12.75" hidden="1"/>
    <row r="234" ht="12.75" hidden="1"/>
    <row r="235" ht="12.75" hidden="1"/>
    <row r="236" ht="12.75" hidden="1"/>
    <row r="237" ht="12.75" hidden="1"/>
    <row r="238" ht="12.75" hidden="1"/>
    <row r="239" ht="12.75" hidden="1"/>
    <row r="240" ht="12.75" hidden="1"/>
    <row r="241" ht="12.75" hidden="1"/>
    <row r="242" ht="12.75" hidden="1"/>
    <row r="243" ht="12.75" hidden="1"/>
    <row r="244" ht="12.75" hidden="1"/>
    <row r="245" ht="12.75" hidden="1"/>
    <row r="246" ht="12.75" hidden="1"/>
    <row r="247" ht="12.75" hidden="1"/>
    <row r="248" ht="12.75" hidden="1"/>
    <row r="249" ht="12.75" hidden="1"/>
    <row r="250" ht="12.75" hidden="1"/>
    <row r="251" ht="12.75" hidden="1"/>
    <row r="252" ht="12.75" hidden="1"/>
    <row r="253" ht="12.75" hidden="1"/>
    <row r="254" ht="12.75" hidden="1"/>
    <row r="255" ht="12.75" hidden="1"/>
    <row r="256" ht="12.75" hidden="1"/>
    <row r="257" ht="12.75" hidden="1"/>
    <row r="258" ht="12.75" hidden="1"/>
    <row r="259" ht="12.75" hidden="1"/>
    <row r="260" ht="12.75" hidden="1"/>
    <row r="261" ht="12.75" hidden="1"/>
    <row r="262" ht="12.75" hidden="1"/>
    <row r="263" ht="12.75" hidden="1"/>
    <row r="264" ht="12.75" hidden="1"/>
    <row r="265" ht="12.75" hidden="1"/>
    <row r="266" ht="12.75" hidden="1"/>
    <row r="267" ht="12.75" hidden="1"/>
    <row r="268" ht="12.75" hidden="1"/>
    <row r="269" ht="12.75" hidden="1"/>
    <row r="270" ht="12.75" hidden="1" customHeight="1"/>
  </sheetData>
  <sheetProtection algorithmName="SHA-512" hashValue="tM206ztKV2nGDlLDyOICAqgakXZlwyvAELz+YZrWQMh4QLTAMlzGwK8NRr7l3fXMSV05U7mAX90D7/JgSW4RRg==" saltValue="hoo4OPqjirGFxLOhUKpa6w==" spinCount="100000" sheet="1" formatCells="0" selectLockedCells="1"/>
  <mergeCells count="143">
    <mergeCell ref="C171:G172"/>
    <mergeCell ref="H171:V172"/>
    <mergeCell ref="W171:AK172"/>
    <mergeCell ref="C169:G169"/>
    <mergeCell ref="H169:V169"/>
    <mergeCell ref="W169:AK169"/>
    <mergeCell ref="C170:G170"/>
    <mergeCell ref="H170:V170"/>
    <mergeCell ref="W170:AK170"/>
    <mergeCell ref="B165:G165"/>
    <mergeCell ref="H165:V166"/>
    <mergeCell ref="W165:AK166"/>
    <mergeCell ref="C167:G168"/>
    <mergeCell ref="H167:V168"/>
    <mergeCell ref="W167:AK168"/>
    <mergeCell ref="AA153:AD153"/>
    <mergeCell ref="G158:AJ158"/>
    <mergeCell ref="G159:AJ159"/>
    <mergeCell ref="B161:AK161"/>
    <mergeCell ref="B162:AK163"/>
    <mergeCell ref="B164:AK164"/>
    <mergeCell ref="AH136:AI136"/>
    <mergeCell ref="AJ136:AK136"/>
    <mergeCell ref="Y138:Z138"/>
    <mergeCell ref="AG138:AI138"/>
    <mergeCell ref="B139:AK139"/>
    <mergeCell ref="B140:AK144"/>
    <mergeCell ref="AD134:AE135"/>
    <mergeCell ref="AF134:AG135"/>
    <mergeCell ref="AH134:AI135"/>
    <mergeCell ref="AJ134:AK135"/>
    <mergeCell ref="O135:P135"/>
    <mergeCell ref="B136:C136"/>
    <mergeCell ref="Y136:AA136"/>
    <mergeCell ref="AB136:AC136"/>
    <mergeCell ref="AD136:AE136"/>
    <mergeCell ref="AF136:AG136"/>
    <mergeCell ref="N132:O132"/>
    <mergeCell ref="L133:M133"/>
    <mergeCell ref="N133:O133"/>
    <mergeCell ref="B134:C135"/>
    <mergeCell ref="Y134:AA135"/>
    <mergeCell ref="AB134:AC135"/>
    <mergeCell ref="AH129:AI129"/>
    <mergeCell ref="AJ129:AK129"/>
    <mergeCell ref="B130:C133"/>
    <mergeCell ref="D130:X131"/>
    <mergeCell ref="Y130:AA133"/>
    <mergeCell ref="AB130:AC133"/>
    <mergeCell ref="AD130:AE133"/>
    <mergeCell ref="AF130:AG133"/>
    <mergeCell ref="AH130:AI133"/>
    <mergeCell ref="AJ130:AK133"/>
    <mergeCell ref="B129:C129"/>
    <mergeCell ref="D129:X129"/>
    <mergeCell ref="Y129:AA129"/>
    <mergeCell ref="AB129:AC129"/>
    <mergeCell ref="AD129:AE129"/>
    <mergeCell ref="AF129:AG129"/>
    <mergeCell ref="AJ126:AK127"/>
    <mergeCell ref="B128:C128"/>
    <mergeCell ref="D128:X128"/>
    <mergeCell ref="Y128:AA128"/>
    <mergeCell ref="AB128:AC128"/>
    <mergeCell ref="AD128:AE128"/>
    <mergeCell ref="AF128:AG128"/>
    <mergeCell ref="AH128:AI128"/>
    <mergeCell ref="AJ128:AK128"/>
    <mergeCell ref="B126:C127"/>
    <mergeCell ref="D126:X127"/>
    <mergeCell ref="Y126:AA127"/>
    <mergeCell ref="AB126:AC127"/>
    <mergeCell ref="AD126:AE127"/>
    <mergeCell ref="AH126:AI127"/>
    <mergeCell ref="Y112:AA125"/>
    <mergeCell ref="AB112:AC125"/>
    <mergeCell ref="AD112:AE125"/>
    <mergeCell ref="AJ112:AK125"/>
    <mergeCell ref="AF113:AG113"/>
    <mergeCell ref="AH113:AI113"/>
    <mergeCell ref="AF114:AG125"/>
    <mergeCell ref="AH114:AI125"/>
    <mergeCell ref="P105:AK106"/>
    <mergeCell ref="B107:B110"/>
    <mergeCell ref="C107:C110"/>
    <mergeCell ref="V110:X110"/>
    <mergeCell ref="Y111:AA111"/>
    <mergeCell ref="AB111:AC111"/>
    <mergeCell ref="AD111:AE111"/>
    <mergeCell ref="AF111:AG111"/>
    <mergeCell ref="AH111:AI111"/>
    <mergeCell ref="AJ111:AK111"/>
    <mergeCell ref="Z97:AA97"/>
    <mergeCell ref="AE98:AF98"/>
    <mergeCell ref="AE101:AF101"/>
    <mergeCell ref="F89:G89"/>
    <mergeCell ref="AG90:AH90"/>
    <mergeCell ref="O91:P91"/>
    <mergeCell ref="AE91:AF91"/>
    <mergeCell ref="O92:P92"/>
    <mergeCell ref="F93:AK94"/>
    <mergeCell ref="B35:T35"/>
    <mergeCell ref="N38:P38"/>
    <mergeCell ref="Z38:AD38"/>
    <mergeCell ref="N42:P42"/>
    <mergeCell ref="B59:AK59"/>
    <mergeCell ref="B79:K80"/>
    <mergeCell ref="M79:AK80"/>
    <mergeCell ref="D64:AK65"/>
    <mergeCell ref="F95:AK96"/>
    <mergeCell ref="B81:B84"/>
    <mergeCell ref="C81:C84"/>
    <mergeCell ref="V84:X84"/>
    <mergeCell ref="O86:P86"/>
    <mergeCell ref="AB86:AC86"/>
    <mergeCell ref="C53:T54"/>
    <mergeCell ref="D50:T51"/>
    <mergeCell ref="C47:T48"/>
    <mergeCell ref="O87:P87"/>
    <mergeCell ref="AX51:AZ51"/>
    <mergeCell ref="B2:F7"/>
    <mergeCell ref="G2:O7"/>
    <mergeCell ref="P2:X7"/>
    <mergeCell ref="Y2:AK7"/>
    <mergeCell ref="B9:E9"/>
    <mergeCell ref="F9:P9"/>
    <mergeCell ref="Q9:T9"/>
    <mergeCell ref="U9:Z9"/>
    <mergeCell ref="AB9:AE9"/>
    <mergeCell ref="AF9:AK9"/>
    <mergeCell ref="B23:T23"/>
    <mergeCell ref="B30:T30"/>
    <mergeCell ref="W30:Y30"/>
    <mergeCell ref="B31:T31"/>
    <mergeCell ref="B34:T34"/>
    <mergeCell ref="W34:Y34"/>
    <mergeCell ref="B11:D11"/>
    <mergeCell ref="F11:AK11"/>
    <mergeCell ref="B18:T18"/>
    <mergeCell ref="W18:Y18"/>
    <mergeCell ref="B19:T19"/>
    <mergeCell ref="B22:T22"/>
    <mergeCell ref="W22:Y22"/>
  </mergeCells>
  <conditionalFormatting sqref="B19">
    <cfRule type="expression" dxfId="137" priority="47">
      <formula>$AN$18=TRUE</formula>
    </cfRule>
  </conditionalFormatting>
  <conditionalFormatting sqref="B23">
    <cfRule type="expression" dxfId="136" priority="46">
      <formula>$AN$22=TRUE</formula>
    </cfRule>
  </conditionalFormatting>
  <conditionalFormatting sqref="B31">
    <cfRule type="expression" dxfId="135" priority="45">
      <formula>$AN$29=TRUE</formula>
    </cfRule>
  </conditionalFormatting>
  <conditionalFormatting sqref="B35">
    <cfRule type="expression" dxfId="134" priority="44">
      <formula>$AN$33=TRUE</formula>
    </cfRule>
  </conditionalFormatting>
  <conditionalFormatting sqref="B45:AK46 B47:C47 U47:AK48 B48 B49:AK49 B50:D50 U50:AD50 AF50:AK50 B51:C51 U51:AK51 B52:AK52 B53:C53 U53:AK54 B54 B55:AK57">
    <cfRule type="expression" dxfId="133" priority="2">
      <formula>$AQ$54=0</formula>
    </cfRule>
  </conditionalFormatting>
  <conditionalFormatting sqref="B85:AK87">
    <cfRule type="expression" dxfId="132" priority="23">
      <formula>OR($AR$21=0,$AR$25=0)</formula>
    </cfRule>
  </conditionalFormatting>
  <conditionalFormatting sqref="B90:AK97">
    <cfRule type="expression" dxfId="131" priority="22">
      <formula>OR($AR$21=0,$AR$25=0)</formula>
    </cfRule>
  </conditionalFormatting>
  <conditionalFormatting sqref="B111:AK136">
    <cfRule type="expression" dxfId="130" priority="24">
      <formula>OR($AR$21=0,$AR$25=0)</formula>
    </cfRule>
  </conditionalFormatting>
  <conditionalFormatting sqref="B164:AK164">
    <cfRule type="expression" dxfId="129" priority="14">
      <formula>$AN$104="oui"</formula>
    </cfRule>
  </conditionalFormatting>
  <conditionalFormatting sqref="D70">
    <cfRule type="expression" dxfId="128" priority="27">
      <formula>$AN$38&lt;&gt;2</formula>
    </cfRule>
  </conditionalFormatting>
  <conditionalFormatting sqref="D71">
    <cfRule type="expression" dxfId="127" priority="29">
      <formula>(OR($AN$41&lt;&gt;1,$AN$42&lt;&gt;1))</formula>
    </cfRule>
  </conditionalFormatting>
  <conditionalFormatting sqref="D149">
    <cfRule type="expression" dxfId="126" priority="20">
      <formula>$AN$68=FALSE</formula>
    </cfRule>
  </conditionalFormatting>
  <conditionalFormatting sqref="D150">
    <cfRule type="expression" dxfId="125" priority="16">
      <formula>AND($AN$74=FALSE,$AN$69=FALSE)</formula>
    </cfRule>
  </conditionalFormatting>
  <conditionalFormatting sqref="D151">
    <cfRule type="expression" dxfId="124" priority="19">
      <formula>$AN$91=FALSE</formula>
    </cfRule>
  </conditionalFormatting>
  <conditionalFormatting sqref="D152">
    <cfRule type="expression" dxfId="123" priority="1">
      <formula>OR($AM$47=1,$AM$54=1)</formula>
    </cfRule>
  </conditionalFormatting>
  <conditionalFormatting sqref="D153">
    <cfRule type="expression" dxfId="122" priority="32">
      <formula>$AN$126=17</formula>
    </cfRule>
  </conditionalFormatting>
  <conditionalFormatting sqref="D154">
    <cfRule type="expression" dxfId="121" priority="18">
      <formula>$AN$102=FALSE</formula>
    </cfRule>
  </conditionalFormatting>
  <conditionalFormatting sqref="D155">
    <cfRule type="expression" dxfId="120" priority="17">
      <formula>$AN$63=FALSE</formula>
    </cfRule>
  </conditionalFormatting>
  <conditionalFormatting sqref="D156:D157">
    <cfRule type="expression" dxfId="119" priority="15">
      <formula>$AN$64=TRUE</formula>
    </cfRule>
  </conditionalFormatting>
  <conditionalFormatting sqref="D64:AK65">
    <cfRule type="expression" dxfId="118" priority="10">
      <formula>$AX$52=0</formula>
    </cfRule>
  </conditionalFormatting>
  <conditionalFormatting sqref="F89:G89">
    <cfRule type="cellIs" dxfId="117" priority="13" operator="lessThan">
      <formula>75</formula>
    </cfRule>
  </conditionalFormatting>
  <conditionalFormatting sqref="K42:L44">
    <cfRule type="expression" dxfId="116" priority="30">
      <formula>$AT$36=2</formula>
    </cfRule>
  </conditionalFormatting>
  <conditionalFormatting sqref="L133:M133">
    <cfRule type="cellIs" dxfId="115" priority="3" operator="equal">
      <formula>0</formula>
    </cfRule>
    <cfRule type="cellIs" dxfId="114" priority="40" operator="greaterThanOrEqual">
      <formula>2%</formula>
    </cfRule>
    <cfRule type="cellIs" dxfId="113" priority="41" operator="lessThan">
      <formula>2%</formula>
    </cfRule>
  </conditionalFormatting>
  <conditionalFormatting sqref="N42:P44">
    <cfRule type="expression" dxfId="112" priority="49">
      <formula>$AT$36=2</formula>
    </cfRule>
  </conditionalFormatting>
  <conditionalFormatting sqref="O87:P87">
    <cfRule type="cellIs" dxfId="111" priority="5" operator="equal">
      <formula>0</formula>
    </cfRule>
    <cfRule type="cellIs" dxfId="110" priority="37" operator="greaterThanOrEqual">
      <formula>7%</formula>
    </cfRule>
    <cfRule type="cellIs" dxfId="109" priority="38" operator="lessThan">
      <formula>7%</formula>
    </cfRule>
  </conditionalFormatting>
  <conditionalFormatting sqref="O91:P91">
    <cfRule type="expression" dxfId="108" priority="26">
      <formula>"OU(AN31=3;AN35=3)"</formula>
    </cfRule>
  </conditionalFormatting>
  <conditionalFormatting sqref="O92:P92">
    <cfRule type="cellIs" dxfId="107" priority="4" operator="equal">
      <formula>0</formula>
    </cfRule>
    <cfRule type="cellIs" dxfId="106" priority="35" operator="greaterThanOrEqual">
      <formula>5</formula>
    </cfRule>
    <cfRule type="cellIs" dxfId="105" priority="36" operator="lessThan">
      <formula>5</formula>
    </cfRule>
  </conditionalFormatting>
  <conditionalFormatting sqref="O135:P135">
    <cfRule type="cellIs" dxfId="104" priority="39" operator="greaterThanOrEqual">
      <formula>70</formula>
    </cfRule>
    <cfRule type="cellIs" dxfId="103" priority="42" operator="lessThan">
      <formula>70</formula>
    </cfRule>
  </conditionalFormatting>
  <conditionalFormatting sqref="Q42:Q44">
    <cfRule type="expression" dxfId="102" priority="48">
      <formula>$AT$36=2</formula>
    </cfRule>
  </conditionalFormatting>
  <conditionalFormatting sqref="W38">
    <cfRule type="expression" dxfId="101" priority="43">
      <formula>"$AN$36=2"</formula>
    </cfRule>
  </conditionalFormatting>
  <conditionalFormatting sqref="W30:Y30">
    <cfRule type="expression" dxfId="100" priority="52">
      <formula>AND($AP$50="oui",$W$30&gt;70)</formula>
    </cfRule>
  </conditionalFormatting>
  <conditionalFormatting sqref="W34:Y34">
    <cfRule type="expression" dxfId="99" priority="53">
      <formula>AND($AQ$50="oui",$W$34&gt;70)</formula>
    </cfRule>
  </conditionalFormatting>
  <conditionalFormatting sqref="Y38">
    <cfRule type="expression" dxfId="98" priority="31">
      <formula>"$AN$36=2"</formula>
    </cfRule>
  </conditionalFormatting>
  <conditionalFormatting sqref="Z97:AA97">
    <cfRule type="cellIs" dxfId="97" priority="33" operator="lessThan">
      <formula>50</formula>
    </cfRule>
    <cfRule type="cellIs" dxfId="96" priority="34" operator="greaterThanOrEqual">
      <formula>50</formula>
    </cfRule>
  </conditionalFormatting>
  <conditionalFormatting sqref="AA153:AD153">
    <cfRule type="expression" dxfId="95" priority="25">
      <formula>OR($AN$153=2,$AN$153=3)</formula>
    </cfRule>
  </conditionalFormatting>
  <conditionalFormatting sqref="AK42:AK44">
    <cfRule type="expression" dxfId="94" priority="28">
      <formula>$AN$42=2</formula>
    </cfRule>
    <cfRule type="expression" dxfId="93" priority="50">
      <formula>(AND($AN$41=1,$N$42&gt;150))</formula>
    </cfRule>
  </conditionalFormatting>
  <dataValidations count="4">
    <dataValidation type="list" allowBlank="1" showInputMessage="1" showErrorMessage="1" sqref="Z38:AD38" xr:uid="{00000000-0002-0000-0100-000002000000}">
      <formula1>$CL$3:$CL$15</formula1>
    </dataValidation>
    <dataValidation type="list" allowBlank="1" showInputMessage="1" showErrorMessage="1" sqref="B18:T18 B22:T22" xr:uid="{00000000-0002-0000-0100-000003000000}">
      <formula1>$AX$3:$AX$35</formula1>
    </dataValidation>
    <dataValidation type="list" allowBlank="1" showInputMessage="1" showErrorMessage="1" sqref="B30:T30" xr:uid="{00000000-0002-0000-0100-000000000000}">
      <formula1>IF($AN$21=0,$BQ$38:$BQ$64,$BQ$3:$BQ$33)</formula1>
    </dataValidation>
    <dataValidation type="list" allowBlank="1" showInputMessage="1" showErrorMessage="1" sqref="B34:T34" xr:uid="{00000000-0002-0000-0100-000001000000}">
      <formula1>IF($AN$25=0,$BQ$38:$BQ$64,$BQ$3:$BQ$33)</formula1>
    </dataValidation>
  </dataValidations>
  <pageMargins left="0.23622047244094491" right="0.23622047244094491" top="0.74803149606299213" bottom="0.74803149606299213" header="0.31496062992125984" footer="0.31496062992125984"/>
  <pageSetup paperSize="9" scale="67" fitToHeight="2" orientation="portrait" r:id="rId1"/>
  <rowBreaks count="2" manualBreakCount="2">
    <brk id="77" max="37" man="1"/>
    <brk id="14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1</xdr:col>
                    <xdr:colOff>161925</xdr:colOff>
                    <xdr:row>67</xdr:row>
                    <xdr:rowOff>38100</xdr:rowOff>
                  </from>
                  <to>
                    <xdr:col>2</xdr:col>
                    <xdr:colOff>95250</xdr:colOff>
                    <xdr:row>67</xdr:row>
                    <xdr:rowOff>219075</xdr:rowOff>
                  </to>
                </anchor>
              </controlPr>
            </control>
          </mc:Choice>
        </mc:AlternateContent>
        <mc:AlternateContent xmlns:mc="http://schemas.openxmlformats.org/markup-compatibility/2006">
          <mc:Choice Requires="x14">
            <control shapeId="27650" r:id="rId5" name="Check Box 2">
              <controlPr locked="0" defaultSize="0" autoFill="0" autoLine="0" autoPict="0">
                <anchor moveWithCells="1">
                  <from>
                    <xdr:col>1</xdr:col>
                    <xdr:colOff>161925</xdr:colOff>
                    <xdr:row>68</xdr:row>
                    <xdr:rowOff>28575</xdr:rowOff>
                  </from>
                  <to>
                    <xdr:col>2</xdr:col>
                    <xdr:colOff>95250</xdr:colOff>
                    <xdr:row>68</xdr:row>
                    <xdr:rowOff>209550</xdr:rowOff>
                  </to>
                </anchor>
              </controlPr>
            </control>
          </mc:Choice>
        </mc:AlternateContent>
        <mc:AlternateContent xmlns:mc="http://schemas.openxmlformats.org/markup-compatibility/2006">
          <mc:Choice Requires="x14">
            <control shapeId="27651" r:id="rId6" name="Check Box 3">
              <controlPr locked="0" defaultSize="0" autoFill="0" autoLine="0" autoPict="0">
                <anchor moveWithCells="1">
                  <from>
                    <xdr:col>1</xdr:col>
                    <xdr:colOff>161925</xdr:colOff>
                    <xdr:row>61</xdr:row>
                    <xdr:rowOff>57150</xdr:rowOff>
                  </from>
                  <to>
                    <xdr:col>2</xdr:col>
                    <xdr:colOff>95250</xdr:colOff>
                    <xdr:row>62</xdr:row>
                    <xdr:rowOff>19050</xdr:rowOff>
                  </to>
                </anchor>
              </controlPr>
            </control>
          </mc:Choice>
        </mc:AlternateContent>
        <mc:AlternateContent xmlns:mc="http://schemas.openxmlformats.org/markup-compatibility/2006">
          <mc:Choice Requires="x14">
            <control shapeId="27652" r:id="rId7" name="Check Box 4">
              <controlPr locked="0" defaultSize="0" autoFill="0" autoLine="0" autoPict="0">
                <anchor moveWithCells="1">
                  <from>
                    <xdr:col>1</xdr:col>
                    <xdr:colOff>161925</xdr:colOff>
                    <xdr:row>62</xdr:row>
                    <xdr:rowOff>47625</xdr:rowOff>
                  </from>
                  <to>
                    <xdr:col>2</xdr:col>
                    <xdr:colOff>95250</xdr:colOff>
                    <xdr:row>63</xdr:row>
                    <xdr:rowOff>0</xdr:rowOff>
                  </to>
                </anchor>
              </controlPr>
            </control>
          </mc:Choice>
        </mc:AlternateContent>
        <mc:AlternateContent xmlns:mc="http://schemas.openxmlformats.org/markup-compatibility/2006">
          <mc:Choice Requires="x14">
            <control shapeId="27653" r:id="rId8" name="Check Box 5">
              <controlPr locked="0" defaultSize="0" autoFill="0" autoLine="0" autoPict="0">
                <anchor moveWithCells="1">
                  <from>
                    <xdr:col>1</xdr:col>
                    <xdr:colOff>95250</xdr:colOff>
                    <xdr:row>84</xdr:row>
                    <xdr:rowOff>47625</xdr:rowOff>
                  </from>
                  <to>
                    <xdr:col>2</xdr:col>
                    <xdr:colOff>38100</xdr:colOff>
                    <xdr:row>85</xdr:row>
                    <xdr:rowOff>66675</xdr:rowOff>
                  </to>
                </anchor>
              </controlPr>
            </control>
          </mc:Choice>
        </mc:AlternateContent>
        <mc:AlternateContent xmlns:mc="http://schemas.openxmlformats.org/markup-compatibility/2006">
          <mc:Choice Requires="x14">
            <control shapeId="27654" r:id="rId9" name="Check Box 6">
              <controlPr locked="0" defaultSize="0" autoFill="0" autoLine="0" autoPict="0">
                <anchor moveWithCells="1">
                  <from>
                    <xdr:col>1</xdr:col>
                    <xdr:colOff>95250</xdr:colOff>
                    <xdr:row>100</xdr:row>
                    <xdr:rowOff>85725</xdr:rowOff>
                  </from>
                  <to>
                    <xdr:col>2</xdr:col>
                    <xdr:colOff>38100</xdr:colOff>
                    <xdr:row>101</xdr:row>
                    <xdr:rowOff>104775</xdr:rowOff>
                  </to>
                </anchor>
              </controlPr>
            </control>
          </mc:Choice>
        </mc:AlternateContent>
        <mc:AlternateContent xmlns:mc="http://schemas.openxmlformats.org/markup-compatibility/2006">
          <mc:Choice Requires="x14">
            <control shapeId="27655" r:id="rId10" name="Check Box 7">
              <controlPr locked="0" defaultSize="0" autoFill="0" autoLine="0" autoPict="0">
                <anchor moveWithCells="1">
                  <from>
                    <xdr:col>1</xdr:col>
                    <xdr:colOff>95250</xdr:colOff>
                    <xdr:row>87</xdr:row>
                    <xdr:rowOff>47625</xdr:rowOff>
                  </from>
                  <to>
                    <xdr:col>2</xdr:col>
                    <xdr:colOff>38100</xdr:colOff>
                    <xdr:row>88</xdr:row>
                    <xdr:rowOff>66675</xdr:rowOff>
                  </to>
                </anchor>
              </controlPr>
            </control>
          </mc:Choice>
        </mc:AlternateContent>
        <mc:AlternateContent xmlns:mc="http://schemas.openxmlformats.org/markup-compatibility/2006">
          <mc:Choice Requires="x14">
            <control shapeId="27656" r:id="rId11" name="Check Box 8">
              <controlPr locked="0" defaultSize="0" autoFill="0" autoLine="0" autoPict="0">
                <anchor moveWithCells="1">
                  <from>
                    <xdr:col>1</xdr:col>
                    <xdr:colOff>95250</xdr:colOff>
                    <xdr:row>89</xdr:row>
                    <xdr:rowOff>47625</xdr:rowOff>
                  </from>
                  <to>
                    <xdr:col>2</xdr:col>
                    <xdr:colOff>38100</xdr:colOff>
                    <xdr:row>90</xdr:row>
                    <xdr:rowOff>66675</xdr:rowOff>
                  </to>
                </anchor>
              </controlPr>
            </control>
          </mc:Choice>
        </mc:AlternateContent>
        <mc:AlternateContent xmlns:mc="http://schemas.openxmlformats.org/markup-compatibility/2006">
          <mc:Choice Requires="x14">
            <control shapeId="27657" r:id="rId12" name="Check Box 9">
              <controlPr locked="0" defaultSize="0" autoFill="0" autoLine="0" autoPict="0">
                <anchor moveWithCells="1">
                  <from>
                    <xdr:col>1</xdr:col>
                    <xdr:colOff>95250</xdr:colOff>
                    <xdr:row>92</xdr:row>
                    <xdr:rowOff>66675</xdr:rowOff>
                  </from>
                  <to>
                    <xdr:col>2</xdr:col>
                    <xdr:colOff>38100</xdr:colOff>
                    <xdr:row>93</xdr:row>
                    <xdr:rowOff>85725</xdr:rowOff>
                  </to>
                </anchor>
              </controlPr>
            </control>
          </mc:Choice>
        </mc:AlternateContent>
        <mc:AlternateContent xmlns:mc="http://schemas.openxmlformats.org/markup-compatibility/2006">
          <mc:Choice Requires="x14">
            <control shapeId="27658" r:id="rId13" name="Check Box 10">
              <controlPr locked="0" defaultSize="0" autoFill="0" autoLine="0" autoPict="0">
                <anchor moveWithCells="1">
                  <from>
                    <xdr:col>1</xdr:col>
                    <xdr:colOff>95250</xdr:colOff>
                    <xdr:row>97</xdr:row>
                    <xdr:rowOff>38100</xdr:rowOff>
                  </from>
                  <to>
                    <xdr:col>2</xdr:col>
                    <xdr:colOff>38100</xdr:colOff>
                    <xdr:row>97</xdr:row>
                    <xdr:rowOff>219075</xdr:rowOff>
                  </to>
                </anchor>
              </controlPr>
            </control>
          </mc:Choice>
        </mc:AlternateContent>
        <mc:AlternateContent xmlns:mc="http://schemas.openxmlformats.org/markup-compatibility/2006">
          <mc:Choice Requires="x14">
            <control shapeId="27659" r:id="rId14" name="Check Box 11">
              <controlPr locked="0" defaultSize="0" autoFill="0" autoLine="0" autoPict="0">
                <anchor moveWithCells="1">
                  <from>
                    <xdr:col>1</xdr:col>
                    <xdr:colOff>95250</xdr:colOff>
                    <xdr:row>99</xdr:row>
                    <xdr:rowOff>38100</xdr:rowOff>
                  </from>
                  <to>
                    <xdr:col>2</xdr:col>
                    <xdr:colOff>38100</xdr:colOff>
                    <xdr:row>99</xdr:row>
                    <xdr:rowOff>228600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xdr:col>
                    <xdr:colOff>161925</xdr:colOff>
                    <xdr:row>146</xdr:row>
                    <xdr:rowOff>38100</xdr:rowOff>
                  </from>
                  <to>
                    <xdr:col>2</xdr:col>
                    <xdr:colOff>95250</xdr:colOff>
                    <xdr:row>146</xdr:row>
                    <xdr:rowOff>219075</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1</xdr:col>
                    <xdr:colOff>161925</xdr:colOff>
                    <xdr:row>149</xdr:row>
                    <xdr:rowOff>38100</xdr:rowOff>
                  </from>
                  <to>
                    <xdr:col>2</xdr:col>
                    <xdr:colOff>95250</xdr:colOff>
                    <xdr:row>149</xdr:row>
                    <xdr:rowOff>209550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xdr:col>
                    <xdr:colOff>161925</xdr:colOff>
                    <xdr:row>152</xdr:row>
                    <xdr:rowOff>19050</xdr:rowOff>
                  </from>
                  <to>
                    <xdr:col>2</xdr:col>
                    <xdr:colOff>95250</xdr:colOff>
                    <xdr:row>152</xdr:row>
                    <xdr:rowOff>200025</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xdr:col>
                    <xdr:colOff>161925</xdr:colOff>
                    <xdr:row>157</xdr:row>
                    <xdr:rowOff>19050</xdr:rowOff>
                  </from>
                  <to>
                    <xdr:col>2</xdr:col>
                    <xdr:colOff>95250</xdr:colOff>
                    <xdr:row>157</xdr:row>
                    <xdr:rowOff>200025</xdr:rowOff>
                  </to>
                </anchor>
              </controlPr>
            </control>
          </mc:Choice>
        </mc:AlternateContent>
        <mc:AlternateContent xmlns:mc="http://schemas.openxmlformats.org/markup-compatibility/2006">
          <mc:Choice Requires="x14">
            <control shapeId="27664" r:id="rId19" name="Option Button 16">
              <controlPr defaultSize="0" autoFill="0" autoLine="0" autoPict="0">
                <anchor moveWithCells="1">
                  <from>
                    <xdr:col>13</xdr:col>
                    <xdr:colOff>85725</xdr:colOff>
                    <xdr:row>40</xdr:row>
                    <xdr:rowOff>0</xdr:rowOff>
                  </from>
                  <to>
                    <xdr:col>15</xdr:col>
                    <xdr:colOff>152400</xdr:colOff>
                    <xdr:row>41</xdr:row>
                    <xdr:rowOff>9525</xdr:rowOff>
                  </to>
                </anchor>
              </controlPr>
            </control>
          </mc:Choice>
        </mc:AlternateContent>
        <mc:AlternateContent xmlns:mc="http://schemas.openxmlformats.org/markup-compatibility/2006">
          <mc:Choice Requires="x14">
            <control shapeId="27665" r:id="rId20" name="Option Button 17">
              <controlPr defaultSize="0" autoFill="0" autoLine="0" autoPict="0">
                <anchor moveWithCells="1">
                  <from>
                    <xdr:col>16</xdr:col>
                    <xdr:colOff>47625</xdr:colOff>
                    <xdr:row>40</xdr:row>
                    <xdr:rowOff>0</xdr:rowOff>
                  </from>
                  <to>
                    <xdr:col>18</xdr:col>
                    <xdr:colOff>114300</xdr:colOff>
                    <xdr:row>41</xdr:row>
                    <xdr:rowOff>9525</xdr:rowOff>
                  </to>
                </anchor>
              </controlPr>
            </control>
          </mc:Choice>
        </mc:AlternateContent>
        <mc:AlternateContent xmlns:mc="http://schemas.openxmlformats.org/markup-compatibility/2006">
          <mc:Choice Requires="x14">
            <control shapeId="27666" r:id="rId21" name="Check Box 18">
              <controlPr locked="0" defaultSize="0" autoFill="0" autoLine="0" autoPict="0">
                <anchor moveWithCells="1">
                  <from>
                    <xdr:col>1</xdr:col>
                    <xdr:colOff>161925</xdr:colOff>
                    <xdr:row>70</xdr:row>
                    <xdr:rowOff>28575</xdr:rowOff>
                  </from>
                  <to>
                    <xdr:col>2</xdr:col>
                    <xdr:colOff>95250</xdr:colOff>
                    <xdr:row>70</xdr:row>
                    <xdr:rowOff>209550</xdr:rowOff>
                  </to>
                </anchor>
              </controlPr>
            </control>
          </mc:Choice>
        </mc:AlternateContent>
        <mc:AlternateContent xmlns:mc="http://schemas.openxmlformats.org/markup-compatibility/2006">
          <mc:Choice Requires="x14">
            <control shapeId="27667" r:id="rId22" name="Option Button 19">
              <controlPr locked="0" defaultSize="0" autoFill="0" autoLine="0" autoPict="0">
                <anchor moveWithCells="1">
                  <from>
                    <xdr:col>22</xdr:col>
                    <xdr:colOff>190500</xdr:colOff>
                    <xdr:row>68</xdr:row>
                    <xdr:rowOff>57150</xdr:rowOff>
                  </from>
                  <to>
                    <xdr:col>24</xdr:col>
                    <xdr:colOff>152400</xdr:colOff>
                    <xdr:row>68</xdr:row>
                    <xdr:rowOff>247650</xdr:rowOff>
                  </to>
                </anchor>
              </controlPr>
            </control>
          </mc:Choice>
        </mc:AlternateContent>
        <mc:AlternateContent xmlns:mc="http://schemas.openxmlformats.org/markup-compatibility/2006">
          <mc:Choice Requires="x14">
            <control shapeId="27668" r:id="rId23" name="Option Button 20">
              <controlPr locked="0" defaultSize="0" autoFill="0" autoLine="0" autoPict="0">
                <anchor moveWithCells="1">
                  <from>
                    <xdr:col>24</xdr:col>
                    <xdr:colOff>152400</xdr:colOff>
                    <xdr:row>68</xdr:row>
                    <xdr:rowOff>57150</xdr:rowOff>
                  </from>
                  <to>
                    <xdr:col>26</xdr:col>
                    <xdr:colOff>66675</xdr:colOff>
                    <xdr:row>68</xdr:row>
                    <xdr:rowOff>247650</xdr:rowOff>
                  </to>
                </anchor>
              </controlPr>
            </control>
          </mc:Choice>
        </mc:AlternateContent>
        <mc:AlternateContent xmlns:mc="http://schemas.openxmlformats.org/markup-compatibility/2006">
          <mc:Choice Requires="x14">
            <control shapeId="27669" r:id="rId24" name="Option Button 21">
              <controlPr locked="0" defaultSize="0" autoFill="0" autoLine="0" autoPict="0">
                <anchor moveWithCells="1">
                  <from>
                    <xdr:col>26</xdr:col>
                    <xdr:colOff>114300</xdr:colOff>
                    <xdr:row>68</xdr:row>
                    <xdr:rowOff>57150</xdr:rowOff>
                  </from>
                  <to>
                    <xdr:col>28</xdr:col>
                    <xdr:colOff>142875</xdr:colOff>
                    <xdr:row>68</xdr:row>
                    <xdr:rowOff>247650</xdr:rowOff>
                  </to>
                </anchor>
              </controlPr>
            </control>
          </mc:Choice>
        </mc:AlternateContent>
        <mc:AlternateContent xmlns:mc="http://schemas.openxmlformats.org/markup-compatibility/2006">
          <mc:Choice Requires="x14">
            <control shapeId="27670" r:id="rId25" name="Option Button 22">
              <controlPr locked="0" defaultSize="0" autoFill="0" autoLine="0" autoPict="0">
                <anchor moveWithCells="1">
                  <from>
                    <xdr:col>28</xdr:col>
                    <xdr:colOff>152400</xdr:colOff>
                    <xdr:row>68</xdr:row>
                    <xdr:rowOff>57150</xdr:rowOff>
                  </from>
                  <to>
                    <xdr:col>29</xdr:col>
                    <xdr:colOff>381000</xdr:colOff>
                    <xdr:row>68</xdr:row>
                    <xdr:rowOff>247650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1</xdr:col>
                    <xdr:colOff>161925</xdr:colOff>
                    <xdr:row>148</xdr:row>
                    <xdr:rowOff>38100</xdr:rowOff>
                  </from>
                  <to>
                    <xdr:col>2</xdr:col>
                    <xdr:colOff>95250</xdr:colOff>
                    <xdr:row>148</xdr:row>
                    <xdr:rowOff>209550</xdr:rowOff>
                  </to>
                </anchor>
              </controlPr>
            </control>
          </mc:Choice>
        </mc:AlternateContent>
        <mc:AlternateContent xmlns:mc="http://schemas.openxmlformats.org/markup-compatibility/2006">
          <mc:Choice Requires="x14">
            <control shapeId="27672" r:id="rId27" name="Option Button 24">
              <controlPr locked="0" defaultSize="0" autoFill="0" autoLine="0" autoPict="0">
                <anchor moveWithCells="1">
                  <from>
                    <xdr:col>24</xdr:col>
                    <xdr:colOff>228600</xdr:colOff>
                    <xdr:row>126</xdr:row>
                    <xdr:rowOff>152400</xdr:rowOff>
                  </from>
                  <to>
                    <xdr:col>25</xdr:col>
                    <xdr:colOff>133350</xdr:colOff>
                    <xdr:row>128</xdr:row>
                    <xdr:rowOff>9525</xdr:rowOff>
                  </to>
                </anchor>
              </controlPr>
            </control>
          </mc:Choice>
        </mc:AlternateContent>
        <mc:AlternateContent xmlns:mc="http://schemas.openxmlformats.org/markup-compatibility/2006">
          <mc:Choice Requires="x14">
            <control shapeId="27673" r:id="rId28" name="Option Button 25">
              <controlPr locked="0" defaultSize="0" autoFill="0" autoLine="0" autoPict="0">
                <anchor moveWithCells="1">
                  <from>
                    <xdr:col>24</xdr:col>
                    <xdr:colOff>228600</xdr:colOff>
                    <xdr:row>127</xdr:row>
                    <xdr:rowOff>142875</xdr:rowOff>
                  </from>
                  <to>
                    <xdr:col>25</xdr:col>
                    <xdr:colOff>133350</xdr:colOff>
                    <xdr:row>129</xdr:row>
                    <xdr:rowOff>0</xdr:rowOff>
                  </to>
                </anchor>
              </controlPr>
            </control>
          </mc:Choice>
        </mc:AlternateContent>
        <mc:AlternateContent xmlns:mc="http://schemas.openxmlformats.org/markup-compatibility/2006">
          <mc:Choice Requires="x14">
            <control shapeId="27674" r:id="rId29" name="Option Button 26">
              <controlPr locked="0" defaultSize="0" autoFill="0" autoLine="0" autoPict="0">
                <anchor moveWithCells="1">
                  <from>
                    <xdr:col>24</xdr:col>
                    <xdr:colOff>228600</xdr:colOff>
                    <xdr:row>130</xdr:row>
                    <xdr:rowOff>66675</xdr:rowOff>
                  </from>
                  <to>
                    <xdr:col>25</xdr:col>
                    <xdr:colOff>133350</xdr:colOff>
                    <xdr:row>131</xdr:row>
                    <xdr:rowOff>85725</xdr:rowOff>
                  </to>
                </anchor>
              </controlPr>
            </control>
          </mc:Choice>
        </mc:AlternateContent>
        <mc:AlternateContent xmlns:mc="http://schemas.openxmlformats.org/markup-compatibility/2006">
          <mc:Choice Requires="x14">
            <control shapeId="27675" r:id="rId30" name="Option Button 27">
              <controlPr locked="0" defaultSize="0" autoFill="0" autoLine="0" autoPict="0">
                <anchor moveWithCells="1">
                  <from>
                    <xdr:col>24</xdr:col>
                    <xdr:colOff>228600</xdr:colOff>
                    <xdr:row>133</xdr:row>
                    <xdr:rowOff>28575</xdr:rowOff>
                  </from>
                  <to>
                    <xdr:col>25</xdr:col>
                    <xdr:colOff>133350</xdr:colOff>
                    <xdr:row>134</xdr:row>
                    <xdr:rowOff>19050</xdr:rowOff>
                  </to>
                </anchor>
              </controlPr>
            </control>
          </mc:Choice>
        </mc:AlternateContent>
        <mc:AlternateContent xmlns:mc="http://schemas.openxmlformats.org/markup-compatibility/2006">
          <mc:Choice Requires="x14">
            <control shapeId="27676" r:id="rId31" name="Option Button 28">
              <controlPr locked="0" defaultSize="0" autoFill="0" autoLine="0" autoPict="0">
                <anchor moveWithCells="1">
                  <from>
                    <xdr:col>27</xdr:col>
                    <xdr:colOff>57150</xdr:colOff>
                    <xdr:row>133</xdr:row>
                    <xdr:rowOff>28575</xdr:rowOff>
                  </from>
                  <to>
                    <xdr:col>28</xdr:col>
                    <xdr:colOff>66675</xdr:colOff>
                    <xdr:row>134</xdr:row>
                    <xdr:rowOff>19050</xdr:rowOff>
                  </to>
                </anchor>
              </controlPr>
            </control>
          </mc:Choice>
        </mc:AlternateContent>
        <mc:AlternateContent xmlns:mc="http://schemas.openxmlformats.org/markup-compatibility/2006">
          <mc:Choice Requires="x14">
            <control shapeId="27677" r:id="rId32" name="Option Button 29">
              <controlPr locked="0" defaultSize="0" autoFill="0" autoLine="0" autoPict="0">
                <anchor moveWithCells="1">
                  <from>
                    <xdr:col>27</xdr:col>
                    <xdr:colOff>57150</xdr:colOff>
                    <xdr:row>127</xdr:row>
                    <xdr:rowOff>142875</xdr:rowOff>
                  </from>
                  <to>
                    <xdr:col>28</xdr:col>
                    <xdr:colOff>66675</xdr:colOff>
                    <xdr:row>129</xdr:row>
                    <xdr:rowOff>0</xdr:rowOff>
                  </to>
                </anchor>
              </controlPr>
            </control>
          </mc:Choice>
        </mc:AlternateContent>
        <mc:AlternateContent xmlns:mc="http://schemas.openxmlformats.org/markup-compatibility/2006">
          <mc:Choice Requires="x14">
            <control shapeId="27678" r:id="rId33" name="Option Button 30">
              <controlPr locked="0" defaultSize="0" autoFill="0" autoLine="0" autoPict="0">
                <anchor moveWithCells="1">
                  <from>
                    <xdr:col>27</xdr:col>
                    <xdr:colOff>57150</xdr:colOff>
                    <xdr:row>130</xdr:row>
                    <xdr:rowOff>66675</xdr:rowOff>
                  </from>
                  <to>
                    <xdr:col>28</xdr:col>
                    <xdr:colOff>66675</xdr:colOff>
                    <xdr:row>131</xdr:row>
                    <xdr:rowOff>85725</xdr:rowOff>
                  </to>
                </anchor>
              </controlPr>
            </control>
          </mc:Choice>
        </mc:AlternateContent>
        <mc:AlternateContent xmlns:mc="http://schemas.openxmlformats.org/markup-compatibility/2006">
          <mc:Choice Requires="x14">
            <control shapeId="27679" r:id="rId34" name="Option Button 31">
              <controlPr locked="0" defaultSize="0" autoFill="0" autoLine="0" autoPict="0">
                <anchor moveWithCells="1">
                  <from>
                    <xdr:col>29</xdr:col>
                    <xdr:colOff>114300</xdr:colOff>
                    <xdr:row>130</xdr:row>
                    <xdr:rowOff>66675</xdr:rowOff>
                  </from>
                  <to>
                    <xdr:col>29</xdr:col>
                    <xdr:colOff>333375</xdr:colOff>
                    <xdr:row>131</xdr:row>
                    <xdr:rowOff>85725</xdr:rowOff>
                  </to>
                </anchor>
              </controlPr>
            </control>
          </mc:Choice>
        </mc:AlternateContent>
        <mc:AlternateContent xmlns:mc="http://schemas.openxmlformats.org/markup-compatibility/2006">
          <mc:Choice Requires="x14">
            <control shapeId="27680" r:id="rId35" name="Option Button 32">
              <controlPr locked="0" defaultSize="0" autoFill="0" autoLine="0" autoPict="0">
                <anchor moveWithCells="1">
                  <from>
                    <xdr:col>33</xdr:col>
                    <xdr:colOff>209550</xdr:colOff>
                    <xdr:row>130</xdr:row>
                    <xdr:rowOff>66675</xdr:rowOff>
                  </from>
                  <to>
                    <xdr:col>34</xdr:col>
                    <xdr:colOff>104775</xdr:colOff>
                    <xdr:row>131</xdr:row>
                    <xdr:rowOff>85725</xdr:rowOff>
                  </to>
                </anchor>
              </controlPr>
            </control>
          </mc:Choice>
        </mc:AlternateContent>
        <mc:AlternateContent xmlns:mc="http://schemas.openxmlformats.org/markup-compatibility/2006">
          <mc:Choice Requires="x14">
            <control shapeId="27681" r:id="rId36" name="Option Button 33">
              <controlPr locked="0" defaultSize="0" autoFill="0" autoLine="0" autoPict="0">
                <anchor moveWithCells="1">
                  <from>
                    <xdr:col>35</xdr:col>
                    <xdr:colOff>85725</xdr:colOff>
                    <xdr:row>130</xdr:row>
                    <xdr:rowOff>66675</xdr:rowOff>
                  </from>
                  <to>
                    <xdr:col>36</xdr:col>
                    <xdr:colOff>104775</xdr:colOff>
                    <xdr:row>131</xdr:row>
                    <xdr:rowOff>85725</xdr:rowOff>
                  </to>
                </anchor>
              </controlPr>
            </control>
          </mc:Choice>
        </mc:AlternateContent>
        <mc:AlternateContent xmlns:mc="http://schemas.openxmlformats.org/markup-compatibility/2006">
          <mc:Choice Requires="x14">
            <control shapeId="27682" r:id="rId37" name="Option Button 34">
              <controlPr locked="0" defaultSize="0" autoFill="0" autoLine="0" autoPict="0">
                <anchor moveWithCells="1">
                  <from>
                    <xdr:col>35</xdr:col>
                    <xdr:colOff>85725</xdr:colOff>
                    <xdr:row>133</xdr:row>
                    <xdr:rowOff>28575</xdr:rowOff>
                  </from>
                  <to>
                    <xdr:col>36</xdr:col>
                    <xdr:colOff>104775</xdr:colOff>
                    <xdr:row>134</xdr:row>
                    <xdr:rowOff>19050</xdr:rowOff>
                  </to>
                </anchor>
              </controlPr>
            </control>
          </mc:Choice>
        </mc:AlternateContent>
        <mc:AlternateContent xmlns:mc="http://schemas.openxmlformats.org/markup-compatibility/2006">
          <mc:Choice Requires="x14">
            <control shapeId="27683" r:id="rId38" name="Option Button 35">
              <controlPr locked="0" defaultSize="0" autoFill="0" autoLine="0" autoPict="0">
                <anchor moveWithCells="1">
                  <from>
                    <xdr:col>29</xdr:col>
                    <xdr:colOff>114300</xdr:colOff>
                    <xdr:row>133</xdr:row>
                    <xdr:rowOff>28575</xdr:rowOff>
                  </from>
                  <to>
                    <xdr:col>29</xdr:col>
                    <xdr:colOff>333375</xdr:colOff>
                    <xdr:row>134</xdr:row>
                    <xdr:rowOff>19050</xdr:rowOff>
                  </to>
                </anchor>
              </controlPr>
            </control>
          </mc:Choice>
        </mc:AlternateContent>
        <mc:AlternateContent xmlns:mc="http://schemas.openxmlformats.org/markup-compatibility/2006">
          <mc:Choice Requires="x14">
            <control shapeId="27684" r:id="rId39" name="Option Button 36">
              <controlPr locked="0" defaultSize="0" autoFill="0" autoLine="0" autoPict="0">
                <anchor moveWithCells="1">
                  <from>
                    <xdr:col>29</xdr:col>
                    <xdr:colOff>114300</xdr:colOff>
                    <xdr:row>134</xdr:row>
                    <xdr:rowOff>133350</xdr:rowOff>
                  </from>
                  <to>
                    <xdr:col>29</xdr:col>
                    <xdr:colOff>333375</xdr:colOff>
                    <xdr:row>136</xdr:row>
                    <xdr:rowOff>19050</xdr:rowOff>
                  </to>
                </anchor>
              </controlPr>
            </control>
          </mc:Choice>
        </mc:AlternateContent>
        <mc:AlternateContent xmlns:mc="http://schemas.openxmlformats.org/markup-compatibility/2006">
          <mc:Choice Requires="x14">
            <control shapeId="27685" r:id="rId40" name="Option Button 37">
              <controlPr locked="0" defaultSize="0" autoFill="0" autoLine="0" autoPict="0">
                <anchor moveWithCells="1">
                  <from>
                    <xdr:col>27</xdr:col>
                    <xdr:colOff>57150</xdr:colOff>
                    <xdr:row>134</xdr:row>
                    <xdr:rowOff>133350</xdr:rowOff>
                  </from>
                  <to>
                    <xdr:col>28</xdr:col>
                    <xdr:colOff>66675</xdr:colOff>
                    <xdr:row>136</xdr:row>
                    <xdr:rowOff>19050</xdr:rowOff>
                  </to>
                </anchor>
              </controlPr>
            </control>
          </mc:Choice>
        </mc:AlternateContent>
        <mc:AlternateContent xmlns:mc="http://schemas.openxmlformats.org/markup-compatibility/2006">
          <mc:Choice Requires="x14">
            <control shapeId="27686" r:id="rId41" name="Option Button 38">
              <controlPr locked="0" defaultSize="0" autoFill="0" autoLine="0" autoPict="0">
                <anchor moveWithCells="1">
                  <from>
                    <xdr:col>24</xdr:col>
                    <xdr:colOff>228600</xdr:colOff>
                    <xdr:row>134</xdr:row>
                    <xdr:rowOff>133350</xdr:rowOff>
                  </from>
                  <to>
                    <xdr:col>25</xdr:col>
                    <xdr:colOff>133350</xdr:colOff>
                    <xdr:row>136</xdr:row>
                    <xdr:rowOff>19050</xdr:rowOff>
                  </to>
                </anchor>
              </controlPr>
            </control>
          </mc:Choice>
        </mc:AlternateContent>
        <mc:AlternateContent xmlns:mc="http://schemas.openxmlformats.org/markup-compatibility/2006">
          <mc:Choice Requires="x14">
            <control shapeId="27687" r:id="rId42" name="Option Button 39">
              <controlPr locked="0" defaultSize="0" autoFill="0" autoLine="0" autoPict="0">
                <anchor moveWithCells="1">
                  <from>
                    <xdr:col>33</xdr:col>
                    <xdr:colOff>209550</xdr:colOff>
                    <xdr:row>134</xdr:row>
                    <xdr:rowOff>133350</xdr:rowOff>
                  </from>
                  <to>
                    <xdr:col>34</xdr:col>
                    <xdr:colOff>104775</xdr:colOff>
                    <xdr:row>136</xdr:row>
                    <xdr:rowOff>19050</xdr:rowOff>
                  </to>
                </anchor>
              </controlPr>
            </control>
          </mc:Choice>
        </mc:AlternateContent>
        <mc:AlternateContent xmlns:mc="http://schemas.openxmlformats.org/markup-compatibility/2006">
          <mc:Choice Requires="x14">
            <control shapeId="27688" r:id="rId43" name="Option Button 40">
              <controlPr locked="0" defaultSize="0" autoFill="0" autoLine="0" autoPict="0">
                <anchor moveWithCells="1">
                  <from>
                    <xdr:col>11</xdr:col>
                    <xdr:colOff>123825</xdr:colOff>
                    <xdr:row>98</xdr:row>
                    <xdr:rowOff>28575</xdr:rowOff>
                  </from>
                  <to>
                    <xdr:col>14</xdr:col>
                    <xdr:colOff>104775</xdr:colOff>
                    <xdr:row>98</xdr:row>
                    <xdr:rowOff>171450</xdr:rowOff>
                  </to>
                </anchor>
              </controlPr>
            </control>
          </mc:Choice>
        </mc:AlternateContent>
        <mc:AlternateContent xmlns:mc="http://schemas.openxmlformats.org/markup-compatibility/2006">
          <mc:Choice Requires="x14">
            <control shapeId="27689" r:id="rId44" name="Option Button 41">
              <controlPr locked="0" defaultSize="0" autoFill="0" autoLine="0" autoPict="0">
                <anchor moveWithCells="1">
                  <from>
                    <xdr:col>14</xdr:col>
                    <xdr:colOff>104775</xdr:colOff>
                    <xdr:row>98</xdr:row>
                    <xdr:rowOff>28575</xdr:rowOff>
                  </from>
                  <to>
                    <xdr:col>17</xdr:col>
                    <xdr:colOff>76200</xdr:colOff>
                    <xdr:row>98</xdr:row>
                    <xdr:rowOff>171450</xdr:rowOff>
                  </to>
                </anchor>
              </controlPr>
            </control>
          </mc:Choice>
        </mc:AlternateContent>
        <mc:AlternateContent xmlns:mc="http://schemas.openxmlformats.org/markup-compatibility/2006">
          <mc:Choice Requires="x14">
            <control shapeId="27690" r:id="rId45" name="Option Button 42">
              <controlPr locked="0" defaultSize="0" autoFill="0" autoLine="0" autoPict="0">
                <anchor moveWithCells="1">
                  <from>
                    <xdr:col>17</xdr:col>
                    <xdr:colOff>104775</xdr:colOff>
                    <xdr:row>98</xdr:row>
                    <xdr:rowOff>28575</xdr:rowOff>
                  </from>
                  <to>
                    <xdr:col>19</xdr:col>
                    <xdr:colOff>276225</xdr:colOff>
                    <xdr:row>98</xdr:row>
                    <xdr:rowOff>171450</xdr:rowOff>
                  </to>
                </anchor>
              </controlPr>
            </control>
          </mc:Choice>
        </mc:AlternateContent>
        <mc:AlternateContent xmlns:mc="http://schemas.openxmlformats.org/markup-compatibility/2006">
          <mc:Choice Requires="x14">
            <control shapeId="27691" r:id="rId46" name="Check Box 43">
              <controlPr defaultSize="0" autoFill="0" autoLine="0" autoPict="0">
                <anchor moveWithCells="1">
                  <from>
                    <xdr:col>1</xdr:col>
                    <xdr:colOff>161925</xdr:colOff>
                    <xdr:row>147</xdr:row>
                    <xdr:rowOff>38100</xdr:rowOff>
                  </from>
                  <to>
                    <xdr:col>2</xdr:col>
                    <xdr:colOff>95250</xdr:colOff>
                    <xdr:row>147</xdr:row>
                    <xdr:rowOff>219075</xdr:rowOff>
                  </to>
                </anchor>
              </controlPr>
            </control>
          </mc:Choice>
        </mc:AlternateContent>
        <mc:AlternateContent xmlns:mc="http://schemas.openxmlformats.org/markup-compatibility/2006">
          <mc:Choice Requires="x14">
            <control shapeId="27692" r:id="rId47" name="Check Box 44">
              <controlPr defaultSize="0" autoFill="0" autoLine="0" autoPict="0">
                <anchor moveWithCells="1">
                  <from>
                    <xdr:col>1</xdr:col>
                    <xdr:colOff>161925</xdr:colOff>
                    <xdr:row>150</xdr:row>
                    <xdr:rowOff>28575</xdr:rowOff>
                  </from>
                  <to>
                    <xdr:col>2</xdr:col>
                    <xdr:colOff>95250</xdr:colOff>
                    <xdr:row>150</xdr:row>
                    <xdr:rowOff>209550</xdr:rowOff>
                  </to>
                </anchor>
              </controlPr>
            </control>
          </mc:Choice>
        </mc:AlternateContent>
        <mc:AlternateContent xmlns:mc="http://schemas.openxmlformats.org/markup-compatibility/2006">
          <mc:Choice Requires="x14">
            <control shapeId="27693" r:id="rId48" name="Option Button 45">
              <controlPr defaultSize="0" autoFill="0" autoLine="0" autoPict="0">
                <anchor moveWithCells="1">
                  <from>
                    <xdr:col>11</xdr:col>
                    <xdr:colOff>85725</xdr:colOff>
                    <xdr:row>152</xdr:row>
                    <xdr:rowOff>9525</xdr:rowOff>
                  </from>
                  <to>
                    <xdr:col>14</xdr:col>
                    <xdr:colOff>104775</xdr:colOff>
                    <xdr:row>153</xdr:row>
                    <xdr:rowOff>9525</xdr:rowOff>
                  </to>
                </anchor>
              </controlPr>
            </control>
          </mc:Choice>
        </mc:AlternateContent>
        <mc:AlternateContent xmlns:mc="http://schemas.openxmlformats.org/markup-compatibility/2006">
          <mc:Choice Requires="x14">
            <control shapeId="27694" r:id="rId49" name="Option Button 46">
              <controlPr defaultSize="0" autoFill="0" autoLine="0" autoPict="0">
                <anchor moveWithCells="1">
                  <from>
                    <xdr:col>14</xdr:col>
                    <xdr:colOff>47625</xdr:colOff>
                    <xdr:row>152</xdr:row>
                    <xdr:rowOff>9525</xdr:rowOff>
                  </from>
                  <to>
                    <xdr:col>17</xdr:col>
                    <xdr:colOff>57150</xdr:colOff>
                    <xdr:row>153</xdr:row>
                    <xdr:rowOff>9525</xdr:rowOff>
                  </to>
                </anchor>
              </controlPr>
            </control>
          </mc:Choice>
        </mc:AlternateContent>
        <mc:AlternateContent xmlns:mc="http://schemas.openxmlformats.org/markup-compatibility/2006">
          <mc:Choice Requires="x14">
            <control shapeId="27695" r:id="rId50" name="Check Box 47">
              <controlPr locked="0" defaultSize="0" autoFill="0" autoLine="0" autoPict="0">
                <anchor moveWithCells="1">
                  <from>
                    <xdr:col>1</xdr:col>
                    <xdr:colOff>161925</xdr:colOff>
                    <xdr:row>69</xdr:row>
                    <xdr:rowOff>9525</xdr:rowOff>
                  </from>
                  <to>
                    <xdr:col>2</xdr:col>
                    <xdr:colOff>95250</xdr:colOff>
                    <xdr:row>69</xdr:row>
                    <xdr:rowOff>190500</xdr:rowOff>
                  </to>
                </anchor>
              </controlPr>
            </control>
          </mc:Choice>
        </mc:AlternateContent>
        <mc:AlternateContent xmlns:mc="http://schemas.openxmlformats.org/markup-compatibility/2006">
          <mc:Choice Requires="x14">
            <control shapeId="27696" r:id="rId51" name="Check Box 48">
              <controlPr locked="0" defaultSize="0" autoFill="0" autoLine="0" autoPict="0">
                <anchor moveWithCells="1">
                  <from>
                    <xdr:col>29</xdr:col>
                    <xdr:colOff>57150</xdr:colOff>
                    <xdr:row>16</xdr:row>
                    <xdr:rowOff>133350</xdr:rowOff>
                  </from>
                  <to>
                    <xdr:col>29</xdr:col>
                    <xdr:colOff>276225</xdr:colOff>
                    <xdr:row>17</xdr:row>
                    <xdr:rowOff>171450</xdr:rowOff>
                  </to>
                </anchor>
              </controlPr>
            </control>
          </mc:Choice>
        </mc:AlternateContent>
        <mc:AlternateContent xmlns:mc="http://schemas.openxmlformats.org/markup-compatibility/2006">
          <mc:Choice Requires="x14">
            <control shapeId="27697" r:id="rId52" name="Check Box 49">
              <controlPr locked="0" defaultSize="0" autoFill="0" autoLine="0" autoPict="0">
                <anchor moveWithCells="1">
                  <from>
                    <xdr:col>29</xdr:col>
                    <xdr:colOff>57150</xdr:colOff>
                    <xdr:row>18</xdr:row>
                    <xdr:rowOff>0</xdr:rowOff>
                  </from>
                  <to>
                    <xdr:col>29</xdr:col>
                    <xdr:colOff>276225</xdr:colOff>
                    <xdr:row>18</xdr:row>
                    <xdr:rowOff>161925</xdr:rowOff>
                  </to>
                </anchor>
              </controlPr>
            </control>
          </mc:Choice>
        </mc:AlternateContent>
        <mc:AlternateContent xmlns:mc="http://schemas.openxmlformats.org/markup-compatibility/2006">
          <mc:Choice Requires="x14">
            <control shapeId="27698" r:id="rId53" name="Check Box 50">
              <controlPr locked="0" defaultSize="0" autoFill="0" autoLine="0" autoPict="0">
                <anchor moveWithCells="1">
                  <from>
                    <xdr:col>29</xdr:col>
                    <xdr:colOff>57150</xdr:colOff>
                    <xdr:row>21</xdr:row>
                    <xdr:rowOff>9525</xdr:rowOff>
                  </from>
                  <to>
                    <xdr:col>29</xdr:col>
                    <xdr:colOff>276225</xdr:colOff>
                    <xdr:row>22</xdr:row>
                    <xdr:rowOff>0</xdr:rowOff>
                  </to>
                </anchor>
              </controlPr>
            </control>
          </mc:Choice>
        </mc:AlternateContent>
        <mc:AlternateContent xmlns:mc="http://schemas.openxmlformats.org/markup-compatibility/2006">
          <mc:Choice Requires="x14">
            <control shapeId="27699" r:id="rId54" name="Check Box 51">
              <controlPr locked="0" defaultSize="0" autoFill="0" autoLine="0" autoPict="0">
                <anchor moveWithCells="1">
                  <from>
                    <xdr:col>29</xdr:col>
                    <xdr:colOff>57150</xdr:colOff>
                    <xdr:row>22</xdr:row>
                    <xdr:rowOff>19050</xdr:rowOff>
                  </from>
                  <to>
                    <xdr:col>29</xdr:col>
                    <xdr:colOff>276225</xdr:colOff>
                    <xdr:row>22</xdr:row>
                    <xdr:rowOff>180975</xdr:rowOff>
                  </to>
                </anchor>
              </controlPr>
            </control>
          </mc:Choice>
        </mc:AlternateContent>
        <mc:AlternateContent xmlns:mc="http://schemas.openxmlformats.org/markup-compatibility/2006">
          <mc:Choice Requires="x14">
            <control shapeId="27700" r:id="rId55" name="Check Box 52">
              <controlPr locked="0" defaultSize="0" autoFill="0" autoLine="0" autoPict="0">
                <anchor moveWithCells="1">
                  <from>
                    <xdr:col>29</xdr:col>
                    <xdr:colOff>57150</xdr:colOff>
                    <xdr:row>29</xdr:row>
                    <xdr:rowOff>19050</xdr:rowOff>
                  </from>
                  <to>
                    <xdr:col>29</xdr:col>
                    <xdr:colOff>276225</xdr:colOff>
                    <xdr:row>30</xdr:row>
                    <xdr:rowOff>19050</xdr:rowOff>
                  </to>
                </anchor>
              </controlPr>
            </control>
          </mc:Choice>
        </mc:AlternateContent>
        <mc:AlternateContent xmlns:mc="http://schemas.openxmlformats.org/markup-compatibility/2006">
          <mc:Choice Requires="x14">
            <control shapeId="27701" r:id="rId56" name="Check Box 53">
              <controlPr locked="0" defaultSize="0" autoFill="0" autoLine="0" autoPict="0">
                <anchor moveWithCells="1">
                  <from>
                    <xdr:col>29</xdr:col>
                    <xdr:colOff>57150</xdr:colOff>
                    <xdr:row>29</xdr:row>
                    <xdr:rowOff>200025</xdr:rowOff>
                  </from>
                  <to>
                    <xdr:col>29</xdr:col>
                    <xdr:colOff>276225</xdr:colOff>
                    <xdr:row>30</xdr:row>
                    <xdr:rowOff>190500</xdr:rowOff>
                  </to>
                </anchor>
              </controlPr>
            </control>
          </mc:Choice>
        </mc:AlternateContent>
        <mc:AlternateContent xmlns:mc="http://schemas.openxmlformats.org/markup-compatibility/2006">
          <mc:Choice Requires="x14">
            <control shapeId="27702" r:id="rId57" name="Check Box 54">
              <controlPr locked="0" defaultSize="0" autoFill="0" autoLine="0" autoPict="0">
                <anchor moveWithCells="1">
                  <from>
                    <xdr:col>29</xdr:col>
                    <xdr:colOff>57150</xdr:colOff>
                    <xdr:row>33</xdr:row>
                    <xdr:rowOff>9525</xdr:rowOff>
                  </from>
                  <to>
                    <xdr:col>29</xdr:col>
                    <xdr:colOff>276225</xdr:colOff>
                    <xdr:row>34</xdr:row>
                    <xdr:rowOff>0</xdr:rowOff>
                  </to>
                </anchor>
              </controlPr>
            </control>
          </mc:Choice>
        </mc:AlternateContent>
        <mc:AlternateContent xmlns:mc="http://schemas.openxmlformats.org/markup-compatibility/2006">
          <mc:Choice Requires="x14">
            <control shapeId="27703" r:id="rId58" name="Check Box 55">
              <controlPr locked="0" defaultSize="0" autoFill="0" autoLine="0" autoPict="0">
                <anchor moveWithCells="1">
                  <from>
                    <xdr:col>29</xdr:col>
                    <xdr:colOff>57150</xdr:colOff>
                    <xdr:row>33</xdr:row>
                    <xdr:rowOff>190500</xdr:rowOff>
                  </from>
                  <to>
                    <xdr:col>29</xdr:col>
                    <xdr:colOff>276225</xdr:colOff>
                    <xdr:row>34</xdr:row>
                    <xdr:rowOff>180975</xdr:rowOff>
                  </to>
                </anchor>
              </controlPr>
            </control>
          </mc:Choice>
        </mc:AlternateContent>
        <mc:AlternateContent xmlns:mc="http://schemas.openxmlformats.org/markup-compatibility/2006">
          <mc:Choice Requires="x14">
            <control shapeId="27704" r:id="rId59" name="Group Box 56">
              <controlPr defaultSize="0" autoFill="0" autoPict="0">
                <anchor moveWithCells="1">
                  <from>
                    <xdr:col>12</xdr:col>
                    <xdr:colOff>190500</xdr:colOff>
                    <xdr:row>40</xdr:row>
                    <xdr:rowOff>0</xdr:rowOff>
                  </from>
                  <to>
                    <xdr:col>19</xdr:col>
                    <xdr:colOff>19050</xdr:colOff>
                    <xdr:row>41</xdr:row>
                    <xdr:rowOff>19050</xdr:rowOff>
                  </to>
                </anchor>
              </controlPr>
            </control>
          </mc:Choice>
        </mc:AlternateContent>
        <mc:AlternateContent xmlns:mc="http://schemas.openxmlformats.org/markup-compatibility/2006">
          <mc:Choice Requires="x14">
            <control shapeId="27705" r:id="rId60" name="Check Box 57">
              <controlPr locked="0" defaultSize="0" autoFill="0" autoLine="0" autoPict="0">
                <anchor moveWithCells="1">
                  <from>
                    <xdr:col>1</xdr:col>
                    <xdr:colOff>161925</xdr:colOff>
                    <xdr:row>73</xdr:row>
                    <xdr:rowOff>66675</xdr:rowOff>
                  </from>
                  <to>
                    <xdr:col>2</xdr:col>
                    <xdr:colOff>95250</xdr:colOff>
                    <xdr:row>73</xdr:row>
                    <xdr:rowOff>247650</xdr:rowOff>
                  </to>
                </anchor>
              </controlPr>
            </control>
          </mc:Choice>
        </mc:AlternateContent>
        <mc:AlternateContent xmlns:mc="http://schemas.openxmlformats.org/markup-compatibility/2006">
          <mc:Choice Requires="x14">
            <control shapeId="27706" r:id="rId61" name="Check Box 58">
              <controlPr locked="0" defaultSize="0" autoFill="0" autoLine="0" autoPict="0">
                <anchor moveWithCells="1">
                  <from>
                    <xdr:col>1</xdr:col>
                    <xdr:colOff>161925</xdr:colOff>
                    <xdr:row>74</xdr:row>
                    <xdr:rowOff>19050</xdr:rowOff>
                  </from>
                  <to>
                    <xdr:col>2</xdr:col>
                    <xdr:colOff>95250</xdr:colOff>
                    <xdr:row>75</xdr:row>
                    <xdr:rowOff>9525</xdr:rowOff>
                  </to>
                </anchor>
              </controlPr>
            </control>
          </mc:Choice>
        </mc:AlternateContent>
        <mc:AlternateContent xmlns:mc="http://schemas.openxmlformats.org/markup-compatibility/2006">
          <mc:Choice Requires="x14">
            <control shapeId="27707" r:id="rId62" name="Check Box 59">
              <controlPr locked="0" defaultSize="0" autoFill="0" autoLine="0" autoPict="0">
                <anchor moveWithCells="1">
                  <from>
                    <xdr:col>1</xdr:col>
                    <xdr:colOff>161925</xdr:colOff>
                    <xdr:row>75</xdr:row>
                    <xdr:rowOff>9525</xdr:rowOff>
                  </from>
                  <to>
                    <xdr:col>2</xdr:col>
                    <xdr:colOff>95250</xdr:colOff>
                    <xdr:row>76</xdr:row>
                    <xdr:rowOff>19050</xdr:rowOff>
                  </to>
                </anchor>
              </controlPr>
            </control>
          </mc:Choice>
        </mc:AlternateContent>
        <mc:AlternateContent xmlns:mc="http://schemas.openxmlformats.org/markup-compatibility/2006">
          <mc:Choice Requires="x14">
            <control shapeId="27708" r:id="rId63" name="Option Button 60">
              <controlPr locked="0" defaultSize="0" autoFill="0" autoLine="0" autoPict="0">
                <anchor moveWithCells="1">
                  <from>
                    <xdr:col>22</xdr:col>
                    <xdr:colOff>171450</xdr:colOff>
                    <xdr:row>73</xdr:row>
                    <xdr:rowOff>47625</xdr:rowOff>
                  </from>
                  <to>
                    <xdr:col>24</xdr:col>
                    <xdr:colOff>114300</xdr:colOff>
                    <xdr:row>73</xdr:row>
                    <xdr:rowOff>228600</xdr:rowOff>
                  </to>
                </anchor>
              </controlPr>
            </control>
          </mc:Choice>
        </mc:AlternateContent>
        <mc:AlternateContent xmlns:mc="http://schemas.openxmlformats.org/markup-compatibility/2006">
          <mc:Choice Requires="x14">
            <control shapeId="27709" r:id="rId64" name="Option Button 61">
              <controlPr locked="0" defaultSize="0" autoFill="0" autoLine="0" autoPict="0">
                <anchor moveWithCells="1">
                  <from>
                    <xdr:col>24</xdr:col>
                    <xdr:colOff>133350</xdr:colOff>
                    <xdr:row>73</xdr:row>
                    <xdr:rowOff>47625</xdr:rowOff>
                  </from>
                  <to>
                    <xdr:col>26</xdr:col>
                    <xdr:colOff>19050</xdr:colOff>
                    <xdr:row>73</xdr:row>
                    <xdr:rowOff>228600</xdr:rowOff>
                  </to>
                </anchor>
              </controlPr>
            </control>
          </mc:Choice>
        </mc:AlternateContent>
        <mc:AlternateContent xmlns:mc="http://schemas.openxmlformats.org/markup-compatibility/2006">
          <mc:Choice Requires="x14">
            <control shapeId="27710" r:id="rId65" name="Option Button 62">
              <controlPr locked="0" defaultSize="0" autoFill="0" autoLine="0" autoPict="0" altText="C">
                <anchor moveWithCells="1">
                  <from>
                    <xdr:col>26</xdr:col>
                    <xdr:colOff>114300</xdr:colOff>
                    <xdr:row>73</xdr:row>
                    <xdr:rowOff>47625</xdr:rowOff>
                  </from>
                  <to>
                    <xdr:col>28</xdr:col>
                    <xdr:colOff>114300</xdr:colOff>
                    <xdr:row>73</xdr:row>
                    <xdr:rowOff>228600</xdr:rowOff>
                  </to>
                </anchor>
              </controlPr>
            </control>
          </mc:Choice>
        </mc:AlternateContent>
        <mc:AlternateContent xmlns:mc="http://schemas.openxmlformats.org/markup-compatibility/2006">
          <mc:Choice Requires="x14">
            <control shapeId="27711" r:id="rId66" name="Option Button 63">
              <controlPr locked="0" defaultSize="0" autoFill="0" autoLine="0" autoPict="0">
                <anchor moveWithCells="1">
                  <from>
                    <xdr:col>28</xdr:col>
                    <xdr:colOff>142875</xdr:colOff>
                    <xdr:row>73</xdr:row>
                    <xdr:rowOff>47625</xdr:rowOff>
                  </from>
                  <to>
                    <xdr:col>29</xdr:col>
                    <xdr:colOff>342900</xdr:colOff>
                    <xdr:row>73</xdr:row>
                    <xdr:rowOff>228600</xdr:rowOff>
                  </to>
                </anchor>
              </controlPr>
            </control>
          </mc:Choice>
        </mc:AlternateContent>
        <mc:AlternateContent xmlns:mc="http://schemas.openxmlformats.org/markup-compatibility/2006">
          <mc:Choice Requires="x14">
            <control shapeId="27712" r:id="rId67" name="Option Button 64">
              <controlPr defaultSize="0" autoFill="0" autoLine="0" autoPict="0">
                <anchor moveWithCells="1">
                  <from>
                    <xdr:col>32</xdr:col>
                    <xdr:colOff>133350</xdr:colOff>
                    <xdr:row>40</xdr:row>
                    <xdr:rowOff>9525</xdr:rowOff>
                  </from>
                  <to>
                    <xdr:col>34</xdr:col>
                    <xdr:colOff>38100</xdr:colOff>
                    <xdr:row>40</xdr:row>
                    <xdr:rowOff>152400</xdr:rowOff>
                  </to>
                </anchor>
              </controlPr>
            </control>
          </mc:Choice>
        </mc:AlternateContent>
        <mc:AlternateContent xmlns:mc="http://schemas.openxmlformats.org/markup-compatibility/2006">
          <mc:Choice Requires="x14">
            <control shapeId="27713" r:id="rId68" name="Option Button 65">
              <controlPr defaultSize="0" autoFill="0" autoLine="0" autoPict="0">
                <anchor moveWithCells="1">
                  <from>
                    <xdr:col>34</xdr:col>
                    <xdr:colOff>95250</xdr:colOff>
                    <xdr:row>39</xdr:row>
                    <xdr:rowOff>152400</xdr:rowOff>
                  </from>
                  <to>
                    <xdr:col>36</xdr:col>
                    <xdr:colOff>76200</xdr:colOff>
                    <xdr:row>41</xdr:row>
                    <xdr:rowOff>0</xdr:rowOff>
                  </to>
                </anchor>
              </controlPr>
            </control>
          </mc:Choice>
        </mc:AlternateContent>
        <mc:AlternateContent xmlns:mc="http://schemas.openxmlformats.org/markup-compatibility/2006">
          <mc:Choice Requires="x14">
            <control shapeId="27714" r:id="rId69" name="Group Box 66">
              <controlPr defaultSize="0" autoFill="0" autoPict="0">
                <anchor moveWithCells="1">
                  <from>
                    <xdr:col>31</xdr:col>
                    <xdr:colOff>238125</xdr:colOff>
                    <xdr:row>39</xdr:row>
                    <xdr:rowOff>133350</xdr:rowOff>
                  </from>
                  <to>
                    <xdr:col>37</xdr:col>
                    <xdr:colOff>19050</xdr:colOff>
                    <xdr:row>41</xdr:row>
                    <xdr:rowOff>0</xdr:rowOff>
                  </to>
                </anchor>
              </controlPr>
            </control>
          </mc:Choice>
        </mc:AlternateContent>
        <mc:AlternateContent xmlns:mc="http://schemas.openxmlformats.org/markup-compatibility/2006">
          <mc:Choice Requires="x14">
            <control shapeId="27715" r:id="rId70" name="Check Box 67">
              <controlPr defaultSize="0" autoFill="0" autoLine="0" autoPict="0">
                <anchor moveWithCells="1">
                  <from>
                    <xdr:col>1</xdr:col>
                    <xdr:colOff>161925</xdr:colOff>
                    <xdr:row>153</xdr:row>
                    <xdr:rowOff>19050</xdr:rowOff>
                  </from>
                  <to>
                    <xdr:col>2</xdr:col>
                    <xdr:colOff>95250</xdr:colOff>
                    <xdr:row>153</xdr:row>
                    <xdr:rowOff>209550</xdr:rowOff>
                  </to>
                </anchor>
              </controlPr>
            </control>
          </mc:Choice>
        </mc:AlternateContent>
        <mc:AlternateContent xmlns:mc="http://schemas.openxmlformats.org/markup-compatibility/2006">
          <mc:Choice Requires="x14">
            <control shapeId="27716" r:id="rId71" name="Check Box 68">
              <controlPr defaultSize="0" autoFill="0" autoLine="0" autoPict="0">
                <anchor moveWithCells="1">
                  <from>
                    <xdr:col>1</xdr:col>
                    <xdr:colOff>161925</xdr:colOff>
                    <xdr:row>154</xdr:row>
                    <xdr:rowOff>19050</xdr:rowOff>
                  </from>
                  <to>
                    <xdr:col>2</xdr:col>
                    <xdr:colOff>95250</xdr:colOff>
                    <xdr:row>154</xdr:row>
                    <xdr:rowOff>200025</xdr:rowOff>
                  </to>
                </anchor>
              </controlPr>
            </control>
          </mc:Choice>
        </mc:AlternateContent>
        <mc:AlternateContent xmlns:mc="http://schemas.openxmlformats.org/markup-compatibility/2006">
          <mc:Choice Requires="x14">
            <control shapeId="27717" r:id="rId72" name="Option Button 69">
              <controlPr defaultSize="0" autoFill="0" autoLine="0" autoPict="0">
                <anchor moveWithCells="1">
                  <from>
                    <xdr:col>30</xdr:col>
                    <xdr:colOff>19050</xdr:colOff>
                    <xdr:row>68</xdr:row>
                    <xdr:rowOff>57150</xdr:rowOff>
                  </from>
                  <to>
                    <xdr:col>34</xdr:col>
                    <xdr:colOff>247650</xdr:colOff>
                    <xdr:row>68</xdr:row>
                    <xdr:rowOff>247650</xdr:rowOff>
                  </to>
                </anchor>
              </controlPr>
            </control>
          </mc:Choice>
        </mc:AlternateContent>
        <mc:AlternateContent xmlns:mc="http://schemas.openxmlformats.org/markup-compatibility/2006">
          <mc:Choice Requires="x14">
            <control shapeId="27718" r:id="rId73" name="Option Button 70">
              <controlPr defaultSize="0" autoFill="0" autoLine="0" autoPict="0">
                <anchor moveWithCells="1">
                  <from>
                    <xdr:col>29</xdr:col>
                    <xdr:colOff>361950</xdr:colOff>
                    <xdr:row>73</xdr:row>
                    <xdr:rowOff>47625</xdr:rowOff>
                  </from>
                  <to>
                    <xdr:col>35</xdr:col>
                    <xdr:colOff>66675</xdr:colOff>
                    <xdr:row>73</xdr:row>
                    <xdr:rowOff>228600</xdr:rowOff>
                  </to>
                </anchor>
              </controlPr>
            </control>
          </mc:Choice>
        </mc:AlternateContent>
        <mc:AlternateContent xmlns:mc="http://schemas.openxmlformats.org/markup-compatibility/2006">
          <mc:Choice Requires="x14">
            <control shapeId="27719" r:id="rId74" name="Group Box 71">
              <controlPr defaultSize="0" autoFill="0" autoPict="0">
                <anchor moveWithCells="1">
                  <from>
                    <xdr:col>21</xdr:col>
                    <xdr:colOff>247650</xdr:colOff>
                    <xdr:row>72</xdr:row>
                    <xdr:rowOff>247650</xdr:rowOff>
                  </from>
                  <to>
                    <xdr:col>36</xdr:col>
                    <xdr:colOff>38100</xdr:colOff>
                    <xdr:row>74</xdr:row>
                    <xdr:rowOff>19050</xdr:rowOff>
                  </to>
                </anchor>
              </controlPr>
            </control>
          </mc:Choice>
        </mc:AlternateContent>
        <mc:AlternateContent xmlns:mc="http://schemas.openxmlformats.org/markup-compatibility/2006">
          <mc:Choice Requires="x14">
            <control shapeId="27720" r:id="rId75" name="Option Button 72">
              <controlPr defaultSize="0" autoFill="0" autoLine="0" autoPict="0">
                <anchor moveWithCells="1">
                  <from>
                    <xdr:col>20</xdr:col>
                    <xdr:colOff>19050</xdr:colOff>
                    <xdr:row>98</xdr:row>
                    <xdr:rowOff>28575</xdr:rowOff>
                  </from>
                  <to>
                    <xdr:col>22</xdr:col>
                    <xdr:colOff>57150</xdr:colOff>
                    <xdr:row>98</xdr:row>
                    <xdr:rowOff>171450</xdr:rowOff>
                  </to>
                </anchor>
              </controlPr>
            </control>
          </mc:Choice>
        </mc:AlternateContent>
        <mc:AlternateContent xmlns:mc="http://schemas.openxmlformats.org/markup-compatibility/2006">
          <mc:Choice Requires="x14">
            <control shapeId="27721" r:id="rId76" name="Option Button 73">
              <controlPr defaultSize="0" autoFill="0" autoLine="0" autoPict="0">
                <anchor moveWithCells="1">
                  <from>
                    <xdr:col>17</xdr:col>
                    <xdr:colOff>66675</xdr:colOff>
                    <xdr:row>152</xdr:row>
                    <xdr:rowOff>0</xdr:rowOff>
                  </from>
                  <to>
                    <xdr:col>19</xdr:col>
                    <xdr:colOff>276225</xdr:colOff>
                    <xdr:row>153</xdr:row>
                    <xdr:rowOff>9525</xdr:rowOff>
                  </to>
                </anchor>
              </controlPr>
            </control>
          </mc:Choice>
        </mc:AlternateContent>
        <mc:AlternateContent xmlns:mc="http://schemas.openxmlformats.org/markup-compatibility/2006">
          <mc:Choice Requires="x14">
            <control shapeId="27722" r:id="rId77" name="Group Box 74">
              <controlPr defaultSize="0" autoFill="0" autoPict="0">
                <anchor moveWithCells="1">
                  <from>
                    <xdr:col>11</xdr:col>
                    <xdr:colOff>0</xdr:colOff>
                    <xdr:row>97</xdr:row>
                    <xdr:rowOff>238125</xdr:rowOff>
                  </from>
                  <to>
                    <xdr:col>23</xdr:col>
                    <xdr:colOff>247650</xdr:colOff>
                    <xdr:row>98</xdr:row>
                    <xdr:rowOff>180975</xdr:rowOff>
                  </to>
                </anchor>
              </controlPr>
            </control>
          </mc:Choice>
        </mc:AlternateContent>
        <mc:AlternateContent xmlns:mc="http://schemas.openxmlformats.org/markup-compatibility/2006">
          <mc:Choice Requires="x14">
            <control shapeId="27723" r:id="rId78" name="Group Box 75">
              <controlPr defaultSize="0" autoFill="0" autoPict="0">
                <anchor moveWithCells="1">
                  <from>
                    <xdr:col>10</xdr:col>
                    <xdr:colOff>333375</xdr:colOff>
                    <xdr:row>151</xdr:row>
                    <xdr:rowOff>200025</xdr:rowOff>
                  </from>
                  <to>
                    <xdr:col>20</xdr:col>
                    <xdr:colOff>228600</xdr:colOff>
                    <xdr:row>153</xdr:row>
                    <xdr:rowOff>28575</xdr:rowOff>
                  </to>
                </anchor>
              </controlPr>
            </control>
          </mc:Choice>
        </mc:AlternateContent>
        <mc:AlternateContent xmlns:mc="http://schemas.openxmlformats.org/markup-compatibility/2006">
          <mc:Choice Requires="x14">
            <control shapeId="27724" r:id="rId79" name="Group Box 76">
              <controlPr defaultSize="0" autoFill="0" autoPict="0">
                <anchor moveWithCells="1">
                  <from>
                    <xdr:col>21</xdr:col>
                    <xdr:colOff>247650</xdr:colOff>
                    <xdr:row>67</xdr:row>
                    <xdr:rowOff>209550</xdr:rowOff>
                  </from>
                  <to>
                    <xdr:col>36</xdr:col>
                    <xdr:colOff>19050</xdr:colOff>
                    <xdr:row>69</xdr:row>
                    <xdr:rowOff>9525</xdr:rowOff>
                  </to>
                </anchor>
              </controlPr>
            </control>
          </mc:Choice>
        </mc:AlternateContent>
        <mc:AlternateContent xmlns:mc="http://schemas.openxmlformats.org/markup-compatibility/2006">
          <mc:Choice Requires="x14">
            <control shapeId="27726" r:id="rId80" name="Check Box 78">
              <controlPr defaultSize="0" autoFill="0" autoLine="0" autoPict="0">
                <anchor moveWithCells="1">
                  <from>
                    <xdr:col>1</xdr:col>
                    <xdr:colOff>161925</xdr:colOff>
                    <xdr:row>155</xdr:row>
                    <xdr:rowOff>28575</xdr:rowOff>
                  </from>
                  <to>
                    <xdr:col>2</xdr:col>
                    <xdr:colOff>95250</xdr:colOff>
                    <xdr:row>156</xdr:row>
                    <xdr:rowOff>19050</xdr:rowOff>
                  </to>
                </anchor>
              </controlPr>
            </control>
          </mc:Choice>
        </mc:AlternateContent>
        <mc:AlternateContent xmlns:mc="http://schemas.openxmlformats.org/markup-compatibility/2006">
          <mc:Choice Requires="x14">
            <control shapeId="27727" r:id="rId81" name="Check Box 79">
              <controlPr locked="0" defaultSize="0" autoFill="0" autoLine="0" autoPict="0">
                <anchor moveWithCells="1">
                  <from>
                    <xdr:col>29</xdr:col>
                    <xdr:colOff>57150</xdr:colOff>
                    <xdr:row>18</xdr:row>
                    <xdr:rowOff>180975</xdr:rowOff>
                  </from>
                  <to>
                    <xdr:col>29</xdr:col>
                    <xdr:colOff>276225</xdr:colOff>
                    <xdr:row>19</xdr:row>
                    <xdr:rowOff>161925</xdr:rowOff>
                  </to>
                </anchor>
              </controlPr>
            </control>
          </mc:Choice>
        </mc:AlternateContent>
        <mc:AlternateContent xmlns:mc="http://schemas.openxmlformats.org/markup-compatibility/2006">
          <mc:Choice Requires="x14">
            <control shapeId="27728" r:id="rId82" name="Check Box 80">
              <controlPr locked="0" defaultSize="0" autoFill="0" autoLine="0" autoPict="0">
                <anchor moveWithCells="1">
                  <from>
                    <xdr:col>29</xdr:col>
                    <xdr:colOff>57150</xdr:colOff>
                    <xdr:row>22</xdr:row>
                    <xdr:rowOff>209550</xdr:rowOff>
                  </from>
                  <to>
                    <xdr:col>29</xdr:col>
                    <xdr:colOff>276225</xdr:colOff>
                    <xdr:row>23</xdr:row>
                    <xdr:rowOff>171450</xdr:rowOff>
                  </to>
                </anchor>
              </controlPr>
            </control>
          </mc:Choice>
        </mc:AlternateContent>
        <mc:AlternateContent xmlns:mc="http://schemas.openxmlformats.org/markup-compatibility/2006">
          <mc:Choice Requires="x14">
            <control shapeId="27729" r:id="rId83" name="Check Box 81">
              <controlPr locked="0" defaultSize="0" autoFill="0" autoLine="0" autoPict="0">
                <anchor moveWithCells="1">
                  <from>
                    <xdr:col>29</xdr:col>
                    <xdr:colOff>57150</xdr:colOff>
                    <xdr:row>30</xdr:row>
                    <xdr:rowOff>200025</xdr:rowOff>
                  </from>
                  <to>
                    <xdr:col>29</xdr:col>
                    <xdr:colOff>276225</xdr:colOff>
                    <xdr:row>31</xdr:row>
                    <xdr:rowOff>171450</xdr:rowOff>
                  </to>
                </anchor>
              </controlPr>
            </control>
          </mc:Choice>
        </mc:AlternateContent>
        <mc:AlternateContent xmlns:mc="http://schemas.openxmlformats.org/markup-compatibility/2006">
          <mc:Choice Requires="x14">
            <control shapeId="27730" r:id="rId84" name="Check Box 82">
              <controlPr locked="0" defaultSize="0" autoFill="0" autoLine="0" autoPict="0">
                <anchor moveWithCells="1">
                  <from>
                    <xdr:col>29</xdr:col>
                    <xdr:colOff>57150</xdr:colOff>
                    <xdr:row>34</xdr:row>
                    <xdr:rowOff>180975</xdr:rowOff>
                  </from>
                  <to>
                    <xdr:col>29</xdr:col>
                    <xdr:colOff>276225</xdr:colOff>
                    <xdr:row>35</xdr:row>
                    <xdr:rowOff>152400</xdr:rowOff>
                  </to>
                </anchor>
              </controlPr>
            </control>
          </mc:Choice>
        </mc:AlternateContent>
        <mc:AlternateContent xmlns:mc="http://schemas.openxmlformats.org/markup-compatibility/2006">
          <mc:Choice Requires="x14">
            <control shapeId="27731" r:id="rId85" name="Option Button 83">
              <controlPr defaultSize="0" autoFill="0" autoLine="0" autoPict="0">
                <anchor moveWithCells="1">
                  <from>
                    <xdr:col>17</xdr:col>
                    <xdr:colOff>9525</xdr:colOff>
                    <xdr:row>123</xdr:row>
                    <xdr:rowOff>0</xdr:rowOff>
                  </from>
                  <to>
                    <xdr:col>23</xdr:col>
                    <xdr:colOff>228600</xdr:colOff>
                    <xdr:row>124</xdr:row>
                    <xdr:rowOff>142875</xdr:rowOff>
                  </to>
                </anchor>
              </controlPr>
            </control>
          </mc:Choice>
        </mc:AlternateContent>
        <mc:AlternateContent xmlns:mc="http://schemas.openxmlformats.org/markup-compatibility/2006">
          <mc:Choice Requires="x14">
            <control shapeId="27759" r:id="rId86" name="ouinon">
              <controlPr defaultSize="0" autoFill="0" autoLine="0" autoPict="0">
                <anchor moveWithCells="1">
                  <from>
                    <xdr:col>23</xdr:col>
                    <xdr:colOff>219075</xdr:colOff>
                    <xdr:row>46</xdr:row>
                    <xdr:rowOff>47625</xdr:rowOff>
                  </from>
                  <to>
                    <xdr:col>25</xdr:col>
                    <xdr:colOff>190500</xdr:colOff>
                    <xdr:row>47</xdr:row>
                    <xdr:rowOff>133350</xdr:rowOff>
                  </to>
                </anchor>
              </controlPr>
            </control>
          </mc:Choice>
        </mc:AlternateContent>
        <mc:AlternateContent xmlns:mc="http://schemas.openxmlformats.org/markup-compatibility/2006">
          <mc:Choice Requires="x14">
            <control shapeId="27760" r:id="rId87" name="Option Button 112">
              <controlPr defaultSize="0" autoFill="0" autoLine="0" autoPict="0">
                <anchor moveWithCells="1">
                  <from>
                    <xdr:col>21</xdr:col>
                    <xdr:colOff>76200</xdr:colOff>
                    <xdr:row>46</xdr:row>
                    <xdr:rowOff>47625</xdr:rowOff>
                  </from>
                  <to>
                    <xdr:col>23</xdr:col>
                    <xdr:colOff>152400</xdr:colOff>
                    <xdr:row>47</xdr:row>
                    <xdr:rowOff>133350</xdr:rowOff>
                  </to>
                </anchor>
              </controlPr>
            </control>
          </mc:Choice>
        </mc:AlternateContent>
        <mc:AlternateContent xmlns:mc="http://schemas.openxmlformats.org/markup-compatibility/2006">
          <mc:Choice Requires="x14">
            <control shapeId="27761" r:id="rId88" name="Group Box 113">
              <controlPr defaultSize="0" autoFill="0" autoPict="0">
                <anchor moveWithCells="1">
                  <from>
                    <xdr:col>20</xdr:col>
                    <xdr:colOff>285750</xdr:colOff>
                    <xdr:row>46</xdr:row>
                    <xdr:rowOff>0</xdr:rowOff>
                  </from>
                  <to>
                    <xdr:col>27</xdr:col>
                    <xdr:colOff>0</xdr:colOff>
                    <xdr:row>48</xdr:row>
                    <xdr:rowOff>0</xdr:rowOff>
                  </to>
                </anchor>
              </controlPr>
            </control>
          </mc:Choice>
        </mc:AlternateContent>
        <mc:AlternateContent xmlns:mc="http://schemas.openxmlformats.org/markup-compatibility/2006">
          <mc:Choice Requires="x14">
            <control shapeId="27762" r:id="rId89" name="Option Button 114">
              <controlPr defaultSize="0" autoFill="0" autoLine="0" autoPict="0">
                <anchor moveWithCells="1">
                  <from>
                    <xdr:col>23</xdr:col>
                    <xdr:colOff>219075</xdr:colOff>
                    <xdr:row>49</xdr:row>
                    <xdr:rowOff>66675</xdr:rowOff>
                  </from>
                  <to>
                    <xdr:col>25</xdr:col>
                    <xdr:colOff>190500</xdr:colOff>
                    <xdr:row>50</xdr:row>
                    <xdr:rowOff>123825</xdr:rowOff>
                  </to>
                </anchor>
              </controlPr>
            </control>
          </mc:Choice>
        </mc:AlternateContent>
        <mc:AlternateContent xmlns:mc="http://schemas.openxmlformats.org/markup-compatibility/2006">
          <mc:Choice Requires="x14">
            <control shapeId="27763" r:id="rId90" name="Option Button 115">
              <controlPr defaultSize="0" autoFill="0" autoLine="0" autoPict="0">
                <anchor moveWithCells="1">
                  <from>
                    <xdr:col>21</xdr:col>
                    <xdr:colOff>66675</xdr:colOff>
                    <xdr:row>49</xdr:row>
                    <xdr:rowOff>66675</xdr:rowOff>
                  </from>
                  <to>
                    <xdr:col>23</xdr:col>
                    <xdr:colOff>152400</xdr:colOff>
                    <xdr:row>50</xdr:row>
                    <xdr:rowOff>123825</xdr:rowOff>
                  </to>
                </anchor>
              </controlPr>
            </control>
          </mc:Choice>
        </mc:AlternateContent>
        <mc:AlternateContent xmlns:mc="http://schemas.openxmlformats.org/markup-compatibility/2006">
          <mc:Choice Requires="x14">
            <control shapeId="27764" r:id="rId91" name="Group Box 116">
              <controlPr defaultSize="0" autoFill="0" autoPict="0">
                <anchor moveWithCells="1">
                  <from>
                    <xdr:col>20</xdr:col>
                    <xdr:colOff>276225</xdr:colOff>
                    <xdr:row>49</xdr:row>
                    <xdr:rowOff>9525</xdr:rowOff>
                  </from>
                  <to>
                    <xdr:col>27</xdr:col>
                    <xdr:colOff>9525</xdr:colOff>
                    <xdr:row>51</xdr:row>
                    <xdr:rowOff>0</xdr:rowOff>
                  </to>
                </anchor>
              </controlPr>
            </control>
          </mc:Choice>
        </mc:AlternateContent>
        <mc:AlternateContent xmlns:mc="http://schemas.openxmlformats.org/markup-compatibility/2006">
          <mc:Choice Requires="x14">
            <control shapeId="27765" r:id="rId92" name="Option Button 117">
              <controlPr defaultSize="0" autoFill="0" autoLine="0" autoPict="0">
                <anchor moveWithCells="1">
                  <from>
                    <xdr:col>23</xdr:col>
                    <xdr:colOff>209550</xdr:colOff>
                    <xdr:row>52</xdr:row>
                    <xdr:rowOff>57150</xdr:rowOff>
                  </from>
                  <to>
                    <xdr:col>25</xdr:col>
                    <xdr:colOff>190500</xdr:colOff>
                    <xdr:row>53</xdr:row>
                    <xdr:rowOff>114300</xdr:rowOff>
                  </to>
                </anchor>
              </controlPr>
            </control>
          </mc:Choice>
        </mc:AlternateContent>
        <mc:AlternateContent xmlns:mc="http://schemas.openxmlformats.org/markup-compatibility/2006">
          <mc:Choice Requires="x14">
            <control shapeId="27766" r:id="rId93" name="Option Button 118">
              <controlPr defaultSize="0" autoFill="0" autoLine="0" autoPict="0">
                <anchor moveWithCells="1">
                  <from>
                    <xdr:col>21</xdr:col>
                    <xdr:colOff>57150</xdr:colOff>
                    <xdr:row>52</xdr:row>
                    <xdr:rowOff>57150</xdr:rowOff>
                  </from>
                  <to>
                    <xdr:col>23</xdr:col>
                    <xdr:colOff>142875</xdr:colOff>
                    <xdr:row>53</xdr:row>
                    <xdr:rowOff>114300</xdr:rowOff>
                  </to>
                </anchor>
              </controlPr>
            </control>
          </mc:Choice>
        </mc:AlternateContent>
        <mc:AlternateContent xmlns:mc="http://schemas.openxmlformats.org/markup-compatibility/2006">
          <mc:Choice Requires="x14">
            <control shapeId="27767" r:id="rId94" name="Group Box 119">
              <controlPr defaultSize="0" autoFill="0" autoPict="0">
                <anchor moveWithCells="1">
                  <from>
                    <xdr:col>20</xdr:col>
                    <xdr:colOff>266700</xdr:colOff>
                    <xdr:row>52</xdr:row>
                    <xdr:rowOff>0</xdr:rowOff>
                  </from>
                  <to>
                    <xdr:col>27</xdr:col>
                    <xdr:colOff>9525</xdr:colOff>
                    <xdr:row>54</xdr:row>
                    <xdr:rowOff>0</xdr:rowOff>
                  </to>
                </anchor>
              </controlPr>
            </control>
          </mc:Choice>
        </mc:AlternateContent>
        <mc:AlternateContent xmlns:mc="http://schemas.openxmlformats.org/markup-compatibility/2006">
          <mc:Choice Requires="x14">
            <control shapeId="27772" r:id="rId95" name="Check Box 124">
              <controlPr defaultSize="0" autoFill="0" autoLine="0" autoPict="0">
                <anchor moveWithCells="1">
                  <from>
                    <xdr:col>1</xdr:col>
                    <xdr:colOff>161925</xdr:colOff>
                    <xdr:row>151</xdr:row>
                    <xdr:rowOff>19050</xdr:rowOff>
                  </from>
                  <to>
                    <xdr:col>2</xdr:col>
                    <xdr:colOff>95250</xdr:colOff>
                    <xdr:row>151</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78E4-24F9-467E-8FC8-36A67F3858C2}">
  <sheetPr codeName="Feuil6"/>
  <dimension ref="A1:AP120"/>
  <sheetViews>
    <sheetView zoomScale="115" zoomScaleNormal="115" workbookViewId="0">
      <selection activeCell="S20" sqref="S20"/>
    </sheetView>
  </sheetViews>
  <sheetFormatPr baseColWidth="10" defaultColWidth="0" defaultRowHeight="12" zeroHeight="1"/>
  <cols>
    <col min="1" max="1" width="2.5703125" style="161" customWidth="1"/>
    <col min="2" max="2" width="2.7109375" style="161" customWidth="1"/>
    <col min="3" max="4" width="17.140625" style="161" customWidth="1"/>
    <col min="5" max="5" width="18" style="161" customWidth="1"/>
    <col min="6" max="6" width="17.140625" style="161" customWidth="1"/>
    <col min="7" max="7" width="34" style="161" customWidth="1"/>
    <col min="8" max="8" width="7" style="161" customWidth="1"/>
    <col min="9" max="24" width="8.140625" style="161" customWidth="1"/>
    <col min="25" max="25" width="4.7109375" style="161" customWidth="1"/>
    <col min="26" max="26" width="6" style="161" customWidth="1"/>
    <col min="27" max="42" width="0" style="161" hidden="1" customWidth="1"/>
    <col min="43" max="16384" width="11.42578125" style="161" hidden="1"/>
  </cols>
  <sheetData>
    <row r="1" spans="2:25" ht="12.75" thickBot="1"/>
    <row r="2" spans="2:25" ht="12.75" customHeight="1">
      <c r="B2" s="519" t="s">
        <v>534</v>
      </c>
      <c r="C2" s="520"/>
      <c r="D2" s="520"/>
      <c r="E2" s="520"/>
      <c r="F2" s="520"/>
      <c r="G2" s="520"/>
      <c r="H2" s="521"/>
      <c r="I2" s="536"/>
      <c r="J2" s="537"/>
      <c r="K2" s="540" t="s">
        <v>0</v>
      </c>
      <c r="L2" s="540"/>
      <c r="M2" s="540"/>
      <c r="N2" s="542" t="s">
        <v>547</v>
      </c>
      <c r="O2" s="542"/>
      <c r="P2" s="542"/>
      <c r="Q2" s="542"/>
      <c r="R2" s="542"/>
      <c r="S2" s="542"/>
      <c r="T2" s="542"/>
      <c r="U2" s="542"/>
      <c r="V2" s="525" t="s">
        <v>472</v>
      </c>
      <c r="W2" s="526"/>
      <c r="X2" s="526"/>
      <c r="Y2" s="527"/>
    </row>
    <row r="3" spans="2:25" ht="12.75" customHeight="1">
      <c r="B3" s="520"/>
      <c r="C3" s="520"/>
      <c r="D3" s="520"/>
      <c r="E3" s="520"/>
      <c r="F3" s="520"/>
      <c r="G3" s="520"/>
      <c r="H3" s="521"/>
      <c r="I3" s="538"/>
      <c r="J3" s="539"/>
      <c r="K3" s="541"/>
      <c r="L3" s="541"/>
      <c r="M3" s="541"/>
      <c r="N3" s="543"/>
      <c r="O3" s="543"/>
      <c r="P3" s="543"/>
      <c r="Q3" s="543"/>
      <c r="R3" s="543"/>
      <c r="S3" s="543"/>
      <c r="T3" s="543"/>
      <c r="U3" s="543"/>
      <c r="V3" s="528"/>
      <c r="W3" s="529"/>
      <c r="X3" s="529"/>
      <c r="Y3" s="530"/>
    </row>
    <row r="4" spans="2:25" ht="12.75" customHeight="1">
      <c r="B4" s="520"/>
      <c r="C4" s="520"/>
      <c r="D4" s="520"/>
      <c r="E4" s="520"/>
      <c r="F4" s="520"/>
      <c r="G4" s="520"/>
      <c r="H4" s="521"/>
      <c r="I4" s="538"/>
      <c r="J4" s="539"/>
      <c r="K4" s="541"/>
      <c r="L4" s="541"/>
      <c r="M4" s="541"/>
      <c r="N4" s="543"/>
      <c r="O4" s="543"/>
      <c r="P4" s="543"/>
      <c r="Q4" s="543"/>
      <c r="R4" s="543"/>
      <c r="S4" s="543"/>
      <c r="T4" s="543"/>
      <c r="U4" s="543"/>
      <c r="V4" s="528"/>
      <c r="W4" s="529"/>
      <c r="X4" s="529"/>
      <c r="Y4" s="530"/>
    </row>
    <row r="5" spans="2:25" ht="12.75" customHeight="1">
      <c r="B5" s="523" t="s">
        <v>551</v>
      </c>
      <c r="C5" s="523"/>
      <c r="D5" s="523"/>
      <c r="E5" s="523"/>
      <c r="F5" s="523"/>
      <c r="G5" s="523"/>
      <c r="I5" s="538"/>
      <c r="J5" s="539"/>
      <c r="K5" s="541"/>
      <c r="L5" s="541"/>
      <c r="M5" s="541"/>
      <c r="N5" s="543"/>
      <c r="O5" s="543"/>
      <c r="P5" s="543"/>
      <c r="Q5" s="543"/>
      <c r="R5" s="543"/>
      <c r="S5" s="543"/>
      <c r="T5" s="543"/>
      <c r="U5" s="543"/>
      <c r="V5" s="528"/>
      <c r="W5" s="529"/>
      <c r="X5" s="529"/>
      <c r="Y5" s="530"/>
    </row>
    <row r="6" spans="2:25" ht="12.75" customHeight="1">
      <c r="B6" s="523"/>
      <c r="C6" s="523"/>
      <c r="D6" s="523"/>
      <c r="E6" s="523"/>
      <c r="F6" s="523"/>
      <c r="G6" s="523"/>
      <c r="I6" s="538"/>
      <c r="J6" s="539"/>
      <c r="K6" s="541"/>
      <c r="L6" s="541"/>
      <c r="M6" s="541"/>
      <c r="N6" s="543"/>
      <c r="O6" s="543"/>
      <c r="P6" s="543"/>
      <c r="Q6" s="543"/>
      <c r="R6" s="543"/>
      <c r="S6" s="543"/>
      <c r="T6" s="543"/>
      <c r="U6" s="543"/>
      <c r="V6" s="531"/>
      <c r="W6" s="532"/>
      <c r="X6" s="532"/>
      <c r="Y6" s="533"/>
    </row>
    <row r="7" spans="2:25" ht="15.75" customHeight="1">
      <c r="B7" s="523"/>
      <c r="C7" s="523"/>
      <c r="D7" s="523"/>
      <c r="E7" s="523"/>
      <c r="F7" s="523"/>
      <c r="G7" s="523"/>
      <c r="I7" s="162"/>
      <c r="Y7" s="163"/>
    </row>
    <row r="8" spans="2:25" ht="15" customHeight="1">
      <c r="B8" s="523"/>
      <c r="C8" s="523"/>
      <c r="D8" s="523"/>
      <c r="E8" s="523"/>
      <c r="F8" s="523"/>
      <c r="G8" s="523"/>
      <c r="I8" s="164"/>
      <c r="J8" s="165" t="s">
        <v>468</v>
      </c>
      <c r="L8" s="535">
        <f>Formulaire_Fr!F9</f>
        <v>0</v>
      </c>
      <c r="M8" s="535"/>
      <c r="N8" s="535"/>
      <c r="O8" s="535"/>
      <c r="P8" s="535"/>
      <c r="R8" s="166" t="s">
        <v>469</v>
      </c>
      <c r="S8" s="550">
        <f>Formulaire_Fr!U9</f>
        <v>0</v>
      </c>
      <c r="T8" s="550"/>
      <c r="V8" s="166" t="s">
        <v>470</v>
      </c>
      <c r="W8" s="534">
        <f>Formulaire_Fr!AF9</f>
        <v>0</v>
      </c>
      <c r="X8" s="534"/>
      <c r="Y8" s="163"/>
    </row>
    <row r="9" spans="2:25" ht="15" customHeight="1">
      <c r="B9" s="523"/>
      <c r="C9" s="523"/>
      <c r="D9" s="523"/>
      <c r="E9" s="523"/>
      <c r="F9" s="523"/>
      <c r="G9" s="523"/>
      <c r="I9" s="167"/>
      <c r="Y9" s="163"/>
    </row>
    <row r="10" spans="2:25" ht="15">
      <c r="B10" s="523"/>
      <c r="C10" s="523"/>
      <c r="D10" s="523"/>
      <c r="E10" s="523"/>
      <c r="F10" s="523"/>
      <c r="G10" s="523"/>
      <c r="I10" s="164"/>
      <c r="J10" s="165" t="s">
        <v>471</v>
      </c>
      <c r="K10" s="535">
        <f>Formulaire_Fr!F11</f>
        <v>0</v>
      </c>
      <c r="L10" s="535"/>
      <c r="M10" s="535"/>
      <c r="N10" s="535"/>
      <c r="O10" s="535"/>
      <c r="P10" s="535"/>
      <c r="Q10" s="535"/>
      <c r="R10" s="535"/>
      <c r="S10" s="535"/>
      <c r="T10" s="535"/>
      <c r="U10" s="535"/>
      <c r="V10" s="535"/>
      <c r="W10" s="535"/>
      <c r="X10" s="535"/>
      <c r="Y10" s="163"/>
    </row>
    <row r="11" spans="2:25" ht="15" customHeight="1">
      <c r="B11" s="523"/>
      <c r="C11" s="523"/>
      <c r="D11" s="523"/>
      <c r="E11" s="523"/>
      <c r="F11" s="523"/>
      <c r="G11" s="523"/>
      <c r="I11" s="164"/>
      <c r="Y11" s="163"/>
    </row>
    <row r="12" spans="2:25" ht="15.75" customHeight="1">
      <c r="B12" s="523"/>
      <c r="C12" s="523"/>
      <c r="D12" s="523"/>
      <c r="E12" s="523"/>
      <c r="F12" s="523"/>
      <c r="G12" s="523"/>
      <c r="I12" s="164"/>
      <c r="Y12" s="163"/>
    </row>
    <row r="13" spans="2:25" ht="12.75" customHeight="1">
      <c r="B13" s="523"/>
      <c r="C13" s="523"/>
      <c r="D13" s="523"/>
      <c r="E13" s="523"/>
      <c r="F13" s="523"/>
      <c r="G13" s="523"/>
      <c r="I13" s="164"/>
      <c r="J13" s="169" t="s">
        <v>474</v>
      </c>
      <c r="K13" s="170"/>
      <c r="L13" s="170"/>
      <c r="M13" s="170"/>
      <c r="N13" s="170"/>
      <c r="O13" s="170"/>
      <c r="Q13" s="169" t="s">
        <v>479</v>
      </c>
      <c r="R13" s="170"/>
      <c r="S13" s="170"/>
      <c r="T13" s="170"/>
      <c r="U13" s="170"/>
      <c r="V13" s="170"/>
      <c r="W13" s="170"/>
      <c r="X13" s="170"/>
      <c r="Y13" s="163"/>
    </row>
    <row r="14" spans="2:25" ht="15.75" customHeight="1">
      <c r="B14" s="523"/>
      <c r="C14" s="523"/>
      <c r="D14" s="523"/>
      <c r="E14" s="523"/>
      <c r="F14" s="523"/>
      <c r="G14" s="523"/>
      <c r="I14" s="164"/>
      <c r="Y14" s="163"/>
    </row>
    <row r="15" spans="2:25" ht="12.75" customHeight="1">
      <c r="B15" s="523"/>
      <c r="C15" s="523"/>
      <c r="D15" s="523"/>
      <c r="E15" s="523"/>
      <c r="F15" s="523"/>
      <c r="G15" s="523"/>
      <c r="I15" s="164"/>
      <c r="J15" s="171" t="s">
        <v>476</v>
      </c>
      <c r="L15" s="545"/>
      <c r="M15" s="545"/>
      <c r="N15" s="545"/>
      <c r="Q15" s="260" t="b">
        <v>0</v>
      </c>
      <c r="R15" s="161" t="s">
        <v>480</v>
      </c>
      <c r="Y15" s="163"/>
    </row>
    <row r="16" spans="2:25" ht="15.75" customHeight="1">
      <c r="B16" s="523"/>
      <c r="C16" s="523"/>
      <c r="D16" s="523"/>
      <c r="E16" s="523"/>
      <c r="F16" s="523"/>
      <c r="G16" s="523"/>
      <c r="I16" s="164"/>
      <c r="J16" s="171"/>
      <c r="L16" s="168"/>
      <c r="M16" s="168"/>
      <c r="N16" s="168"/>
      <c r="Q16" s="260" t="b">
        <v>0</v>
      </c>
      <c r="R16" s="523" t="s">
        <v>481</v>
      </c>
      <c r="S16" s="523"/>
      <c r="T16" s="523"/>
      <c r="U16" s="523"/>
      <c r="V16" s="523"/>
      <c r="W16" s="523"/>
      <c r="X16" s="523"/>
      <c r="Y16" s="163"/>
    </row>
    <row r="17" spans="1:42" ht="12.75" customHeight="1">
      <c r="I17" s="164"/>
      <c r="J17" s="171" t="s">
        <v>477</v>
      </c>
      <c r="L17" s="545"/>
      <c r="M17" s="545"/>
      <c r="N17" s="545"/>
      <c r="R17" s="523"/>
      <c r="S17" s="523"/>
      <c r="T17" s="523"/>
      <c r="U17" s="523"/>
      <c r="V17" s="523"/>
      <c r="W17" s="523"/>
      <c r="X17" s="523"/>
      <c r="Y17" s="163"/>
    </row>
    <row r="18" spans="1:42" ht="15.75" customHeight="1">
      <c r="B18" s="522" t="s">
        <v>418</v>
      </c>
      <c r="C18" s="522"/>
      <c r="D18" s="522"/>
      <c r="E18" s="522"/>
      <c r="F18" s="522"/>
      <c r="G18" s="522"/>
      <c r="I18" s="164"/>
      <c r="J18" s="171"/>
      <c r="L18" s="168"/>
      <c r="M18" s="168"/>
      <c r="N18" s="168"/>
      <c r="Q18" s="260" t="b">
        <v>0</v>
      </c>
      <c r="R18" s="523" t="s">
        <v>482</v>
      </c>
      <c r="S18" s="523"/>
      <c r="T18" s="523"/>
      <c r="U18" s="523"/>
      <c r="V18" s="523"/>
      <c r="W18" s="523"/>
      <c r="X18" s="523"/>
      <c r="Y18" s="163"/>
    </row>
    <row r="19" spans="1:42" ht="15.75" customHeight="1">
      <c r="B19" s="251"/>
      <c r="C19" s="251"/>
      <c r="D19" s="251"/>
      <c r="E19" s="251"/>
      <c r="F19" s="251"/>
      <c r="G19" s="251"/>
      <c r="I19" s="164"/>
      <c r="J19" s="171" t="s">
        <v>475</v>
      </c>
      <c r="L19" s="545"/>
      <c r="M19" s="545"/>
      <c r="N19" s="545"/>
      <c r="R19" s="523"/>
      <c r="S19" s="523"/>
      <c r="T19" s="523"/>
      <c r="U19" s="523"/>
      <c r="V19" s="523"/>
      <c r="W19" s="523"/>
      <c r="X19" s="523"/>
      <c r="Y19" s="163"/>
    </row>
    <row r="20" spans="1:42" ht="15.75" customHeight="1">
      <c r="B20" s="249" t="s">
        <v>544</v>
      </c>
      <c r="C20" s="523" t="s">
        <v>548</v>
      </c>
      <c r="D20" s="523"/>
      <c r="E20" s="523"/>
      <c r="F20" s="523"/>
      <c r="G20" s="523"/>
      <c r="H20" s="184"/>
      <c r="I20" s="164"/>
      <c r="J20" s="171"/>
      <c r="L20" s="168"/>
      <c r="M20" s="168"/>
      <c r="N20" s="168"/>
      <c r="Y20" s="163"/>
    </row>
    <row r="21" spans="1:42" ht="15.75" customHeight="1">
      <c r="B21" s="250"/>
      <c r="C21" s="523"/>
      <c r="D21" s="523"/>
      <c r="E21" s="523"/>
      <c r="F21" s="523"/>
      <c r="G21" s="523"/>
      <c r="I21" s="174" t="s">
        <v>434</v>
      </c>
      <c r="J21" s="175" t="s">
        <v>478</v>
      </c>
      <c r="K21" s="176"/>
      <c r="L21" s="545"/>
      <c r="M21" s="545"/>
      <c r="N21" s="545"/>
      <c r="O21" s="176"/>
      <c r="P21" s="176"/>
      <c r="Q21" s="176"/>
      <c r="R21" s="176"/>
      <c r="S21" s="176"/>
      <c r="T21" s="176"/>
      <c r="U21" s="176"/>
      <c r="V21" s="176"/>
      <c r="W21" s="176"/>
      <c r="X21" s="176"/>
      <c r="Y21" s="163"/>
    </row>
    <row r="22" spans="1:42" ht="15.75" customHeight="1">
      <c r="B22" s="250"/>
      <c r="C22" s="523"/>
      <c r="D22" s="523"/>
      <c r="E22" s="523"/>
      <c r="F22" s="523"/>
      <c r="G22" s="523"/>
      <c r="I22" s="178"/>
      <c r="J22" s="179"/>
      <c r="K22" s="179"/>
      <c r="L22" s="179"/>
      <c r="M22" s="179"/>
      <c r="N22" s="179"/>
      <c r="O22" s="179"/>
      <c r="P22" s="179"/>
      <c r="Q22" s="179"/>
      <c r="R22" s="179"/>
      <c r="S22" s="179"/>
      <c r="T22" s="179"/>
      <c r="U22" s="179"/>
      <c r="V22" s="179"/>
      <c r="W22" s="179"/>
      <c r="X22" s="179"/>
      <c r="Y22" s="163"/>
    </row>
    <row r="23" spans="1:42" ht="15" customHeight="1">
      <c r="B23" s="250"/>
      <c r="C23" s="523"/>
      <c r="D23" s="523"/>
      <c r="E23" s="523"/>
      <c r="F23" s="523"/>
      <c r="G23" s="523"/>
      <c r="I23" s="180"/>
      <c r="J23" s="544" t="s">
        <v>538</v>
      </c>
      <c r="K23" s="544"/>
      <c r="L23" s="544"/>
      <c r="M23" s="544"/>
      <c r="N23" s="544"/>
      <c r="O23" s="544"/>
      <c r="P23" s="544"/>
      <c r="Q23" s="544"/>
      <c r="R23" s="544"/>
      <c r="S23" s="544"/>
      <c r="T23" s="544"/>
      <c r="U23" s="544"/>
      <c r="V23" s="544"/>
      <c r="W23" s="544"/>
      <c r="X23" s="544"/>
      <c r="Y23" s="163"/>
    </row>
    <row r="24" spans="1:42" ht="15" customHeight="1">
      <c r="B24" s="250"/>
      <c r="C24" s="172"/>
      <c r="D24" s="172"/>
      <c r="E24" s="172"/>
      <c r="F24" s="172"/>
      <c r="G24" s="172"/>
      <c r="I24" s="181"/>
      <c r="J24" s="544"/>
      <c r="K24" s="544"/>
      <c r="L24" s="544"/>
      <c r="M24" s="544"/>
      <c r="N24" s="544"/>
      <c r="O24" s="544"/>
      <c r="P24" s="544"/>
      <c r="Q24" s="544"/>
      <c r="R24" s="544"/>
      <c r="S24" s="544"/>
      <c r="T24" s="544"/>
      <c r="U24" s="544"/>
      <c r="V24" s="544"/>
      <c r="W24" s="544"/>
      <c r="X24" s="544"/>
      <c r="Y24" s="163"/>
    </row>
    <row r="25" spans="1:42" ht="12.75" customHeight="1">
      <c r="B25" s="249" t="s">
        <v>419</v>
      </c>
      <c r="C25" s="249" t="s">
        <v>420</v>
      </c>
      <c r="D25" s="250"/>
      <c r="E25" s="250"/>
      <c r="F25" s="250"/>
      <c r="G25" s="250"/>
      <c r="I25" s="181"/>
      <c r="J25" s="544"/>
      <c r="K25" s="544"/>
      <c r="L25" s="544"/>
      <c r="M25" s="544"/>
      <c r="N25" s="544"/>
      <c r="O25" s="544"/>
      <c r="P25" s="544"/>
      <c r="Q25" s="544"/>
      <c r="R25" s="544"/>
      <c r="S25" s="544"/>
      <c r="T25" s="544"/>
      <c r="U25" s="544"/>
      <c r="V25" s="544"/>
      <c r="W25" s="544"/>
      <c r="X25" s="544"/>
      <c r="Y25" s="163"/>
    </row>
    <row r="26" spans="1:42" s="184" customFormat="1" ht="15" customHeight="1">
      <c r="A26" s="161"/>
      <c r="B26" s="161"/>
      <c r="C26" s="249"/>
      <c r="D26" s="161"/>
      <c r="E26" s="161"/>
      <c r="F26" s="161"/>
      <c r="G26" s="161"/>
      <c r="H26" s="161"/>
      <c r="I26" s="181"/>
      <c r="J26" s="182"/>
      <c r="K26" s="183"/>
      <c r="L26" s="182"/>
      <c r="M26" s="182"/>
      <c r="N26" s="182"/>
      <c r="O26" s="182"/>
      <c r="P26" s="182"/>
      <c r="Q26" s="182"/>
      <c r="R26" s="182"/>
      <c r="S26" s="182"/>
      <c r="T26" s="182"/>
      <c r="U26" s="182"/>
      <c r="V26" s="182"/>
      <c r="W26" s="182"/>
      <c r="X26" s="182"/>
      <c r="Y26" s="163"/>
      <c r="AA26" s="161"/>
      <c r="AB26" s="161"/>
      <c r="AC26" s="161"/>
      <c r="AD26" s="161"/>
      <c r="AE26" s="161"/>
      <c r="AF26" s="161"/>
      <c r="AG26" s="161"/>
      <c r="AH26" s="161"/>
      <c r="AI26" s="161"/>
      <c r="AJ26" s="161"/>
      <c r="AK26" s="161"/>
      <c r="AL26" s="161"/>
      <c r="AM26" s="161"/>
      <c r="AN26" s="161"/>
      <c r="AO26" s="161"/>
      <c r="AP26" s="161"/>
    </row>
    <row r="27" spans="1:42" ht="12.75">
      <c r="B27" s="249" t="s">
        <v>421</v>
      </c>
      <c r="C27" s="523" t="s">
        <v>549</v>
      </c>
      <c r="D27" s="523"/>
      <c r="E27" s="523"/>
      <c r="F27" s="523"/>
      <c r="G27" s="523"/>
      <c r="I27" s="185"/>
      <c r="J27" s="175" t="s">
        <v>435</v>
      </c>
      <c r="K27" s="548"/>
      <c r="L27" s="548"/>
      <c r="M27" s="186" t="s">
        <v>436</v>
      </c>
      <c r="N27" s="554"/>
      <c r="O27" s="554"/>
      <c r="P27" s="554"/>
      <c r="Q27" s="175"/>
      <c r="R27" s="175"/>
      <c r="S27" s="175"/>
      <c r="T27" s="186" t="s">
        <v>437</v>
      </c>
      <c r="U27" s="524"/>
      <c r="V27" s="524"/>
      <c r="W27" s="524"/>
      <c r="X27" s="524"/>
      <c r="Y27" s="163"/>
    </row>
    <row r="28" spans="1:42" ht="12.75">
      <c r="C28" s="523"/>
      <c r="D28" s="523"/>
      <c r="E28" s="523"/>
      <c r="F28" s="523"/>
      <c r="G28" s="523"/>
      <c r="I28" s="185"/>
      <c r="J28" s="175"/>
      <c r="K28" s="175"/>
      <c r="L28" s="175"/>
      <c r="M28" s="186"/>
      <c r="N28" s="187"/>
      <c r="O28" s="175"/>
      <c r="P28" s="175"/>
      <c r="Q28" s="175"/>
      <c r="R28" s="175"/>
      <c r="S28" s="175"/>
      <c r="T28" s="175"/>
      <c r="V28" s="175"/>
      <c r="W28" s="175"/>
      <c r="X28" s="175"/>
      <c r="Y28" s="163"/>
    </row>
    <row r="29" spans="1:42" ht="12.75">
      <c r="C29" s="523"/>
      <c r="D29" s="523"/>
      <c r="E29" s="523"/>
      <c r="F29" s="523"/>
      <c r="G29" s="523"/>
      <c r="I29" s="185"/>
      <c r="J29" s="175" t="s">
        <v>435</v>
      </c>
      <c r="K29" s="548"/>
      <c r="L29" s="548"/>
      <c r="M29" s="186" t="s">
        <v>436</v>
      </c>
      <c r="N29" s="554"/>
      <c r="O29" s="554"/>
      <c r="P29" s="554"/>
      <c r="Q29" s="175"/>
      <c r="R29" s="175"/>
      <c r="S29" s="175"/>
      <c r="T29" s="186" t="s">
        <v>438</v>
      </c>
      <c r="U29" s="524"/>
      <c r="V29" s="524"/>
      <c r="W29" s="524"/>
      <c r="X29" s="524"/>
      <c r="Y29" s="163"/>
    </row>
    <row r="30" spans="1:42">
      <c r="C30" s="172"/>
      <c r="D30" s="172"/>
      <c r="E30" s="172"/>
      <c r="F30" s="172"/>
      <c r="G30" s="172"/>
      <c r="I30" s="188"/>
      <c r="J30" s="189"/>
      <c r="K30" s="189"/>
      <c r="L30" s="189"/>
      <c r="M30" s="189"/>
      <c r="N30" s="189"/>
      <c r="O30" s="189"/>
      <c r="P30" s="189"/>
      <c r="Q30" s="189"/>
      <c r="R30" s="189"/>
      <c r="S30" s="189"/>
      <c r="T30" s="189"/>
      <c r="U30" s="189"/>
      <c r="V30" s="189"/>
      <c r="W30" s="189"/>
      <c r="X30" s="189"/>
      <c r="Y30" s="163"/>
    </row>
    <row r="31" spans="1:42" ht="15.75" customHeight="1">
      <c r="B31" s="249" t="s">
        <v>422</v>
      </c>
      <c r="C31" s="559" t="s">
        <v>536</v>
      </c>
      <c r="D31" s="559"/>
      <c r="E31" s="559"/>
      <c r="F31" s="559"/>
      <c r="G31" s="559"/>
      <c r="I31" s="188"/>
      <c r="J31" s="553" t="s">
        <v>483</v>
      </c>
      <c r="K31" s="553"/>
      <c r="L31" s="553"/>
      <c r="M31" s="553"/>
      <c r="N31" s="553"/>
      <c r="O31" s="553"/>
      <c r="P31" s="553"/>
      <c r="Q31" s="553"/>
      <c r="R31" s="553"/>
      <c r="S31" s="553"/>
      <c r="T31" s="553"/>
      <c r="U31" s="553"/>
      <c r="V31" s="553"/>
      <c r="W31" s="553"/>
      <c r="X31" s="553"/>
      <c r="Y31" s="163"/>
    </row>
    <row r="32" spans="1:42" ht="12" customHeight="1">
      <c r="B32" s="249"/>
      <c r="C32" s="177"/>
      <c r="I32" s="190"/>
      <c r="J32" s="553"/>
      <c r="K32" s="553"/>
      <c r="L32" s="553"/>
      <c r="M32" s="553"/>
      <c r="N32" s="553"/>
      <c r="O32" s="553"/>
      <c r="P32" s="553"/>
      <c r="Q32" s="553"/>
      <c r="R32" s="553"/>
      <c r="S32" s="553"/>
      <c r="T32" s="553"/>
      <c r="U32" s="553"/>
      <c r="V32" s="553"/>
      <c r="W32" s="553"/>
      <c r="X32" s="553"/>
      <c r="Y32" s="163"/>
    </row>
    <row r="33" spans="2:25" ht="18" customHeight="1">
      <c r="B33" s="249" t="s">
        <v>423</v>
      </c>
      <c r="C33" s="559" t="s">
        <v>537</v>
      </c>
      <c r="D33" s="559"/>
      <c r="E33" s="559"/>
      <c r="F33" s="559"/>
      <c r="G33" s="559"/>
      <c r="I33" s="191"/>
      <c r="J33" s="192" t="s">
        <v>439</v>
      </c>
      <c r="K33" s="193"/>
      <c r="L33" s="193"/>
      <c r="M33" s="194"/>
      <c r="N33" s="193"/>
      <c r="O33" s="193"/>
      <c r="P33" s="193"/>
      <c r="Q33" s="195"/>
      <c r="R33" s="194"/>
      <c r="S33" s="194"/>
      <c r="T33" s="194"/>
      <c r="U33" s="193"/>
      <c r="V33" s="193"/>
      <c r="W33" s="193"/>
      <c r="X33" s="196"/>
      <c r="Y33" s="163"/>
    </row>
    <row r="34" spans="2:25" ht="15">
      <c r="B34" s="249"/>
      <c r="I34" s="178"/>
      <c r="J34" s="197"/>
      <c r="K34" s="198"/>
      <c r="L34" s="198"/>
      <c r="M34" s="199"/>
      <c r="N34" s="199"/>
      <c r="O34" s="199"/>
      <c r="P34" s="199"/>
      <c r="Q34" s="199"/>
      <c r="R34" s="199"/>
      <c r="S34" s="200"/>
      <c r="T34" s="199"/>
      <c r="U34" s="199"/>
      <c r="V34" s="201"/>
      <c r="W34" s="201"/>
      <c r="X34" s="202"/>
      <c r="Y34" s="163"/>
    </row>
    <row r="35" spans="2:25" ht="15">
      <c r="B35" s="249" t="s">
        <v>424</v>
      </c>
      <c r="C35" s="523" t="s">
        <v>545</v>
      </c>
      <c r="D35" s="523"/>
      <c r="E35" s="523"/>
      <c r="F35" s="523"/>
      <c r="G35" s="523"/>
      <c r="I35" s="178"/>
      <c r="J35" s="203" t="b">
        <v>0</v>
      </c>
      <c r="K35" s="175" t="s">
        <v>539</v>
      </c>
      <c r="L35" s="179"/>
      <c r="M35" s="179"/>
      <c r="N35" s="48"/>
      <c r="O35" s="175"/>
      <c r="P35" s="175"/>
      <c r="Q35" s="175"/>
      <c r="R35" s="186"/>
      <c r="S35" s="48"/>
      <c r="T35" s="48"/>
      <c r="U35" s="48"/>
      <c r="V35" s="201"/>
      <c r="W35" s="201"/>
      <c r="X35" s="204"/>
      <c r="Y35" s="163"/>
    </row>
    <row r="36" spans="2:25" ht="15">
      <c r="B36" s="249"/>
      <c r="C36" s="523"/>
      <c r="D36" s="523"/>
      <c r="E36" s="523"/>
      <c r="F36" s="523"/>
      <c r="G36" s="523"/>
      <c r="I36" s="178"/>
      <c r="J36" s="197"/>
      <c r="K36" s="205" t="s">
        <v>541</v>
      </c>
      <c r="L36" s="175"/>
      <c r="M36" s="175"/>
      <c r="N36" s="48"/>
      <c r="O36" s="175"/>
      <c r="P36" s="175"/>
      <c r="Q36" s="175"/>
      <c r="R36" s="186"/>
      <c r="S36" s="48"/>
      <c r="T36" s="48"/>
      <c r="U36" s="48"/>
      <c r="V36" s="201"/>
      <c r="W36" s="201"/>
      <c r="X36" s="204"/>
      <c r="Y36" s="163"/>
    </row>
    <row r="37" spans="2:25" ht="15">
      <c r="I37" s="178"/>
      <c r="J37" s="197"/>
      <c r="K37" s="205" t="s">
        <v>542</v>
      </c>
      <c r="L37" s="175"/>
      <c r="M37" s="175"/>
      <c r="N37" s="48"/>
      <c r="O37" s="175"/>
      <c r="P37" s="175"/>
      <c r="Q37" s="175"/>
      <c r="R37" s="186"/>
      <c r="S37" s="48"/>
      <c r="T37" s="48"/>
      <c r="U37" s="48"/>
      <c r="V37" s="201"/>
      <c r="W37" s="201"/>
      <c r="X37" s="204"/>
      <c r="Y37" s="163"/>
    </row>
    <row r="38" spans="2:25" ht="15">
      <c r="B38" s="169" t="s">
        <v>425</v>
      </c>
      <c r="C38" s="169"/>
      <c r="D38" s="169"/>
      <c r="E38" s="169"/>
      <c r="F38" s="169"/>
      <c r="G38" s="169"/>
      <c r="I38" s="178"/>
      <c r="J38" s="197"/>
      <c r="K38" s="175"/>
      <c r="L38" s="179"/>
      <c r="M38" s="179"/>
      <c r="N38" s="48"/>
      <c r="O38" s="175"/>
      <c r="P38" s="175"/>
      <c r="Q38" s="175"/>
      <c r="R38" s="186"/>
      <c r="S38" s="48"/>
      <c r="T38" s="48"/>
      <c r="U38" s="48"/>
      <c r="V38" s="201"/>
      <c r="W38" s="201"/>
      <c r="X38" s="204"/>
      <c r="Y38" s="163"/>
    </row>
    <row r="39" spans="2:25" ht="15.75">
      <c r="B39" s="249"/>
      <c r="C39" s="177"/>
      <c r="I39" s="178"/>
      <c r="J39" s="206" t="b">
        <v>0</v>
      </c>
      <c r="K39" s="175" t="s">
        <v>440</v>
      </c>
      <c r="L39" s="179"/>
      <c r="M39" s="179"/>
      <c r="N39" s="48"/>
      <c r="O39" s="175"/>
      <c r="P39" s="175"/>
      <c r="Q39" s="175"/>
      <c r="R39" s="186"/>
      <c r="S39" s="48"/>
      <c r="T39" s="48"/>
      <c r="U39" s="48"/>
      <c r="V39" s="207"/>
      <c r="W39" s="207"/>
      <c r="X39" s="208"/>
      <c r="Y39" s="163"/>
    </row>
    <row r="40" spans="2:25" ht="12.75">
      <c r="B40" s="249"/>
      <c r="C40" s="213" t="s">
        <v>407</v>
      </c>
      <c r="I40" s="209"/>
      <c r="J40" s="210"/>
      <c r="K40" s="211" t="s">
        <v>441</v>
      </c>
      <c r="L40" s="175"/>
      <c r="M40" s="175"/>
      <c r="N40" s="549"/>
      <c r="O40" s="549"/>
      <c r="P40" s="549"/>
      <c r="Q40" s="549"/>
      <c r="R40" s="549"/>
      <c r="S40" s="549"/>
      <c r="T40" s="549"/>
      <c r="U40" s="549"/>
      <c r="V40" s="549"/>
      <c r="W40" s="549"/>
      <c r="X40" s="208"/>
      <c r="Y40" s="163"/>
    </row>
    <row r="41" spans="2:25" ht="12.75">
      <c r="B41" s="249"/>
      <c r="I41" s="209"/>
      <c r="J41" s="210"/>
      <c r="K41" s="551"/>
      <c r="L41" s="551"/>
      <c r="M41" s="551"/>
      <c r="N41" s="551"/>
      <c r="O41" s="551"/>
      <c r="P41" s="551"/>
      <c r="Q41" s="551"/>
      <c r="R41" s="551"/>
      <c r="S41" s="551"/>
      <c r="T41" s="551"/>
      <c r="U41" s="551"/>
      <c r="V41" s="551"/>
      <c r="W41" s="551"/>
      <c r="X41" s="208"/>
      <c r="Y41" s="163"/>
    </row>
    <row r="42" spans="2:25" ht="12.75">
      <c r="B42" s="249"/>
      <c r="C42" s="213" t="s">
        <v>408</v>
      </c>
      <c r="D42" s="215"/>
      <c r="E42" s="215"/>
      <c r="F42" s="215"/>
      <c r="I42" s="212"/>
      <c r="J42" s="210"/>
      <c r="K42" s="551"/>
      <c r="L42" s="551"/>
      <c r="M42" s="551"/>
      <c r="N42" s="551"/>
      <c r="O42" s="551"/>
      <c r="P42" s="551"/>
      <c r="Q42" s="551"/>
      <c r="R42" s="551"/>
      <c r="S42" s="551"/>
      <c r="T42" s="551"/>
      <c r="U42" s="551"/>
      <c r="V42" s="551"/>
      <c r="W42" s="551"/>
      <c r="X42" s="208"/>
      <c r="Y42" s="163"/>
    </row>
    <row r="43" spans="2:25" ht="13.5">
      <c r="B43" s="249"/>
      <c r="C43" s="215" t="s">
        <v>409</v>
      </c>
      <c r="D43" s="215"/>
      <c r="E43" s="215"/>
      <c r="F43" s="215"/>
      <c r="I43" s="212"/>
      <c r="J43" s="210"/>
      <c r="K43" s="551"/>
      <c r="L43" s="551"/>
      <c r="M43" s="551"/>
      <c r="N43" s="551"/>
      <c r="O43" s="551"/>
      <c r="P43" s="551"/>
      <c r="Q43" s="551"/>
      <c r="R43" s="551"/>
      <c r="S43" s="551"/>
      <c r="T43" s="551"/>
      <c r="U43" s="551"/>
      <c r="V43" s="551"/>
      <c r="W43" s="551"/>
      <c r="X43" s="208"/>
      <c r="Y43" s="163"/>
    </row>
    <row r="44" spans="2:25" ht="15">
      <c r="B44" s="249"/>
      <c r="C44" s="557" t="s">
        <v>622</v>
      </c>
      <c r="D44" s="557"/>
      <c r="E44" s="557"/>
      <c r="F44" s="557"/>
      <c r="G44" s="557"/>
      <c r="I44" s="212"/>
      <c r="J44" s="214"/>
      <c r="K44" s="551"/>
      <c r="L44" s="551"/>
      <c r="M44" s="551"/>
      <c r="N44" s="551"/>
      <c r="O44" s="551"/>
      <c r="P44" s="551"/>
      <c r="Q44" s="551"/>
      <c r="R44" s="551"/>
      <c r="S44" s="551"/>
      <c r="T44" s="551"/>
      <c r="U44" s="551"/>
      <c r="V44" s="551"/>
      <c r="W44" s="551"/>
      <c r="X44" s="202"/>
      <c r="Y44" s="163"/>
    </row>
    <row r="45" spans="2:25" ht="10.5" customHeight="1">
      <c r="B45" s="249"/>
      <c r="C45" s="557"/>
      <c r="D45" s="557"/>
      <c r="E45" s="557"/>
      <c r="F45" s="557"/>
      <c r="G45" s="557"/>
      <c r="I45" s="212"/>
      <c r="J45" s="214"/>
      <c r="K45" s="551"/>
      <c r="L45" s="551"/>
      <c r="M45" s="551"/>
      <c r="N45" s="551"/>
      <c r="O45" s="551"/>
      <c r="P45" s="551"/>
      <c r="Q45" s="551"/>
      <c r="R45" s="551"/>
      <c r="S45" s="551"/>
      <c r="T45" s="551"/>
      <c r="U45" s="551"/>
      <c r="V45" s="551"/>
      <c r="W45" s="551"/>
      <c r="X45" s="202"/>
      <c r="Y45" s="163"/>
    </row>
    <row r="46" spans="2:25" ht="15">
      <c r="C46" s="255" t="s">
        <v>410</v>
      </c>
      <c r="D46" s="215"/>
      <c r="E46" s="215"/>
      <c r="F46" s="215"/>
      <c r="I46" s="178"/>
      <c r="J46" s="214"/>
      <c r="K46" s="552"/>
      <c r="L46" s="552"/>
      <c r="M46" s="552"/>
      <c r="N46" s="552"/>
      <c r="O46" s="552"/>
      <c r="P46" s="552"/>
      <c r="Q46" s="552"/>
      <c r="R46" s="552"/>
      <c r="S46" s="552"/>
      <c r="T46" s="552"/>
      <c r="U46" s="552"/>
      <c r="V46" s="552"/>
      <c r="W46" s="552"/>
      <c r="X46" s="202"/>
      <c r="Y46" s="163"/>
    </row>
    <row r="47" spans="2:25" ht="15">
      <c r="B47" s="249"/>
      <c r="C47" s="255" t="s">
        <v>411</v>
      </c>
      <c r="D47" s="215"/>
      <c r="E47" s="215"/>
      <c r="F47" s="215"/>
      <c r="I47" s="178"/>
      <c r="J47" s="68"/>
      <c r="K47" s="48"/>
      <c r="L47" s="48"/>
      <c r="M47" s="48"/>
      <c r="N47" s="48"/>
      <c r="O47" s="48"/>
      <c r="P47" s="48"/>
      <c r="Q47" s="48"/>
      <c r="R47" s="48"/>
      <c r="S47" s="48"/>
      <c r="T47" s="48"/>
      <c r="U47" s="48"/>
      <c r="V47" s="48"/>
      <c r="W47" s="48"/>
      <c r="X47" s="216"/>
      <c r="Y47" s="163"/>
    </row>
    <row r="48" spans="2:25" ht="15">
      <c r="C48" s="255" t="s">
        <v>412</v>
      </c>
      <c r="D48" s="215"/>
      <c r="E48" s="215"/>
      <c r="F48" s="215"/>
      <c r="I48" s="178"/>
      <c r="J48" s="214"/>
      <c r="K48" s="549" t="s">
        <v>540</v>
      </c>
      <c r="L48" s="549"/>
      <c r="M48" s="549"/>
      <c r="N48" s="549"/>
      <c r="O48" s="549"/>
      <c r="P48" s="549"/>
      <c r="Q48" s="549"/>
      <c r="R48" s="549"/>
      <c r="S48" s="549"/>
      <c r="T48" s="549"/>
      <c r="U48" s="549"/>
      <c r="V48" s="549"/>
      <c r="W48" s="549"/>
      <c r="X48" s="217"/>
      <c r="Y48" s="163"/>
    </row>
    <row r="49" spans="1:25" ht="15">
      <c r="C49" s="255" t="s">
        <v>413</v>
      </c>
      <c r="D49" s="215"/>
      <c r="E49" s="215"/>
      <c r="F49" s="215"/>
      <c r="I49" s="178"/>
      <c r="J49" s="214"/>
      <c r="K49" s="549" t="s">
        <v>442</v>
      </c>
      <c r="L49" s="549"/>
      <c r="M49" s="549"/>
      <c r="N49" s="549"/>
      <c r="O49" s="549"/>
      <c r="P49" s="549"/>
      <c r="Q49" s="549"/>
      <c r="R49" s="549"/>
      <c r="S49" s="549"/>
      <c r="T49" s="549"/>
      <c r="U49" s="549"/>
      <c r="V49" s="549"/>
      <c r="W49" s="549"/>
      <c r="X49" s="217"/>
      <c r="Y49" s="163"/>
    </row>
    <row r="50" spans="1:25" ht="15">
      <c r="C50" s="224" t="s">
        <v>414</v>
      </c>
      <c r="D50" s="224"/>
      <c r="E50" s="224"/>
      <c r="F50" s="215"/>
      <c r="I50" s="178"/>
      <c r="J50" s="68"/>
      <c r="K50" s="549"/>
      <c r="L50" s="549"/>
      <c r="M50" s="549"/>
      <c r="N50" s="549"/>
      <c r="O50" s="549"/>
      <c r="P50" s="549"/>
      <c r="Q50" s="549"/>
      <c r="R50" s="549"/>
      <c r="S50" s="549"/>
      <c r="T50" s="549"/>
      <c r="U50" s="549"/>
      <c r="V50" s="549"/>
      <c r="W50" s="549"/>
      <c r="X50" s="204"/>
      <c r="Y50" s="163"/>
    </row>
    <row r="51" spans="1:25" ht="15">
      <c r="C51" s="253">
        <v>3.1</v>
      </c>
      <c r="D51" s="558" t="s">
        <v>618</v>
      </c>
      <c r="E51" s="558"/>
      <c r="F51" s="558"/>
      <c r="G51" s="558"/>
      <c r="H51" s="184"/>
      <c r="I51" s="219"/>
      <c r="J51" s="220" t="s">
        <v>443</v>
      </c>
      <c r="K51" s="179"/>
      <c r="L51" s="179"/>
      <c r="M51" s="221"/>
      <c r="N51" s="221"/>
      <c r="O51" s="222"/>
      <c r="P51" s="221"/>
      <c r="Q51" s="221"/>
      <c r="R51" s="221"/>
      <c r="S51" s="223"/>
      <c r="T51" s="48"/>
      <c r="U51" s="48"/>
      <c r="V51" s="48"/>
      <c r="W51" s="179"/>
      <c r="X51" s="202"/>
      <c r="Y51" s="163"/>
    </row>
    <row r="52" spans="1:25" ht="15">
      <c r="A52" s="184"/>
      <c r="C52" s="253"/>
      <c r="D52" s="558"/>
      <c r="E52" s="558"/>
      <c r="F52" s="558"/>
      <c r="G52" s="558"/>
      <c r="I52" s="178"/>
      <c r="J52" s="220" t="s">
        <v>444</v>
      </c>
      <c r="K52" s="179"/>
      <c r="L52" s="48"/>
      <c r="M52" s="221"/>
      <c r="N52" s="221"/>
      <c r="O52" s="222"/>
      <c r="P52" s="221"/>
      <c r="Q52" s="221"/>
      <c r="R52" s="221"/>
      <c r="S52" s="223"/>
      <c r="T52" s="48"/>
      <c r="U52" s="48"/>
      <c r="V52" s="48"/>
      <c r="W52" s="179"/>
      <c r="X52" s="202"/>
      <c r="Y52" s="163"/>
    </row>
    <row r="53" spans="1:25" ht="15">
      <c r="C53" s="253"/>
      <c r="D53" s="558"/>
      <c r="E53" s="558"/>
      <c r="F53" s="558"/>
      <c r="G53" s="558"/>
      <c r="I53" s="178"/>
      <c r="J53" s="226" t="s">
        <v>445</v>
      </c>
      <c r="K53" s="179"/>
      <c r="L53" s="179"/>
      <c r="M53" s="221"/>
      <c r="N53" s="221"/>
      <c r="O53" s="222"/>
      <c r="P53" s="221"/>
      <c r="Q53" s="221"/>
      <c r="R53" s="221"/>
      <c r="S53" s="223"/>
      <c r="T53" s="222"/>
      <c r="U53" s="222"/>
      <c r="V53" s="222"/>
      <c r="W53" s="179"/>
      <c r="X53" s="202"/>
      <c r="Y53" s="163"/>
    </row>
    <row r="54" spans="1:25" ht="15">
      <c r="C54" s="253"/>
      <c r="D54" s="558"/>
      <c r="E54" s="558"/>
      <c r="F54" s="558"/>
      <c r="G54" s="558"/>
      <c r="I54" s="178"/>
      <c r="J54" s="227"/>
      <c r="K54" s="228"/>
      <c r="L54" s="109"/>
      <c r="M54" s="229"/>
      <c r="N54" s="229"/>
      <c r="O54" s="230"/>
      <c r="P54" s="229"/>
      <c r="Q54" s="229"/>
      <c r="R54" s="229"/>
      <c r="S54" s="231"/>
      <c r="T54" s="230"/>
      <c r="U54" s="230"/>
      <c r="V54" s="230"/>
      <c r="W54" s="228"/>
      <c r="X54" s="232"/>
      <c r="Y54" s="163"/>
    </row>
    <row r="55" spans="1:25" ht="15">
      <c r="C55" s="253">
        <v>3.2</v>
      </c>
      <c r="D55" s="254" t="s">
        <v>619</v>
      </c>
      <c r="E55" s="224"/>
      <c r="F55" s="215"/>
      <c r="I55" s="178"/>
      <c r="J55" s="179"/>
      <c r="K55" s="179"/>
      <c r="L55" s="179"/>
      <c r="M55" s="179"/>
      <c r="N55" s="179"/>
      <c r="O55" s="179"/>
      <c r="P55" s="179"/>
      <c r="Q55" s="179"/>
      <c r="R55" s="179"/>
      <c r="S55" s="179"/>
      <c r="T55" s="179"/>
      <c r="U55" s="179"/>
      <c r="V55" s="179"/>
      <c r="W55" s="179"/>
      <c r="X55" s="179"/>
      <c r="Y55" s="163"/>
    </row>
    <row r="56" spans="1:25" ht="18">
      <c r="C56" s="253">
        <v>3.3</v>
      </c>
      <c r="D56" s="254" t="s">
        <v>620</v>
      </c>
      <c r="E56" s="224"/>
      <c r="F56" s="215"/>
      <c r="I56" s="178"/>
      <c r="J56" s="555" t="s">
        <v>446</v>
      </c>
      <c r="K56" s="556"/>
      <c r="L56" s="556"/>
      <c r="M56" s="556"/>
      <c r="N56" s="556"/>
      <c r="O56" s="556"/>
      <c r="P56" s="556"/>
      <c r="Q56" s="556"/>
      <c r="R56" s="556"/>
      <c r="S56" s="556"/>
      <c r="T56" s="556"/>
      <c r="U56" s="556"/>
      <c r="V56" s="556"/>
      <c r="W56" s="556"/>
      <c r="X56" s="196"/>
      <c r="Y56" s="163"/>
    </row>
    <row r="57" spans="1:25" ht="15">
      <c r="C57" s="215" t="s">
        <v>621</v>
      </c>
      <c r="D57" s="215"/>
      <c r="E57" s="215"/>
      <c r="F57" s="215"/>
      <c r="I57" s="178"/>
      <c r="J57" s="218"/>
      <c r="K57" s="179"/>
      <c r="L57" s="179"/>
      <c r="M57" s="179"/>
      <c r="N57" s="179"/>
      <c r="O57" s="179"/>
      <c r="P57" s="179"/>
      <c r="Q57" s="179"/>
      <c r="R57" s="179"/>
      <c r="S57" s="179"/>
      <c r="T57" s="207"/>
      <c r="U57" s="207"/>
      <c r="V57" s="207"/>
      <c r="W57" s="207"/>
      <c r="X57" s="202"/>
      <c r="Y57" s="163"/>
    </row>
    <row r="58" spans="1:25" ht="15">
      <c r="C58" s="215" t="s">
        <v>415</v>
      </c>
      <c r="D58" s="215"/>
      <c r="E58" s="215"/>
      <c r="F58" s="215"/>
      <c r="I58" s="178"/>
      <c r="J58" s="218"/>
      <c r="K58" s="175" t="s">
        <v>436</v>
      </c>
      <c r="L58" s="175"/>
      <c r="M58" s="548"/>
      <c r="N58" s="548"/>
      <c r="O58" s="548"/>
      <c r="P58" s="548"/>
      <c r="Q58" s="548"/>
      <c r="R58" s="175"/>
      <c r="S58" s="175"/>
      <c r="T58" s="207"/>
      <c r="U58" s="207"/>
      <c r="V58" s="207"/>
      <c r="W58" s="207"/>
      <c r="X58" s="202"/>
      <c r="Y58" s="163"/>
    </row>
    <row r="59" spans="1:25" ht="18">
      <c r="I59" s="233"/>
      <c r="J59" s="218"/>
      <c r="K59" s="175"/>
      <c r="L59" s="175"/>
      <c r="M59" s="48"/>
      <c r="N59" s="48"/>
      <c r="O59" s="48"/>
      <c r="P59" s="48"/>
      <c r="Q59" s="48"/>
      <c r="R59" s="175"/>
      <c r="S59" s="175"/>
      <c r="T59" s="207"/>
      <c r="U59" s="207"/>
      <c r="V59" s="207"/>
      <c r="W59" s="207"/>
      <c r="X59" s="202"/>
      <c r="Y59" s="163"/>
    </row>
    <row r="60" spans="1:25" ht="15">
      <c r="I60" s="178"/>
      <c r="J60" s="210"/>
      <c r="K60" s="207" t="s">
        <v>447</v>
      </c>
      <c r="L60" s="207"/>
      <c r="M60" s="548"/>
      <c r="N60" s="548"/>
      <c r="O60" s="548"/>
      <c r="P60" s="548"/>
      <c r="Q60" s="548"/>
      <c r="R60" s="207"/>
      <c r="S60" s="207"/>
      <c r="T60" s="207"/>
      <c r="U60" s="175"/>
      <c r="V60" s="175"/>
      <c r="W60" s="175"/>
      <c r="X60" s="208"/>
      <c r="Y60" s="163"/>
    </row>
    <row r="61" spans="1:25" ht="15">
      <c r="C61" s="234" t="s">
        <v>416</v>
      </c>
      <c r="I61" s="178"/>
      <c r="J61" s="210"/>
      <c r="K61" s="207"/>
      <c r="L61" s="207"/>
      <c r="M61" s="160"/>
      <c r="N61" s="160"/>
      <c r="O61" s="160"/>
      <c r="P61" s="160"/>
      <c r="Q61" s="160"/>
      <c r="R61" s="207"/>
      <c r="S61" s="207"/>
      <c r="T61" s="207"/>
      <c r="U61" s="175"/>
      <c r="V61" s="175"/>
      <c r="W61" s="175"/>
      <c r="X61" s="208"/>
      <c r="Y61" s="163"/>
    </row>
    <row r="62" spans="1:25" ht="15">
      <c r="C62" s="523" t="s">
        <v>546</v>
      </c>
      <c r="D62" s="523"/>
      <c r="E62" s="523"/>
      <c r="F62" s="523"/>
      <c r="G62" s="523"/>
      <c r="I62" s="178"/>
      <c r="J62" s="214"/>
      <c r="K62" s="175" t="s">
        <v>448</v>
      </c>
      <c r="L62" s="175"/>
      <c r="M62" s="548"/>
      <c r="N62" s="548"/>
      <c r="O62" s="548"/>
      <c r="P62" s="548"/>
      <c r="Q62" s="548"/>
      <c r="R62" s="175"/>
      <c r="S62" s="175"/>
      <c r="T62" s="175"/>
      <c r="U62" s="175"/>
      <c r="V62" s="175"/>
      <c r="W62" s="175"/>
      <c r="X62" s="217"/>
      <c r="Y62" s="163"/>
    </row>
    <row r="63" spans="1:25" ht="12.75">
      <c r="C63" s="523"/>
      <c r="D63" s="523"/>
      <c r="E63" s="523"/>
      <c r="F63" s="523"/>
      <c r="G63" s="523"/>
      <c r="I63" s="185"/>
      <c r="J63" s="214"/>
      <c r="K63" s="175"/>
      <c r="L63" s="175"/>
      <c r="M63" s="48"/>
      <c r="N63" s="48"/>
      <c r="O63" s="48"/>
      <c r="P63" s="48"/>
      <c r="Q63" s="48"/>
      <c r="R63" s="175"/>
      <c r="S63" s="175"/>
      <c r="T63" s="175"/>
      <c r="U63" s="175"/>
      <c r="V63" s="175"/>
      <c r="W63" s="175"/>
      <c r="X63" s="217"/>
      <c r="Y63" s="163"/>
    </row>
    <row r="64" spans="1:25" ht="12.75">
      <c r="C64" s="523"/>
      <c r="D64" s="523"/>
      <c r="E64" s="523"/>
      <c r="F64" s="523"/>
      <c r="G64" s="523"/>
      <c r="I64" s="185"/>
      <c r="J64" s="214"/>
      <c r="K64" s="175" t="s">
        <v>449</v>
      </c>
      <c r="L64" s="175"/>
      <c r="M64" s="548"/>
      <c r="N64" s="548"/>
      <c r="O64" s="548"/>
      <c r="P64" s="548"/>
      <c r="Q64" s="548"/>
      <c r="R64" s="175"/>
      <c r="S64" s="175"/>
      <c r="T64" s="175"/>
      <c r="U64" s="175"/>
      <c r="V64" s="175"/>
      <c r="W64" s="175"/>
      <c r="X64" s="217"/>
      <c r="Y64" s="163"/>
    </row>
    <row r="65" spans="3:25" ht="12.75">
      <c r="C65" s="523"/>
      <c r="D65" s="523"/>
      <c r="E65" s="523"/>
      <c r="F65" s="523"/>
      <c r="G65" s="523"/>
      <c r="I65" s="185"/>
      <c r="J65" s="214"/>
      <c r="K65" s="175"/>
      <c r="L65" s="175"/>
      <c r="M65" s="175"/>
      <c r="N65" s="175"/>
      <c r="O65" s="175"/>
      <c r="P65" s="175"/>
      <c r="Q65" s="175"/>
      <c r="R65" s="175"/>
      <c r="S65" s="175"/>
      <c r="T65" s="175"/>
      <c r="U65" s="175"/>
      <c r="V65" s="175"/>
      <c r="W65" s="175"/>
      <c r="X65" s="217"/>
      <c r="Y65" s="163"/>
    </row>
    <row r="66" spans="3:25" ht="12.75">
      <c r="C66" s="523"/>
      <c r="D66" s="523"/>
      <c r="E66" s="523"/>
      <c r="F66" s="523"/>
      <c r="G66" s="523"/>
      <c r="I66" s="185"/>
      <c r="J66" s="235"/>
      <c r="K66" s="236"/>
      <c r="L66" s="236"/>
      <c r="M66" s="236"/>
      <c r="N66" s="236"/>
      <c r="O66" s="236"/>
      <c r="P66" s="236"/>
      <c r="Q66" s="236"/>
      <c r="R66" s="236"/>
      <c r="S66" s="236"/>
      <c r="T66" s="236"/>
      <c r="U66" s="236"/>
      <c r="V66" s="236"/>
      <c r="W66" s="236"/>
      <c r="X66" s="237"/>
      <c r="Y66" s="163"/>
    </row>
    <row r="67" spans="3:25" ht="12.75">
      <c r="C67" s="523"/>
      <c r="D67" s="523"/>
      <c r="E67" s="523"/>
      <c r="F67" s="523"/>
      <c r="G67" s="523"/>
      <c r="I67" s="185"/>
      <c r="J67" s="175"/>
      <c r="K67" s="175"/>
      <c r="L67" s="175"/>
      <c r="M67" s="175"/>
      <c r="N67" s="175"/>
      <c r="O67" s="175"/>
      <c r="P67" s="175"/>
      <c r="Q67" s="175"/>
      <c r="R67" s="175"/>
      <c r="S67" s="175"/>
      <c r="T67" s="175"/>
      <c r="U67" s="175"/>
      <c r="V67" s="175"/>
      <c r="W67" s="175"/>
      <c r="X67" s="175"/>
      <c r="Y67" s="163"/>
    </row>
    <row r="68" spans="3:25" ht="18" customHeight="1">
      <c r="I68" s="185"/>
      <c r="J68" s="238" t="s">
        <v>473</v>
      </c>
      <c r="K68" s="239"/>
      <c r="L68" s="239"/>
      <c r="M68" s="239"/>
      <c r="N68" s="239"/>
      <c r="O68" s="239"/>
      <c r="P68" s="239"/>
      <c r="Q68" s="239"/>
      <c r="R68" s="239"/>
      <c r="S68" s="239"/>
      <c r="T68" s="239"/>
      <c r="U68" s="239"/>
      <c r="V68" s="239"/>
      <c r="W68" s="239"/>
      <c r="X68" s="239"/>
      <c r="Y68" s="163"/>
    </row>
    <row r="69" spans="3:25" ht="12.75">
      <c r="C69" s="240" t="s">
        <v>417</v>
      </c>
      <c r="I69" s="185"/>
      <c r="J69" s="175"/>
      <c r="K69" s="175"/>
      <c r="L69" s="175"/>
      <c r="M69" s="175"/>
      <c r="N69" s="175"/>
      <c r="O69" s="175"/>
      <c r="P69" s="175"/>
      <c r="Q69" s="175"/>
      <c r="R69" s="175"/>
      <c r="S69" s="175"/>
      <c r="T69" s="175"/>
      <c r="U69" s="175"/>
      <c r="V69" s="175"/>
      <c r="W69" s="175"/>
      <c r="X69" s="175"/>
      <c r="Y69" s="163"/>
    </row>
    <row r="70" spans="3:25" ht="15">
      <c r="C70" s="557" t="s">
        <v>615</v>
      </c>
      <c r="D70" s="557"/>
      <c r="E70" s="557"/>
      <c r="F70" s="557"/>
      <c r="G70" s="557"/>
      <c r="I70" s="185"/>
      <c r="J70" s="182" t="s">
        <v>450</v>
      </c>
      <c r="K70" s="241"/>
      <c r="L70" s="186" t="s">
        <v>451</v>
      </c>
      <c r="M70" s="175" t="s">
        <v>452</v>
      </c>
      <c r="N70" s="175"/>
      <c r="O70" s="175"/>
      <c r="P70" s="175"/>
      <c r="Q70" s="175"/>
      <c r="R70" s="175"/>
      <c r="S70" s="175"/>
      <c r="T70" s="175"/>
      <c r="U70" s="175"/>
      <c r="V70" s="175"/>
      <c r="W70" s="175"/>
      <c r="X70" s="175"/>
      <c r="Y70" s="163"/>
    </row>
    <row r="71" spans="3:25" ht="12.75">
      <c r="C71" s="557"/>
      <c r="D71" s="557"/>
      <c r="E71" s="557"/>
      <c r="F71" s="557"/>
      <c r="G71" s="557"/>
      <c r="I71" s="185"/>
      <c r="J71" s="182" t="s">
        <v>453</v>
      </c>
      <c r="K71" s="243"/>
      <c r="L71" s="186" t="s">
        <v>451</v>
      </c>
      <c r="M71" s="175" t="s">
        <v>454</v>
      </c>
      <c r="N71" s="175"/>
      <c r="O71" s="175"/>
      <c r="P71" s="175"/>
      <c r="Q71" s="175"/>
      <c r="R71" s="175"/>
      <c r="S71" s="175"/>
      <c r="T71" s="175"/>
      <c r="U71" s="175"/>
      <c r="V71" s="175"/>
      <c r="W71" s="175"/>
      <c r="X71" s="175"/>
      <c r="Y71" s="163"/>
    </row>
    <row r="72" spans="3:25" ht="12.75">
      <c r="C72" s="557"/>
      <c r="D72" s="557"/>
      <c r="E72" s="557"/>
      <c r="F72" s="557"/>
      <c r="G72" s="557"/>
      <c r="I72" s="185"/>
      <c r="J72" s="182" t="s">
        <v>455</v>
      </c>
      <c r="K72" s="48"/>
      <c r="L72" s="186" t="s">
        <v>451</v>
      </c>
      <c r="M72" s="175" t="s">
        <v>456</v>
      </c>
      <c r="N72" s="175"/>
      <c r="O72" s="175"/>
      <c r="P72" s="175"/>
      <c r="Q72" s="175"/>
      <c r="R72" s="175"/>
      <c r="S72" s="175"/>
      <c r="T72" s="175"/>
      <c r="U72" s="175"/>
      <c r="V72" s="175"/>
      <c r="W72" s="175"/>
      <c r="X72" s="175"/>
      <c r="Y72" s="163"/>
    </row>
    <row r="73" spans="3:25" ht="12.75">
      <c r="C73" s="557"/>
      <c r="D73" s="557"/>
      <c r="E73" s="557"/>
      <c r="F73" s="557"/>
      <c r="G73" s="557"/>
      <c r="I73" s="185"/>
      <c r="J73" s="175"/>
      <c r="K73" s="175"/>
      <c r="L73" s="186"/>
      <c r="M73" s="175"/>
      <c r="N73" s="175"/>
      <c r="O73" s="175"/>
      <c r="P73" s="175"/>
      <c r="Q73" s="175"/>
      <c r="R73" s="175"/>
      <c r="S73" s="175"/>
      <c r="T73" s="175"/>
      <c r="U73" s="175"/>
      <c r="V73" s="175"/>
      <c r="W73" s="175"/>
      <c r="X73" s="175"/>
      <c r="Y73" s="163"/>
    </row>
    <row r="74" spans="3:25" ht="15">
      <c r="C74" s="557"/>
      <c r="D74" s="557"/>
      <c r="E74" s="557"/>
      <c r="F74" s="557"/>
      <c r="G74" s="557"/>
      <c r="H74" s="168"/>
      <c r="I74" s="185"/>
      <c r="J74" s="179"/>
      <c r="K74" s="175"/>
      <c r="L74" s="175"/>
      <c r="M74" s="175"/>
      <c r="N74" s="175"/>
      <c r="O74" s="179"/>
      <c r="P74" s="179"/>
      <c r="Q74" s="179"/>
      <c r="R74" s="179"/>
      <c r="S74" s="179"/>
      <c r="T74" s="179"/>
      <c r="U74" s="179"/>
      <c r="V74" s="179"/>
      <c r="W74" s="179"/>
      <c r="X74" s="175"/>
      <c r="Y74" s="163"/>
    </row>
    <row r="75" spans="3:25" ht="15">
      <c r="C75" s="557" t="s">
        <v>616</v>
      </c>
      <c r="D75" s="557"/>
      <c r="E75" s="557"/>
      <c r="F75" s="557"/>
      <c r="G75" s="557"/>
      <c r="H75" s="168"/>
      <c r="I75" s="185"/>
      <c r="J75" s="182" t="s">
        <v>457</v>
      </c>
      <c r="K75" s="179"/>
      <c r="L75" s="179"/>
      <c r="M75" s="179"/>
      <c r="N75" s="179"/>
      <c r="O75" s="179"/>
      <c r="P75" s="179"/>
      <c r="Q75" s="179"/>
      <c r="R75" s="179"/>
      <c r="S75" s="179"/>
      <c r="T75" s="179"/>
      <c r="U75" s="179"/>
      <c r="V75" s="179"/>
      <c r="W75" s="179"/>
      <c r="X75" s="175"/>
      <c r="Y75" s="163"/>
    </row>
    <row r="76" spans="3:25" ht="15">
      <c r="C76" s="557"/>
      <c r="D76" s="557"/>
      <c r="E76" s="557"/>
      <c r="F76" s="557"/>
      <c r="G76" s="557"/>
      <c r="H76" s="168"/>
      <c r="I76" s="185"/>
      <c r="J76" s="175" t="s">
        <v>458</v>
      </c>
      <c r="K76" s="179"/>
      <c r="L76" s="179"/>
      <c r="M76" s="179"/>
      <c r="N76" s="179"/>
      <c r="O76" s="546" t="s">
        <v>459</v>
      </c>
      <c r="P76" s="546"/>
      <c r="Q76" s="546"/>
      <c r="R76" s="546"/>
      <c r="S76" s="546"/>
      <c r="T76" s="546"/>
      <c r="U76" s="546"/>
      <c r="V76" s="546"/>
      <c r="W76" s="546"/>
      <c r="X76" s="179"/>
      <c r="Y76" s="163"/>
    </row>
    <row r="77" spans="3:25" ht="15">
      <c r="C77" s="557"/>
      <c r="D77" s="557"/>
      <c r="E77" s="557"/>
      <c r="F77" s="557"/>
      <c r="G77" s="557"/>
      <c r="H77" s="168"/>
      <c r="I77" s="185"/>
      <c r="J77" s="175" t="s">
        <v>460</v>
      </c>
      <c r="K77" s="179"/>
      <c r="L77" s="179"/>
      <c r="M77" s="179"/>
      <c r="N77" s="179"/>
      <c r="O77" s="546" t="s">
        <v>461</v>
      </c>
      <c r="P77" s="546"/>
      <c r="Q77" s="546"/>
      <c r="R77" s="546"/>
      <c r="S77" s="546"/>
      <c r="T77" s="546"/>
      <c r="U77" s="546"/>
      <c r="V77" s="546"/>
      <c r="W77" s="546"/>
      <c r="X77" s="179"/>
      <c r="Y77" s="163"/>
    </row>
    <row r="78" spans="3:25" ht="15">
      <c r="C78" s="557" t="s">
        <v>617</v>
      </c>
      <c r="D78" s="557"/>
      <c r="E78" s="557"/>
      <c r="F78" s="557"/>
      <c r="G78" s="557"/>
      <c r="H78" s="168"/>
      <c r="I78" s="178"/>
      <c r="J78" s="175" t="s">
        <v>462</v>
      </c>
      <c r="K78" s="179"/>
      <c r="L78" s="179"/>
      <c r="M78" s="179"/>
      <c r="N78" s="179"/>
      <c r="O78" s="546" t="s">
        <v>463</v>
      </c>
      <c r="P78" s="547"/>
      <c r="Q78" s="547"/>
      <c r="R78" s="547"/>
      <c r="S78" s="547"/>
      <c r="T78" s="547"/>
      <c r="U78" s="547"/>
      <c r="V78" s="547"/>
      <c r="W78" s="547"/>
      <c r="X78" s="179"/>
      <c r="Y78" s="163"/>
    </row>
    <row r="79" spans="3:25" ht="15">
      <c r="C79" s="557"/>
      <c r="D79" s="557"/>
      <c r="E79" s="557"/>
      <c r="F79" s="557"/>
      <c r="G79" s="557"/>
      <c r="H79" s="168"/>
      <c r="I79" s="178"/>
      <c r="J79" s="175" t="s">
        <v>464</v>
      </c>
      <c r="K79" s="179"/>
      <c r="L79" s="179"/>
      <c r="M79" s="179"/>
      <c r="N79" s="179"/>
      <c r="O79" s="546" t="s">
        <v>465</v>
      </c>
      <c r="P79" s="547"/>
      <c r="Q79" s="547"/>
      <c r="R79" s="547"/>
      <c r="S79" s="547"/>
      <c r="T79" s="547"/>
      <c r="U79" s="547"/>
      <c r="V79" s="547"/>
      <c r="W79" s="547"/>
      <c r="X79" s="179"/>
      <c r="Y79" s="163"/>
    </row>
    <row r="80" spans="3:25" ht="15">
      <c r="C80" s="168"/>
      <c r="D80" s="168"/>
      <c r="E80" s="168"/>
      <c r="F80" s="168"/>
      <c r="G80" s="168"/>
      <c r="H80" s="168"/>
      <c r="I80" s="178"/>
      <c r="J80" s="175" t="s">
        <v>466</v>
      </c>
      <c r="K80" s="179"/>
      <c r="L80" s="179"/>
      <c r="M80" s="179"/>
      <c r="N80" s="179"/>
      <c r="O80" s="546" t="s">
        <v>467</v>
      </c>
      <c r="P80" s="546"/>
      <c r="Q80" s="546"/>
      <c r="R80" s="546"/>
      <c r="S80" s="546"/>
      <c r="T80" s="546"/>
      <c r="U80" s="546"/>
      <c r="V80" s="546"/>
      <c r="W80" s="546"/>
      <c r="X80" s="179"/>
      <c r="Y80" s="163"/>
    </row>
    <row r="81" spans="3:25" ht="12.75" thickBot="1">
      <c r="D81" s="168"/>
      <c r="E81" s="168"/>
      <c r="F81" s="168"/>
      <c r="G81" s="168"/>
      <c r="H81" s="168"/>
      <c r="I81" s="244"/>
      <c r="J81" s="245"/>
      <c r="K81" s="245"/>
      <c r="L81" s="245"/>
      <c r="M81" s="245"/>
      <c r="N81" s="245"/>
      <c r="O81" s="245"/>
      <c r="P81" s="245"/>
      <c r="Q81" s="245"/>
      <c r="R81" s="245"/>
      <c r="S81" s="245"/>
      <c r="T81" s="245"/>
      <c r="U81" s="245"/>
      <c r="V81" s="245"/>
      <c r="W81" s="245"/>
      <c r="X81" s="245"/>
      <c r="Y81" s="246"/>
    </row>
    <row r="82" spans="3:25">
      <c r="D82" s="168"/>
      <c r="E82" s="168"/>
      <c r="F82" s="168"/>
      <c r="G82" s="168"/>
      <c r="H82" s="168"/>
    </row>
    <row r="83" spans="3:25">
      <c r="D83" s="168"/>
      <c r="E83" s="168"/>
      <c r="F83" s="168"/>
      <c r="G83" s="168"/>
      <c r="H83" s="168"/>
    </row>
    <row r="84" spans="3:25" ht="14.25">
      <c r="D84" s="168"/>
      <c r="E84" s="168"/>
      <c r="F84" s="168"/>
      <c r="G84" s="168"/>
      <c r="H84" s="168"/>
      <c r="I84" s="247" t="s">
        <v>550</v>
      </c>
    </row>
    <row r="85" spans="3:25">
      <c r="D85" s="168"/>
      <c r="E85" s="168"/>
      <c r="F85" s="168"/>
      <c r="G85" s="168"/>
      <c r="H85" s="168"/>
    </row>
    <row r="86" spans="3:25" ht="12.75">
      <c r="D86" s="168"/>
      <c r="E86" s="168"/>
      <c r="F86" s="168"/>
      <c r="G86" s="168"/>
      <c r="H86" s="168"/>
      <c r="I86" s="248" t="s">
        <v>484</v>
      </c>
    </row>
    <row r="87" spans="3:25">
      <c r="D87" s="168"/>
      <c r="E87" s="168"/>
      <c r="F87" s="168"/>
      <c r="G87" s="168"/>
      <c r="H87" s="168"/>
      <c r="J87" s="161" t="s">
        <v>485</v>
      </c>
      <c r="L87" s="161" t="s">
        <v>486</v>
      </c>
    </row>
    <row r="88" spans="3:25">
      <c r="D88" s="168"/>
      <c r="E88" s="168"/>
      <c r="F88" s="168"/>
      <c r="G88" s="168"/>
      <c r="H88" s="168"/>
      <c r="J88" s="161" t="s">
        <v>487</v>
      </c>
      <c r="L88" s="161" t="s">
        <v>488</v>
      </c>
    </row>
    <row r="89" spans="3:25">
      <c r="D89" s="168"/>
      <c r="E89" s="168"/>
      <c r="F89" s="168"/>
      <c r="G89" s="168"/>
      <c r="H89" s="168"/>
      <c r="J89" s="161" t="s">
        <v>489</v>
      </c>
      <c r="L89" s="161" t="s">
        <v>490</v>
      </c>
    </row>
    <row r="90" spans="3:25">
      <c r="D90" s="168"/>
      <c r="E90" s="168"/>
      <c r="F90" s="168"/>
      <c r="G90" s="168"/>
      <c r="H90" s="168"/>
      <c r="J90" s="161" t="s">
        <v>491</v>
      </c>
      <c r="L90" s="161" t="s">
        <v>492</v>
      </c>
    </row>
    <row r="91" spans="3:25">
      <c r="D91" s="168"/>
      <c r="E91" s="168"/>
      <c r="F91" s="168"/>
      <c r="G91" s="168"/>
      <c r="H91" s="168"/>
      <c r="J91" s="161" t="s">
        <v>493</v>
      </c>
      <c r="L91" s="161" t="s">
        <v>494</v>
      </c>
    </row>
    <row r="92" spans="3:25">
      <c r="C92" s="242"/>
      <c r="D92" s="168"/>
      <c r="E92" s="168"/>
      <c r="F92" s="168"/>
      <c r="G92" s="168"/>
      <c r="H92" s="168"/>
      <c r="J92" s="161" t="s">
        <v>495</v>
      </c>
      <c r="L92" s="161" t="s">
        <v>496</v>
      </c>
    </row>
    <row r="93" spans="3:25">
      <c r="C93" s="168"/>
      <c r="D93" s="168"/>
      <c r="E93" s="168"/>
      <c r="F93" s="168"/>
      <c r="G93" s="168"/>
      <c r="H93" s="168"/>
      <c r="J93" s="161" t="s">
        <v>497</v>
      </c>
      <c r="L93" s="161" t="s">
        <v>498</v>
      </c>
    </row>
    <row r="94" spans="3:25">
      <c r="D94" s="168"/>
      <c r="E94" s="168"/>
      <c r="F94" s="168"/>
      <c r="G94" s="168"/>
      <c r="H94" s="168"/>
      <c r="J94" s="161" t="s">
        <v>499</v>
      </c>
      <c r="L94" s="161" t="s">
        <v>500</v>
      </c>
    </row>
    <row r="95" spans="3:25">
      <c r="C95" s="168"/>
      <c r="D95" s="168"/>
      <c r="E95" s="168"/>
      <c r="F95" s="168"/>
      <c r="G95" s="168"/>
      <c r="H95" s="168"/>
      <c r="J95" s="161" t="s">
        <v>501</v>
      </c>
      <c r="L95" s="161" t="s">
        <v>502</v>
      </c>
    </row>
    <row r="96" spans="3:25" ht="12.75">
      <c r="C96" s="168"/>
      <c r="D96" s="168"/>
      <c r="E96" s="168"/>
      <c r="F96" s="168"/>
      <c r="G96" s="168"/>
      <c r="H96" s="168"/>
      <c r="K96" s="248"/>
    </row>
    <row r="97" spans="3:14" ht="12.75">
      <c r="C97" s="168"/>
      <c r="D97" s="168"/>
      <c r="E97" s="168"/>
      <c r="F97" s="168"/>
      <c r="G97" s="168"/>
      <c r="H97" s="168"/>
      <c r="I97" s="248" t="s">
        <v>503</v>
      </c>
    </row>
    <row r="98" spans="3:14">
      <c r="C98" s="168"/>
      <c r="D98" s="168"/>
      <c r="E98" s="168"/>
      <c r="F98" s="168"/>
      <c r="G98" s="168"/>
      <c r="H98" s="168"/>
      <c r="J98" s="161" t="s">
        <v>504</v>
      </c>
    </row>
    <row r="99" spans="3:14">
      <c r="C99" s="168"/>
      <c r="D99" s="168"/>
      <c r="E99" s="168"/>
      <c r="F99" s="168"/>
      <c r="G99" s="168"/>
      <c r="H99" s="168"/>
      <c r="J99" s="161" t="s">
        <v>505</v>
      </c>
      <c r="L99" s="161" t="s">
        <v>506</v>
      </c>
    </row>
    <row r="100" spans="3:14">
      <c r="C100" s="168"/>
      <c r="D100" s="168"/>
      <c r="E100" s="168"/>
      <c r="F100" s="168"/>
      <c r="G100" s="168"/>
      <c r="H100" s="168"/>
      <c r="J100" s="161" t="s">
        <v>507</v>
      </c>
      <c r="L100" s="161" t="s">
        <v>508</v>
      </c>
    </row>
    <row r="101" spans="3:14">
      <c r="C101" s="168"/>
      <c r="D101" s="168"/>
      <c r="E101" s="168"/>
      <c r="F101" s="168"/>
      <c r="G101" s="168"/>
      <c r="H101" s="168"/>
      <c r="J101" s="161" t="s">
        <v>509</v>
      </c>
      <c r="L101" s="161" t="s">
        <v>510</v>
      </c>
    </row>
    <row r="102" spans="3:14">
      <c r="C102" s="173"/>
      <c r="D102" s="168"/>
      <c r="E102" s="168"/>
      <c r="F102" s="168"/>
      <c r="G102" s="168"/>
      <c r="H102" s="168"/>
      <c r="J102" s="161" t="s">
        <v>511</v>
      </c>
    </row>
    <row r="103" spans="3:14">
      <c r="C103" s="168"/>
      <c r="D103" s="168"/>
      <c r="E103" s="168"/>
      <c r="F103" s="168"/>
      <c r="G103" s="168"/>
      <c r="H103" s="168"/>
      <c r="J103" s="161" t="s">
        <v>512</v>
      </c>
    </row>
    <row r="104" spans="3:14">
      <c r="J104" s="161" t="s">
        <v>514</v>
      </c>
      <c r="L104" s="161" t="s">
        <v>513</v>
      </c>
    </row>
    <row r="105" spans="3:14">
      <c r="J105" s="161" t="s">
        <v>655</v>
      </c>
      <c r="L105" s="161" t="s">
        <v>515</v>
      </c>
    </row>
    <row r="106" spans="3:14">
      <c r="J106" s="161" t="s">
        <v>516</v>
      </c>
    </row>
    <row r="107" spans="3:14">
      <c r="J107" s="161" t="s">
        <v>517</v>
      </c>
      <c r="L107" s="161" t="s">
        <v>518</v>
      </c>
    </row>
    <row r="108" spans="3:14">
      <c r="L108" s="161" t="s">
        <v>519</v>
      </c>
    </row>
    <row r="109" spans="3:14">
      <c r="L109" s="161" t="s">
        <v>520</v>
      </c>
    </row>
    <row r="110" spans="3:14">
      <c r="L110" s="161" t="s">
        <v>521</v>
      </c>
    </row>
    <row r="111" spans="3:14" ht="12.75">
      <c r="K111" s="248"/>
      <c r="N111" s="248"/>
    </row>
    <row r="112" spans="3:14" ht="12.75">
      <c r="I112" s="248" t="s">
        <v>522</v>
      </c>
    </row>
    <row r="113" spans="10:12">
      <c r="J113" s="161" t="s">
        <v>523</v>
      </c>
    </row>
    <row r="114" spans="10:12">
      <c r="J114" s="161" t="s">
        <v>524</v>
      </c>
      <c r="L114" s="161" t="s">
        <v>525</v>
      </c>
    </row>
    <row r="115" spans="10:12">
      <c r="J115" s="161" t="s">
        <v>526</v>
      </c>
      <c r="L115" s="161" t="s">
        <v>527</v>
      </c>
    </row>
    <row r="116" spans="10:12">
      <c r="J116" s="161" t="s">
        <v>528</v>
      </c>
    </row>
    <row r="117" spans="10:12">
      <c r="J117" s="161" t="s">
        <v>529</v>
      </c>
      <c r="L117" s="161" t="s">
        <v>530</v>
      </c>
    </row>
    <row r="118" spans="10:12">
      <c r="J118" s="161" t="s">
        <v>531</v>
      </c>
      <c r="L118" s="161" t="s">
        <v>532</v>
      </c>
    </row>
    <row r="119" spans="10:12">
      <c r="J119" s="161" t="s">
        <v>533</v>
      </c>
    </row>
    <row r="120" spans="10:12"/>
  </sheetData>
  <sheetProtection formatCells="0" selectLockedCells="1"/>
  <mergeCells count="51">
    <mergeCell ref="C20:G23"/>
    <mergeCell ref="C70:G74"/>
    <mergeCell ref="C75:G77"/>
    <mergeCell ref="C78:G79"/>
    <mergeCell ref="D51:G54"/>
    <mergeCell ref="C44:G45"/>
    <mergeCell ref="C35:G36"/>
    <mergeCell ref="C33:G33"/>
    <mergeCell ref="C31:G31"/>
    <mergeCell ref="C62:G67"/>
    <mergeCell ref="C27:G29"/>
    <mergeCell ref="M62:Q62"/>
    <mergeCell ref="K48:W48"/>
    <mergeCell ref="K50:W50"/>
    <mergeCell ref="J56:W56"/>
    <mergeCell ref="M58:Q58"/>
    <mergeCell ref="M60:Q60"/>
    <mergeCell ref="U29:X29"/>
    <mergeCell ref="K49:W49"/>
    <mergeCell ref="S8:T8"/>
    <mergeCell ref="K41:W46"/>
    <mergeCell ref="J31:X32"/>
    <mergeCell ref="N40:W40"/>
    <mergeCell ref="K27:L27"/>
    <mergeCell ref="N27:P27"/>
    <mergeCell ref="K29:L29"/>
    <mergeCell ref="L19:N19"/>
    <mergeCell ref="L21:N21"/>
    <mergeCell ref="N29:P29"/>
    <mergeCell ref="O78:W78"/>
    <mergeCell ref="O79:W79"/>
    <mergeCell ref="O80:W80"/>
    <mergeCell ref="M64:Q64"/>
    <mergeCell ref="O76:W76"/>
    <mergeCell ref="O77:W77"/>
    <mergeCell ref="B2:H4"/>
    <mergeCell ref="B18:G18"/>
    <mergeCell ref="R16:X17"/>
    <mergeCell ref="R18:X19"/>
    <mergeCell ref="U27:X27"/>
    <mergeCell ref="V2:Y6"/>
    <mergeCell ref="W8:X8"/>
    <mergeCell ref="L8:P8"/>
    <mergeCell ref="K10:X10"/>
    <mergeCell ref="I2:J6"/>
    <mergeCell ref="K2:M6"/>
    <mergeCell ref="N2:U6"/>
    <mergeCell ref="J23:X25"/>
    <mergeCell ref="L15:N15"/>
    <mergeCell ref="L17:N17"/>
    <mergeCell ref="B5:G16"/>
  </mergeCells>
  <conditionalFormatting sqref="K10:X10">
    <cfRule type="cellIs" dxfId="92" priority="3" operator="equal">
      <formula>0</formula>
    </cfRule>
  </conditionalFormatting>
  <conditionalFormatting sqref="L8:P8">
    <cfRule type="cellIs" dxfId="91" priority="4" operator="equal">
      <formula>0</formula>
    </cfRule>
  </conditionalFormatting>
  <conditionalFormatting sqref="S8:T8">
    <cfRule type="cellIs" dxfId="90" priority="2" operator="equal">
      <formula>0</formula>
    </cfRule>
  </conditionalFormatting>
  <conditionalFormatting sqref="W8:X8">
    <cfRule type="cellIs" dxfId="89" priority="1" operator="equal">
      <formula>0</formula>
    </cfRule>
  </conditionalFormatting>
  <hyperlinks>
    <hyperlink ref="O76" r:id="rId1" xr:uid="{AAAEAF91-8912-4E32-9E08-A4A1DA2733EE}"/>
    <hyperlink ref="O79" r:id="rId2" xr:uid="{7DD99698-968F-4A1B-BF11-851DADEA9114}"/>
    <hyperlink ref="O78" r:id="rId3" xr:uid="{CCC3ECC4-85CF-4140-AD07-8C52257826FD}"/>
    <hyperlink ref="O77" r:id="rId4" xr:uid="{F6375877-2C74-4E44-912B-C21ECB158040}"/>
    <hyperlink ref="O80" r:id="rId5" xr:uid="{BCD867D2-7F4F-4416-B56D-EBC5DCAD826F}"/>
  </hyperlinks>
  <pageMargins left="0.70866141732283472" right="0.70866141732283472" top="0.74803149606299213" bottom="0.74803149606299213" header="0.31496062992125984" footer="0.31496062992125984"/>
  <pageSetup paperSize="9" scale="64" orientation="portrait" r:id="rId6"/>
  <rowBreaks count="1" manualBreakCount="1">
    <brk id="81" min="8" max="24" man="1"/>
  </rowBreaks>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0B5F-D73F-4AE1-AEB4-A74F905E2444}">
  <sheetPr codeName="Feuil2">
    <pageSetUpPr fitToPage="1"/>
  </sheetPr>
  <dimension ref="A1:X72"/>
  <sheetViews>
    <sheetView zoomScaleNormal="100" workbookViewId="0">
      <selection activeCell="S18" sqref="S18"/>
    </sheetView>
  </sheetViews>
  <sheetFormatPr baseColWidth="10" defaultColWidth="0" defaultRowHeight="0" customHeight="1" zeroHeight="1"/>
  <cols>
    <col min="1" max="1" width="4.140625" style="131" customWidth="1"/>
    <col min="2" max="2" width="11.42578125" style="131" customWidth="1"/>
    <col min="3" max="3" width="10.7109375" style="131" customWidth="1"/>
    <col min="4" max="4" width="5.140625" style="131" customWidth="1"/>
    <col min="5" max="5" width="5.140625" style="132" customWidth="1"/>
    <col min="6" max="6" width="3.28515625" style="132" customWidth="1"/>
    <col min="7" max="8" width="4.85546875" style="132" customWidth="1"/>
    <col min="9" max="19" width="11.42578125" style="132" customWidth="1"/>
    <col min="20" max="20" width="13.85546875" style="132" customWidth="1"/>
    <col min="21" max="24" width="0" style="131" hidden="1" customWidth="1"/>
    <col min="25" max="16384" width="11.42578125" style="131" hidden="1"/>
  </cols>
  <sheetData>
    <row r="1" spans="2:20" ht="21"/>
    <row r="2" spans="2:20" ht="18.75" customHeight="1">
      <c r="E2" s="284" t="s">
        <v>330</v>
      </c>
      <c r="F2" s="284"/>
      <c r="G2" s="284"/>
      <c r="H2" s="284"/>
      <c r="I2" s="284"/>
      <c r="J2" s="284"/>
      <c r="K2" s="284"/>
      <c r="L2" s="284"/>
      <c r="M2" s="284"/>
      <c r="N2" s="284"/>
      <c r="O2" s="284"/>
      <c r="P2" s="284"/>
      <c r="Q2" s="284"/>
      <c r="R2" s="284"/>
      <c r="S2" s="284"/>
      <c r="T2" s="133"/>
    </row>
    <row r="3" spans="2:20" ht="18.75" customHeight="1">
      <c r="E3" s="284"/>
      <c r="F3" s="284"/>
      <c r="G3" s="284"/>
      <c r="H3" s="284"/>
      <c r="I3" s="284"/>
      <c r="J3" s="284"/>
      <c r="K3" s="284"/>
      <c r="L3" s="284"/>
      <c r="M3" s="284"/>
      <c r="N3" s="284"/>
      <c r="O3" s="284"/>
      <c r="P3" s="284"/>
      <c r="Q3" s="284"/>
      <c r="R3" s="284"/>
      <c r="S3" s="284"/>
      <c r="T3" s="133"/>
    </row>
    <row r="4" spans="2:20" ht="18.75" customHeight="1">
      <c r="E4" s="284"/>
      <c r="F4" s="284"/>
      <c r="G4" s="284"/>
      <c r="H4" s="284"/>
      <c r="I4" s="284"/>
      <c r="J4" s="284"/>
      <c r="K4" s="284"/>
      <c r="L4" s="284"/>
      <c r="M4" s="284"/>
      <c r="N4" s="284"/>
      <c r="O4" s="284"/>
      <c r="P4" s="284"/>
      <c r="Q4" s="284"/>
      <c r="R4" s="284"/>
      <c r="S4" s="284"/>
      <c r="T4" s="133"/>
    </row>
    <row r="5" spans="2:20" ht="21.75" thickBot="1">
      <c r="B5" s="134"/>
      <c r="C5" s="134"/>
      <c r="D5" s="134"/>
      <c r="E5" s="135"/>
      <c r="F5" s="135"/>
      <c r="G5" s="135"/>
      <c r="H5" s="135"/>
      <c r="I5" s="135"/>
      <c r="J5" s="135"/>
      <c r="K5" s="135"/>
      <c r="L5" s="135"/>
      <c r="M5" s="135"/>
      <c r="N5" s="135"/>
      <c r="O5" s="157" t="s">
        <v>395</v>
      </c>
      <c r="P5" s="285" t="s">
        <v>396</v>
      </c>
      <c r="Q5" s="285"/>
      <c r="R5" s="285"/>
      <c r="S5" s="285"/>
    </row>
    <row r="6" spans="2:20" ht="21"/>
    <row r="7" spans="2:20" ht="21">
      <c r="B7" s="286" t="s">
        <v>331</v>
      </c>
      <c r="C7" s="287"/>
      <c r="E7" s="136" t="s">
        <v>397</v>
      </c>
    </row>
    <row r="8" spans="2:20" ht="21">
      <c r="B8" s="288"/>
      <c r="C8" s="289"/>
      <c r="E8" s="137" t="s">
        <v>332</v>
      </c>
    </row>
    <row r="9" spans="2:20" ht="6" customHeight="1">
      <c r="B9" s="288"/>
      <c r="C9" s="289"/>
      <c r="E9" s="137"/>
    </row>
    <row r="10" spans="2:20" ht="18.75" customHeight="1">
      <c r="B10" s="288"/>
      <c r="C10" s="289"/>
      <c r="E10" s="138" t="s">
        <v>29</v>
      </c>
      <c r="F10" s="283" t="s">
        <v>333</v>
      </c>
      <c r="G10" s="283"/>
      <c r="H10" s="283"/>
      <c r="I10" s="283"/>
      <c r="J10" s="283"/>
      <c r="K10" s="283"/>
      <c r="L10" s="283"/>
      <c r="M10" s="283"/>
      <c r="N10" s="283"/>
      <c r="O10" s="283"/>
      <c r="P10" s="283"/>
      <c r="Q10" s="283"/>
      <c r="R10" s="283"/>
      <c r="S10" s="283"/>
      <c r="T10" s="139"/>
    </row>
    <row r="11" spans="2:20" ht="18.75" customHeight="1">
      <c r="B11" s="288"/>
      <c r="C11" s="289"/>
      <c r="E11" s="138"/>
      <c r="F11" s="283"/>
      <c r="G11" s="283"/>
      <c r="H11" s="283"/>
      <c r="I11" s="283"/>
      <c r="J11" s="283"/>
      <c r="K11" s="283"/>
      <c r="L11" s="283"/>
      <c r="M11" s="283"/>
      <c r="N11" s="283"/>
      <c r="O11" s="283"/>
      <c r="P11" s="283"/>
      <c r="Q11" s="283"/>
      <c r="R11" s="283"/>
      <c r="S11" s="283"/>
      <c r="T11" s="139"/>
    </row>
    <row r="12" spans="2:20" ht="18.75" customHeight="1">
      <c r="B12" s="288"/>
      <c r="C12" s="289"/>
      <c r="E12" s="138"/>
      <c r="F12" s="283"/>
      <c r="G12" s="283"/>
      <c r="H12" s="283"/>
      <c r="I12" s="283"/>
      <c r="J12" s="283"/>
      <c r="K12" s="283"/>
      <c r="L12" s="283"/>
      <c r="M12" s="283"/>
      <c r="N12" s="283"/>
      <c r="O12" s="283"/>
      <c r="P12" s="283"/>
      <c r="Q12" s="283"/>
      <c r="R12" s="283"/>
      <c r="S12" s="283"/>
      <c r="T12" s="139"/>
    </row>
    <row r="13" spans="2:20" ht="21">
      <c r="B13" s="288"/>
      <c r="C13" s="289"/>
      <c r="E13" s="140"/>
      <c r="F13" s="283"/>
      <c r="G13" s="283"/>
      <c r="H13" s="283"/>
      <c r="I13" s="283"/>
      <c r="J13" s="283"/>
      <c r="K13" s="283"/>
      <c r="L13" s="283"/>
      <c r="M13" s="283"/>
      <c r="N13" s="283"/>
      <c r="O13" s="283"/>
      <c r="P13" s="283"/>
      <c r="Q13" s="283"/>
      <c r="R13" s="283"/>
      <c r="S13" s="283"/>
      <c r="T13" s="139"/>
    </row>
    <row r="14" spans="2:20" ht="5.25" customHeight="1">
      <c r="B14" s="288"/>
      <c r="C14" s="289"/>
      <c r="E14" s="140"/>
      <c r="F14" s="141"/>
      <c r="G14" s="141"/>
      <c r="H14" s="141"/>
      <c r="I14" s="141"/>
      <c r="J14" s="141"/>
      <c r="K14" s="141"/>
      <c r="L14" s="141"/>
      <c r="M14" s="141"/>
      <c r="N14" s="141"/>
      <c r="O14" s="141"/>
      <c r="P14" s="141"/>
      <c r="Q14" s="141"/>
      <c r="R14" s="141"/>
      <c r="S14" s="141"/>
      <c r="T14" s="141"/>
    </row>
    <row r="15" spans="2:20" ht="18.75" customHeight="1">
      <c r="B15" s="288"/>
      <c r="C15" s="289"/>
      <c r="E15" s="138" t="s">
        <v>35</v>
      </c>
      <c r="F15" s="283" t="s">
        <v>334</v>
      </c>
      <c r="G15" s="283"/>
      <c r="H15" s="283"/>
      <c r="I15" s="283"/>
      <c r="J15" s="283"/>
      <c r="K15" s="283"/>
      <c r="L15" s="283"/>
      <c r="M15" s="283"/>
      <c r="N15" s="283"/>
      <c r="O15" s="283"/>
      <c r="P15" s="283"/>
      <c r="Q15" s="283"/>
      <c r="R15" s="283"/>
      <c r="S15" s="283"/>
      <c r="T15" s="139"/>
    </row>
    <row r="16" spans="2:20" ht="18.75" customHeight="1">
      <c r="B16" s="288"/>
      <c r="C16" s="289"/>
      <c r="E16" s="138"/>
      <c r="F16" s="283"/>
      <c r="G16" s="283"/>
      <c r="H16" s="283"/>
      <c r="I16" s="283"/>
      <c r="J16" s="283"/>
      <c r="K16" s="283"/>
      <c r="L16" s="283"/>
      <c r="M16" s="283"/>
      <c r="N16" s="283"/>
      <c r="O16" s="283"/>
      <c r="P16" s="283"/>
      <c r="Q16" s="283"/>
      <c r="R16" s="283"/>
      <c r="S16" s="283"/>
      <c r="T16" s="139"/>
    </row>
    <row r="17" spans="2:20" ht="21">
      <c r="B17" s="290"/>
      <c r="C17" s="291"/>
      <c r="E17" s="140"/>
      <c r="F17" s="283"/>
      <c r="G17" s="283"/>
      <c r="H17" s="283"/>
      <c r="I17" s="283"/>
      <c r="J17" s="283"/>
      <c r="K17" s="283"/>
      <c r="L17" s="283"/>
      <c r="M17" s="283"/>
      <c r="N17" s="283"/>
      <c r="O17" s="283"/>
      <c r="P17" s="283"/>
      <c r="Q17" s="283"/>
      <c r="R17" s="283"/>
      <c r="S17" s="283"/>
      <c r="T17" s="139"/>
    </row>
    <row r="18" spans="2:20" ht="21"/>
    <row r="19" spans="2:20" ht="21">
      <c r="B19" s="277"/>
      <c r="C19" s="278"/>
      <c r="E19" s="136" t="s">
        <v>335</v>
      </c>
    </row>
    <row r="20" spans="2:20" ht="21">
      <c r="B20" s="279"/>
      <c r="C20" s="280"/>
      <c r="E20" s="137" t="s">
        <v>332</v>
      </c>
    </row>
    <row r="21" spans="2:20" ht="4.5" customHeight="1">
      <c r="B21" s="279"/>
      <c r="C21" s="280"/>
      <c r="E21" s="137"/>
    </row>
    <row r="22" spans="2:20" ht="18.75" customHeight="1">
      <c r="B22" s="279"/>
      <c r="C22" s="280"/>
      <c r="F22" s="283" t="s">
        <v>398</v>
      </c>
      <c r="G22" s="283"/>
      <c r="H22" s="283"/>
      <c r="I22" s="283"/>
      <c r="J22" s="283"/>
      <c r="K22" s="283"/>
      <c r="L22" s="283"/>
      <c r="M22" s="283"/>
      <c r="N22" s="283"/>
      <c r="O22" s="283"/>
      <c r="P22" s="283"/>
      <c r="Q22" s="283"/>
      <c r="R22" s="283"/>
      <c r="S22" s="283"/>
      <c r="T22" s="139"/>
    </row>
    <row r="23" spans="2:20" ht="21">
      <c r="B23" s="279"/>
      <c r="C23" s="280"/>
      <c r="E23" s="139"/>
      <c r="F23" s="283"/>
      <c r="G23" s="283"/>
      <c r="H23" s="283"/>
      <c r="I23" s="283"/>
      <c r="J23" s="283"/>
      <c r="K23" s="283"/>
      <c r="L23" s="283"/>
      <c r="M23" s="283"/>
      <c r="N23" s="283"/>
      <c r="O23" s="283"/>
      <c r="P23" s="283"/>
      <c r="Q23" s="283"/>
      <c r="R23" s="283"/>
      <c r="S23" s="283"/>
      <c r="T23" s="139"/>
    </row>
    <row r="24" spans="2:20" ht="21">
      <c r="B24" s="279"/>
      <c r="C24" s="280"/>
      <c r="E24" s="139"/>
      <c r="F24" s="283"/>
      <c r="G24" s="283"/>
      <c r="H24" s="283"/>
      <c r="I24" s="283"/>
      <c r="J24" s="283"/>
      <c r="K24" s="283"/>
      <c r="L24" s="283"/>
      <c r="M24" s="283"/>
      <c r="N24" s="283"/>
      <c r="O24" s="283"/>
      <c r="P24" s="283"/>
      <c r="Q24" s="283"/>
      <c r="R24" s="283"/>
      <c r="S24" s="283"/>
      <c r="T24" s="139"/>
    </row>
    <row r="25" spans="2:20" ht="21">
      <c r="B25" s="279"/>
      <c r="C25" s="280"/>
      <c r="E25" s="139"/>
      <c r="F25" s="283"/>
      <c r="G25" s="283"/>
      <c r="H25" s="283"/>
      <c r="I25" s="283"/>
      <c r="J25" s="283"/>
      <c r="K25" s="283"/>
      <c r="L25" s="283"/>
      <c r="M25" s="283"/>
      <c r="N25" s="283"/>
      <c r="O25" s="283"/>
      <c r="P25" s="283"/>
      <c r="Q25" s="283"/>
      <c r="R25" s="283"/>
      <c r="S25" s="283"/>
      <c r="T25" s="139"/>
    </row>
    <row r="26" spans="2:20" ht="21">
      <c r="B26" s="279"/>
      <c r="C26" s="280"/>
      <c r="E26" s="139"/>
      <c r="F26" s="283"/>
      <c r="G26" s="283"/>
      <c r="H26" s="283"/>
      <c r="I26" s="283"/>
      <c r="J26" s="283"/>
      <c r="K26" s="283"/>
      <c r="L26" s="283"/>
      <c r="M26" s="283"/>
      <c r="N26" s="283"/>
      <c r="O26" s="283"/>
      <c r="P26" s="283"/>
      <c r="Q26" s="283"/>
      <c r="R26" s="283"/>
      <c r="S26" s="283"/>
      <c r="T26" s="139"/>
    </row>
    <row r="27" spans="2:20" ht="21">
      <c r="B27" s="279"/>
      <c r="C27" s="280"/>
      <c r="E27" s="139"/>
      <c r="F27" s="283"/>
      <c r="G27" s="283"/>
      <c r="H27" s="283"/>
      <c r="I27" s="283"/>
      <c r="J27" s="283"/>
      <c r="K27" s="283"/>
      <c r="L27" s="283"/>
      <c r="M27" s="283"/>
      <c r="N27" s="283"/>
      <c r="O27" s="283"/>
      <c r="P27" s="283"/>
      <c r="Q27" s="283"/>
      <c r="R27" s="283"/>
      <c r="S27" s="283"/>
      <c r="T27" s="139"/>
    </row>
    <row r="28" spans="2:20" ht="21">
      <c r="B28" s="279"/>
      <c r="C28" s="280"/>
      <c r="E28" s="139"/>
      <c r="F28" s="283"/>
      <c r="G28" s="283"/>
      <c r="H28" s="283"/>
      <c r="I28" s="283"/>
      <c r="J28" s="283"/>
      <c r="K28" s="283"/>
      <c r="L28" s="283"/>
      <c r="M28" s="283"/>
      <c r="N28" s="283"/>
      <c r="O28" s="283"/>
      <c r="P28" s="283"/>
      <c r="Q28" s="283"/>
      <c r="R28" s="283"/>
      <c r="S28" s="283"/>
      <c r="T28" s="139"/>
    </row>
    <row r="29" spans="2:20" ht="21">
      <c r="B29" s="281"/>
      <c r="C29" s="282"/>
      <c r="E29" s="139"/>
      <c r="F29" s="283"/>
      <c r="G29" s="283"/>
      <c r="H29" s="283"/>
      <c r="I29" s="283"/>
      <c r="J29" s="283"/>
      <c r="K29" s="283"/>
      <c r="L29" s="283"/>
      <c r="M29" s="283"/>
      <c r="N29" s="283"/>
      <c r="O29" s="283"/>
      <c r="P29" s="283"/>
      <c r="Q29" s="283"/>
      <c r="R29" s="283"/>
      <c r="S29" s="283"/>
      <c r="T29" s="139"/>
    </row>
    <row r="30" spans="2:20" ht="21">
      <c r="E30" s="141"/>
      <c r="F30" s="141"/>
      <c r="G30" s="141"/>
      <c r="H30" s="141"/>
      <c r="I30" s="141"/>
      <c r="J30" s="141"/>
      <c r="K30" s="141"/>
      <c r="L30" s="141"/>
      <c r="M30" s="141"/>
      <c r="N30" s="141"/>
      <c r="O30" s="141"/>
      <c r="P30" s="141"/>
      <c r="Q30" s="141"/>
      <c r="R30" s="141"/>
      <c r="S30" s="141"/>
      <c r="T30" s="141"/>
    </row>
    <row r="31" spans="2:20" ht="21">
      <c r="B31" s="277"/>
      <c r="C31" s="278"/>
      <c r="E31" s="136" t="s">
        <v>336</v>
      </c>
    </row>
    <row r="32" spans="2:20" ht="5.25" customHeight="1">
      <c r="B32" s="279"/>
      <c r="C32" s="280"/>
      <c r="E32" s="136"/>
    </row>
    <row r="33" spans="2:20" ht="21">
      <c r="B33" s="279"/>
      <c r="C33" s="280"/>
      <c r="E33" s="138" t="s">
        <v>29</v>
      </c>
      <c r="F33" s="132" t="s">
        <v>399</v>
      </c>
    </row>
    <row r="34" spans="2:20" ht="5.25" customHeight="1">
      <c r="B34" s="279"/>
      <c r="C34" s="280"/>
      <c r="E34" s="138"/>
    </row>
    <row r="35" spans="2:20" ht="21">
      <c r="B35" s="279"/>
      <c r="C35" s="280"/>
      <c r="E35" s="138" t="s">
        <v>35</v>
      </c>
      <c r="F35" s="132" t="s">
        <v>400</v>
      </c>
    </row>
    <row r="36" spans="2:20" ht="6" customHeight="1">
      <c r="B36" s="279"/>
      <c r="C36" s="280"/>
      <c r="E36" s="138"/>
    </row>
    <row r="37" spans="2:20" ht="21" customHeight="1">
      <c r="B37" s="279"/>
      <c r="C37" s="280"/>
      <c r="E37" s="138" t="s">
        <v>39</v>
      </c>
      <c r="F37" s="283" t="s">
        <v>337</v>
      </c>
      <c r="G37" s="283"/>
      <c r="H37" s="283"/>
      <c r="I37" s="283"/>
      <c r="J37" s="283"/>
      <c r="K37" s="283"/>
      <c r="L37" s="283"/>
      <c r="M37" s="283"/>
      <c r="N37" s="283"/>
      <c r="O37" s="283"/>
      <c r="P37" s="283"/>
      <c r="Q37" s="283"/>
      <c r="R37" s="283"/>
      <c r="S37" s="283"/>
      <c r="T37" s="139"/>
    </row>
    <row r="38" spans="2:20" ht="21">
      <c r="B38" s="281"/>
      <c r="C38" s="282"/>
      <c r="E38" s="142"/>
      <c r="F38" s="283"/>
      <c r="G38" s="283"/>
      <c r="H38" s="283"/>
      <c r="I38" s="283"/>
      <c r="J38" s="283"/>
      <c r="K38" s="283"/>
      <c r="L38" s="283"/>
      <c r="M38" s="283"/>
      <c r="N38" s="283"/>
      <c r="O38" s="283"/>
      <c r="P38" s="283"/>
      <c r="Q38" s="283"/>
      <c r="R38" s="283"/>
      <c r="S38" s="283"/>
      <c r="T38" s="139"/>
    </row>
    <row r="39" spans="2:20" ht="21">
      <c r="F39" s="283"/>
      <c r="G39" s="283"/>
      <c r="H39" s="283"/>
      <c r="I39" s="283"/>
      <c r="J39" s="283"/>
      <c r="K39" s="283"/>
      <c r="L39" s="283"/>
      <c r="M39" s="283"/>
      <c r="N39" s="283"/>
      <c r="O39" s="283"/>
      <c r="P39" s="283"/>
      <c r="Q39" s="283"/>
      <c r="R39" s="283"/>
      <c r="S39" s="283"/>
    </row>
    <row r="40" spans="2:20" ht="21">
      <c r="B40" s="277"/>
      <c r="C40" s="278"/>
      <c r="E40" s="136" t="s">
        <v>338</v>
      </c>
      <c r="F40" s="136"/>
    </row>
    <row r="41" spans="2:20" ht="21">
      <c r="B41" s="279"/>
      <c r="C41" s="280"/>
    </row>
    <row r="42" spans="2:20" ht="21">
      <c r="B42" s="279"/>
      <c r="C42" s="280"/>
      <c r="E42" s="304"/>
      <c r="F42" s="305"/>
      <c r="G42" s="306"/>
      <c r="I42" s="132" t="s">
        <v>339</v>
      </c>
    </row>
    <row r="43" spans="2:20" ht="21">
      <c r="B43" s="279"/>
      <c r="C43" s="280"/>
    </row>
    <row r="44" spans="2:20" ht="21">
      <c r="B44" s="279"/>
      <c r="C44" s="280"/>
      <c r="G44" s="143"/>
      <c r="I44" s="132" t="s">
        <v>340</v>
      </c>
    </row>
    <row r="45" spans="2:20" ht="21">
      <c r="B45" s="279"/>
      <c r="C45" s="280"/>
    </row>
    <row r="46" spans="2:20" ht="21">
      <c r="B46" s="279"/>
      <c r="C46" s="280"/>
      <c r="G46" s="143"/>
      <c r="I46" s="132" t="s">
        <v>341</v>
      </c>
    </row>
    <row r="47" spans="2:20" ht="21">
      <c r="B47" s="279"/>
      <c r="C47" s="280"/>
    </row>
    <row r="48" spans="2:20" ht="21">
      <c r="B48" s="279"/>
      <c r="C48" s="280"/>
      <c r="E48" s="143"/>
      <c r="F48" s="144" t="s">
        <v>342</v>
      </c>
      <c r="I48" s="283" t="s">
        <v>343</v>
      </c>
      <c r="J48" s="283"/>
      <c r="K48" s="283"/>
      <c r="L48" s="283"/>
      <c r="M48" s="283"/>
      <c r="N48" s="283"/>
      <c r="O48" s="283"/>
      <c r="P48" s="283"/>
      <c r="Q48" s="283"/>
      <c r="R48" s="283"/>
      <c r="S48" s="283"/>
    </row>
    <row r="49" spans="2:19" ht="21">
      <c r="B49" s="279"/>
      <c r="C49" s="280"/>
      <c r="F49" s="144"/>
      <c r="I49" s="283"/>
      <c r="J49" s="283"/>
      <c r="K49" s="283"/>
      <c r="L49" s="283"/>
      <c r="M49" s="283"/>
      <c r="N49" s="283"/>
      <c r="O49" s="283"/>
      <c r="P49" s="283"/>
      <c r="Q49" s="283"/>
      <c r="R49" s="283"/>
      <c r="S49" s="283"/>
    </row>
    <row r="50" spans="2:19" ht="21">
      <c r="B50" s="279"/>
      <c r="C50" s="280"/>
    </row>
    <row r="51" spans="2:19" ht="21">
      <c r="B51" s="279"/>
      <c r="C51" s="280"/>
      <c r="E51" s="307"/>
      <c r="F51" s="308"/>
      <c r="G51" s="309"/>
      <c r="I51" s="283" t="s">
        <v>344</v>
      </c>
      <c r="J51" s="283"/>
      <c r="K51" s="283"/>
      <c r="L51" s="283"/>
      <c r="M51" s="283"/>
      <c r="N51" s="283"/>
      <c r="O51" s="283"/>
      <c r="P51" s="283"/>
      <c r="Q51" s="283"/>
      <c r="R51" s="283"/>
      <c r="S51" s="283"/>
    </row>
    <row r="52" spans="2:19" ht="21">
      <c r="B52" s="279"/>
      <c r="C52" s="280"/>
      <c r="E52" s="145"/>
      <c r="F52" s="145"/>
      <c r="G52" s="145"/>
      <c r="I52" s="283"/>
      <c r="J52" s="283"/>
      <c r="K52" s="283"/>
      <c r="L52" s="283"/>
      <c r="M52" s="283"/>
      <c r="N52" s="283"/>
      <c r="O52" s="283"/>
      <c r="P52" s="283"/>
      <c r="Q52" s="283"/>
      <c r="R52" s="283"/>
      <c r="S52" s="283"/>
    </row>
    <row r="53" spans="2:19" ht="21">
      <c r="B53" s="279"/>
      <c r="C53" s="280"/>
    </row>
    <row r="54" spans="2:19" ht="21" customHeight="1">
      <c r="B54" s="279"/>
      <c r="C54" s="280"/>
      <c r="F54" s="310"/>
      <c r="G54" s="311"/>
      <c r="I54" s="283" t="s">
        <v>345</v>
      </c>
      <c r="J54" s="283"/>
      <c r="K54" s="283"/>
      <c r="L54" s="283"/>
      <c r="M54" s="283"/>
      <c r="N54" s="283"/>
      <c r="O54" s="283"/>
      <c r="P54" s="283"/>
      <c r="Q54" s="283"/>
      <c r="R54" s="283"/>
      <c r="S54" s="283"/>
    </row>
    <row r="55" spans="2:19" ht="21">
      <c r="B55" s="279"/>
      <c r="C55" s="280"/>
      <c r="F55" s="312"/>
      <c r="G55" s="313"/>
      <c r="I55" s="283"/>
      <c r="J55" s="283"/>
      <c r="K55" s="283"/>
      <c r="L55" s="283"/>
      <c r="M55" s="283"/>
      <c r="N55" s="283"/>
      <c r="O55" s="283"/>
      <c r="P55" s="283"/>
      <c r="Q55" s="283"/>
      <c r="R55" s="283"/>
      <c r="S55" s="283"/>
    </row>
    <row r="56" spans="2:19" ht="21">
      <c r="B56" s="279"/>
      <c r="C56" s="280"/>
      <c r="F56" s="145"/>
      <c r="G56" s="145"/>
      <c r="I56" s="283"/>
      <c r="J56" s="283"/>
      <c r="K56" s="283"/>
      <c r="L56" s="283"/>
      <c r="M56" s="283"/>
      <c r="N56" s="283"/>
      <c r="O56" s="283"/>
      <c r="P56" s="283"/>
      <c r="Q56" s="283"/>
      <c r="R56" s="283"/>
      <c r="S56" s="283"/>
    </row>
    <row r="57" spans="2:19" ht="21">
      <c r="B57" s="279"/>
      <c r="C57" s="280"/>
    </row>
    <row r="58" spans="2:19" ht="21" customHeight="1">
      <c r="B58" s="279"/>
      <c r="C58" s="280"/>
      <c r="E58" s="314" t="s">
        <v>346</v>
      </c>
      <c r="F58" s="315"/>
      <c r="G58" s="316"/>
      <c r="I58" s="283" t="s">
        <v>347</v>
      </c>
      <c r="J58" s="283"/>
      <c r="K58" s="283"/>
      <c r="L58" s="283"/>
      <c r="M58" s="283"/>
      <c r="N58" s="283"/>
      <c r="O58" s="283"/>
      <c r="P58" s="283"/>
      <c r="Q58" s="283"/>
      <c r="R58" s="283"/>
      <c r="S58" s="283"/>
    </row>
    <row r="59" spans="2:19" ht="21">
      <c r="B59" s="279"/>
      <c r="C59" s="280"/>
      <c r="E59" s="317"/>
      <c r="F59" s="318"/>
      <c r="G59" s="319"/>
      <c r="I59" s="283"/>
      <c r="J59" s="283"/>
      <c r="K59" s="283"/>
      <c r="L59" s="283"/>
      <c r="M59" s="283"/>
      <c r="N59" s="283"/>
      <c r="O59" s="283"/>
      <c r="P59" s="283"/>
      <c r="Q59" s="283"/>
      <c r="R59" s="283"/>
      <c r="S59" s="283"/>
    </row>
    <row r="60" spans="2:19" ht="21">
      <c r="B60" s="279"/>
      <c r="C60" s="280"/>
      <c r="E60" s="136"/>
      <c r="F60" s="136"/>
      <c r="G60" s="136"/>
    </row>
    <row r="61" spans="2:19" ht="21" customHeight="1">
      <c r="B61" s="279"/>
      <c r="C61" s="280"/>
      <c r="E61" s="292" t="s">
        <v>342</v>
      </c>
      <c r="F61" s="293"/>
      <c r="G61" s="294"/>
      <c r="I61" s="283" t="s">
        <v>348</v>
      </c>
      <c r="J61" s="283"/>
      <c r="K61" s="283"/>
      <c r="L61" s="283"/>
      <c r="M61" s="283"/>
      <c r="N61" s="283"/>
      <c r="O61" s="283"/>
      <c r="P61" s="283"/>
      <c r="Q61" s="283"/>
      <c r="R61" s="283"/>
      <c r="S61" s="283"/>
    </row>
    <row r="62" spans="2:19" ht="21">
      <c r="B62" s="279"/>
      <c r="C62" s="280"/>
      <c r="E62" s="295"/>
      <c r="F62" s="296"/>
      <c r="G62" s="297"/>
      <c r="I62" s="283"/>
      <c r="J62" s="283"/>
      <c r="K62" s="283"/>
      <c r="L62" s="283"/>
      <c r="M62" s="283"/>
      <c r="N62" s="283"/>
      <c r="O62" s="283"/>
      <c r="P62" s="283"/>
      <c r="Q62" s="283"/>
      <c r="R62" s="283"/>
      <c r="S62" s="283"/>
    </row>
    <row r="63" spans="2:19" ht="21">
      <c r="B63" s="279"/>
      <c r="C63" s="280"/>
      <c r="E63" s="136"/>
      <c r="F63" s="136"/>
      <c r="G63" s="136"/>
    </row>
    <row r="64" spans="2:19" ht="21">
      <c r="B64" s="279"/>
      <c r="C64" s="280"/>
      <c r="E64" s="298" t="s">
        <v>342</v>
      </c>
      <c r="F64" s="299"/>
      <c r="G64" s="300"/>
      <c r="I64" s="146" t="s">
        <v>401</v>
      </c>
    </row>
    <row r="65" spans="2:9" ht="21">
      <c r="B65" s="281"/>
      <c r="C65" s="282"/>
      <c r="E65" s="301"/>
      <c r="F65" s="302"/>
      <c r="G65" s="303"/>
      <c r="I65" s="146"/>
    </row>
    <row r="66" spans="2:9" ht="21"/>
    <row r="67" spans="2:9" ht="21" hidden="1"/>
    <row r="68" spans="2:9" ht="21" hidden="1"/>
    <row r="69" spans="2:9" ht="21" hidden="1"/>
    <row r="70" spans="2:9" ht="21" hidden="1"/>
    <row r="71" spans="2:9" ht="21" hidden="1"/>
    <row r="72" spans="2:9" ht="21" hidden="1"/>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54CFC41D-9126-4EE9-A4C5-954034B08C24}"/>
    <hyperlink ref="B7:C17" r:id="rId2" display="https://www.vs.ch/web/energie/exigences-énergétiques-pour-les-bâtiments" xr:uid="{E91717EC-7378-47F0-BF81-0D3EC2D95864}"/>
    <hyperlink ref="P5" r:id="rId3" xr:uid="{78AD050B-5C79-470C-B770-CE92D38B0264}"/>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3793"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33794"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33795"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7">
    <pageSetUpPr fitToPage="1"/>
  </sheetPr>
  <dimension ref="A1:CV270"/>
  <sheetViews>
    <sheetView tabSelected="1" zoomScale="120" zoomScaleNormal="120" zoomScaleSheetLayoutView="120" workbookViewId="0">
      <selection activeCell="F9" sqref="F9:P9"/>
    </sheetView>
  </sheetViews>
  <sheetFormatPr baseColWidth="10" defaultColWidth="0" defaultRowHeight="0" customHeight="1" zeroHeight="1"/>
  <cols>
    <col min="1" max="1" width="4" style="1" customWidth="1"/>
    <col min="2" max="2" width="4.42578125" style="1" customWidth="1"/>
    <col min="3" max="4" width="3" style="1" customWidth="1"/>
    <col min="5" max="5" width="5.140625" style="1" customWidth="1"/>
    <col min="6" max="6" width="4" style="1" customWidth="1"/>
    <col min="7" max="7" width="4.5703125" style="1" customWidth="1"/>
    <col min="8" max="10" width="3" style="1" customWidth="1"/>
    <col min="11" max="11" width="5.140625" style="1" customWidth="1"/>
    <col min="12" max="19" width="3" style="1" customWidth="1"/>
    <col min="20" max="20" width="4.42578125" style="1" customWidth="1"/>
    <col min="21" max="21" width="4.28515625" style="1" customWidth="1"/>
    <col min="22" max="22" width="3.85546875" style="1" customWidth="1"/>
    <col min="23" max="23" width="3" style="1" customWidth="1"/>
    <col min="24" max="24" width="3.85546875" style="1" customWidth="1"/>
    <col min="25" max="25" width="4.7109375" style="1" customWidth="1"/>
    <col min="26" max="29" width="3" style="1" customWidth="1"/>
    <col min="30" max="30" width="6.28515625" style="1" customWidth="1"/>
    <col min="31" max="31" width="3" style="1" customWidth="1"/>
    <col min="32" max="33" width="3.7109375" style="1" customWidth="1"/>
    <col min="34" max="34" width="4.85546875" style="1" customWidth="1"/>
    <col min="35" max="35" width="4.28515625" style="1" customWidth="1"/>
    <col min="36" max="38" width="3" style="1" customWidth="1"/>
    <col min="39" max="39" width="3" style="41" hidden="1" customWidth="1"/>
    <col min="40" max="40" width="9" style="41" hidden="1" customWidth="1"/>
    <col min="41" max="41" width="15.85546875" style="41" hidden="1" customWidth="1"/>
    <col min="42" max="42" width="8.42578125" style="41" hidden="1" customWidth="1"/>
    <col min="43" max="43" width="7.5703125" style="41" hidden="1" customWidth="1"/>
    <col min="44" max="44" width="10.7109375" style="41" hidden="1" customWidth="1"/>
    <col min="45" max="45" width="7.7109375" style="41" hidden="1" customWidth="1"/>
    <col min="46" max="49" width="3" style="41" hidden="1" customWidth="1"/>
    <col min="50" max="50" width="5.28515625" style="41" hidden="1" customWidth="1"/>
    <col min="51" max="59" width="3" style="41" hidden="1" customWidth="1"/>
    <col min="60" max="16384" width="3" style="81" hidden="1"/>
  </cols>
  <sheetData>
    <row r="1" spans="1:90" ht="12.75">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Y1" s="41" t="s">
        <v>205</v>
      </c>
      <c r="BF1" s="41" t="s">
        <v>429</v>
      </c>
      <c r="CE1" s="41" t="s">
        <v>430</v>
      </c>
    </row>
    <row r="2" spans="1:90" ht="12.75" customHeight="1">
      <c r="A2" s="8"/>
      <c r="B2" s="321"/>
      <c r="C2" s="322"/>
      <c r="D2" s="322"/>
      <c r="E2" s="322"/>
      <c r="F2" s="323"/>
      <c r="G2" s="330" t="s">
        <v>209</v>
      </c>
      <c r="H2" s="331"/>
      <c r="I2" s="331"/>
      <c r="J2" s="331"/>
      <c r="K2" s="331"/>
      <c r="L2" s="331"/>
      <c r="M2" s="331"/>
      <c r="N2" s="331"/>
      <c r="O2" s="332"/>
      <c r="P2" s="339" t="s">
        <v>1</v>
      </c>
      <c r="Q2" s="340"/>
      <c r="R2" s="340"/>
      <c r="S2" s="340"/>
      <c r="T2" s="340"/>
      <c r="U2" s="340"/>
      <c r="V2" s="340"/>
      <c r="W2" s="340"/>
      <c r="X2" s="341"/>
      <c r="Y2" s="348" t="s">
        <v>380</v>
      </c>
      <c r="Z2" s="349"/>
      <c r="AA2" s="349"/>
      <c r="AB2" s="349"/>
      <c r="AC2" s="349"/>
      <c r="AD2" s="349"/>
      <c r="AE2" s="349"/>
      <c r="AF2" s="349"/>
      <c r="AG2" s="349"/>
      <c r="AH2" s="349"/>
      <c r="AI2" s="349"/>
      <c r="AJ2" s="349"/>
      <c r="AK2" s="350"/>
      <c r="AL2" s="8"/>
      <c r="AX2" s="82" t="s">
        <v>145</v>
      </c>
      <c r="BQ2" s="82" t="s">
        <v>146</v>
      </c>
      <c r="CL2" s="82" t="s">
        <v>111</v>
      </c>
    </row>
    <row r="3" spans="1:90" ht="12.75" customHeight="1">
      <c r="A3" s="8"/>
      <c r="B3" s="324"/>
      <c r="C3" s="325"/>
      <c r="D3" s="325"/>
      <c r="E3" s="325"/>
      <c r="F3" s="326"/>
      <c r="G3" s="333"/>
      <c r="H3" s="334"/>
      <c r="I3" s="334"/>
      <c r="J3" s="334"/>
      <c r="K3" s="334"/>
      <c r="L3" s="334"/>
      <c r="M3" s="334"/>
      <c r="N3" s="334"/>
      <c r="O3" s="335"/>
      <c r="P3" s="342"/>
      <c r="Q3" s="343"/>
      <c r="R3" s="343"/>
      <c r="S3" s="343"/>
      <c r="T3" s="343"/>
      <c r="U3" s="343"/>
      <c r="V3" s="343"/>
      <c r="W3" s="343"/>
      <c r="X3" s="344"/>
      <c r="Y3" s="351"/>
      <c r="Z3" s="352"/>
      <c r="AA3" s="352"/>
      <c r="AB3" s="352"/>
      <c r="AC3" s="352"/>
      <c r="AD3" s="352"/>
      <c r="AE3" s="352"/>
      <c r="AF3" s="352"/>
      <c r="AG3" s="352"/>
      <c r="AH3" s="352"/>
      <c r="AI3" s="352"/>
      <c r="AJ3" s="352"/>
      <c r="AK3" s="353"/>
      <c r="AL3" s="8"/>
      <c r="AX3" s="41" t="s">
        <v>225</v>
      </c>
      <c r="BL3" s="128">
        <v>1</v>
      </c>
      <c r="BM3" s="128">
        <v>0</v>
      </c>
      <c r="BQ3" s="41" t="s">
        <v>225</v>
      </c>
      <c r="CI3" s="128">
        <v>0</v>
      </c>
      <c r="CL3" s="41" t="s">
        <v>225</v>
      </c>
    </row>
    <row r="4" spans="1:90" ht="12.75" customHeight="1">
      <c r="A4" s="8"/>
      <c r="B4" s="324"/>
      <c r="C4" s="325"/>
      <c r="D4" s="325"/>
      <c r="E4" s="325"/>
      <c r="F4" s="326"/>
      <c r="G4" s="333"/>
      <c r="H4" s="334"/>
      <c r="I4" s="334"/>
      <c r="J4" s="334"/>
      <c r="K4" s="334"/>
      <c r="L4" s="334"/>
      <c r="M4" s="334"/>
      <c r="N4" s="334"/>
      <c r="O4" s="335"/>
      <c r="P4" s="342"/>
      <c r="Q4" s="343"/>
      <c r="R4" s="343"/>
      <c r="S4" s="343"/>
      <c r="T4" s="343"/>
      <c r="U4" s="343"/>
      <c r="V4" s="343"/>
      <c r="W4" s="343"/>
      <c r="X4" s="344"/>
      <c r="Y4" s="351"/>
      <c r="Z4" s="352"/>
      <c r="AA4" s="352"/>
      <c r="AB4" s="352"/>
      <c r="AC4" s="352"/>
      <c r="AD4" s="352"/>
      <c r="AE4" s="352"/>
      <c r="AF4" s="352"/>
      <c r="AG4" s="352"/>
      <c r="AH4" s="352"/>
      <c r="AI4" s="352"/>
      <c r="AJ4" s="352"/>
      <c r="AK4" s="353"/>
      <c r="AL4" s="8"/>
      <c r="AX4" s="41" t="s">
        <v>226</v>
      </c>
      <c r="BL4" s="128">
        <v>0</v>
      </c>
      <c r="BM4" s="128">
        <v>0</v>
      </c>
      <c r="BQ4" s="41" t="s">
        <v>226</v>
      </c>
      <c r="CI4" s="128">
        <v>0</v>
      </c>
      <c r="CL4" s="41" t="s">
        <v>253</v>
      </c>
    </row>
    <row r="5" spans="1:90" ht="12.75" customHeight="1">
      <c r="A5" s="8"/>
      <c r="B5" s="324"/>
      <c r="C5" s="325"/>
      <c r="D5" s="325"/>
      <c r="E5" s="325"/>
      <c r="F5" s="326"/>
      <c r="G5" s="333"/>
      <c r="H5" s="334"/>
      <c r="I5" s="334"/>
      <c r="J5" s="334"/>
      <c r="K5" s="334"/>
      <c r="L5" s="334"/>
      <c r="M5" s="334"/>
      <c r="N5" s="334"/>
      <c r="O5" s="335"/>
      <c r="P5" s="342"/>
      <c r="Q5" s="343"/>
      <c r="R5" s="343"/>
      <c r="S5" s="343"/>
      <c r="T5" s="343"/>
      <c r="U5" s="343"/>
      <c r="V5" s="343"/>
      <c r="W5" s="343"/>
      <c r="X5" s="344"/>
      <c r="Y5" s="351"/>
      <c r="Z5" s="352"/>
      <c r="AA5" s="352"/>
      <c r="AB5" s="352"/>
      <c r="AC5" s="352"/>
      <c r="AD5" s="352"/>
      <c r="AE5" s="352"/>
      <c r="AF5" s="352"/>
      <c r="AG5" s="352"/>
      <c r="AH5" s="352"/>
      <c r="AI5" s="352"/>
      <c r="AJ5" s="352"/>
      <c r="AK5" s="353"/>
      <c r="AL5" s="8"/>
      <c r="AX5" s="41" t="s">
        <v>227</v>
      </c>
      <c r="BL5" s="128">
        <v>0</v>
      </c>
      <c r="BM5" s="128">
        <v>0</v>
      </c>
      <c r="BQ5" s="41" t="s">
        <v>227</v>
      </c>
      <c r="CI5" s="128">
        <v>0</v>
      </c>
      <c r="CL5" s="41" t="s">
        <v>254</v>
      </c>
    </row>
    <row r="6" spans="1:90" ht="12.75" customHeight="1">
      <c r="A6" s="8"/>
      <c r="B6" s="324"/>
      <c r="C6" s="325"/>
      <c r="D6" s="325"/>
      <c r="E6" s="325"/>
      <c r="F6" s="326"/>
      <c r="G6" s="333"/>
      <c r="H6" s="334"/>
      <c r="I6" s="334"/>
      <c r="J6" s="334"/>
      <c r="K6" s="334"/>
      <c r="L6" s="334"/>
      <c r="M6" s="334"/>
      <c r="N6" s="334"/>
      <c r="O6" s="335"/>
      <c r="P6" s="342"/>
      <c r="Q6" s="343"/>
      <c r="R6" s="343"/>
      <c r="S6" s="343"/>
      <c r="T6" s="343"/>
      <c r="U6" s="343"/>
      <c r="V6" s="343"/>
      <c r="W6" s="343"/>
      <c r="X6" s="344"/>
      <c r="Y6" s="351"/>
      <c r="Z6" s="352"/>
      <c r="AA6" s="352"/>
      <c r="AB6" s="352"/>
      <c r="AC6" s="352"/>
      <c r="AD6" s="352"/>
      <c r="AE6" s="352"/>
      <c r="AF6" s="352"/>
      <c r="AG6" s="352"/>
      <c r="AH6" s="352"/>
      <c r="AI6" s="352"/>
      <c r="AJ6" s="352"/>
      <c r="AK6" s="353"/>
      <c r="AL6" s="8"/>
      <c r="AX6" s="41" t="s">
        <v>228</v>
      </c>
      <c r="BL6" s="128">
        <v>0</v>
      </c>
      <c r="BM6" s="128">
        <v>0</v>
      </c>
      <c r="BQ6" s="41" t="s">
        <v>228</v>
      </c>
      <c r="CI6" s="128">
        <v>0</v>
      </c>
      <c r="CL6" s="41" t="s">
        <v>255</v>
      </c>
    </row>
    <row r="7" spans="1:90" ht="12.75" customHeight="1">
      <c r="A7" s="8"/>
      <c r="B7" s="327"/>
      <c r="C7" s="328"/>
      <c r="D7" s="328"/>
      <c r="E7" s="328"/>
      <c r="F7" s="329"/>
      <c r="G7" s="336"/>
      <c r="H7" s="337"/>
      <c r="I7" s="337"/>
      <c r="J7" s="337"/>
      <c r="K7" s="337"/>
      <c r="L7" s="337"/>
      <c r="M7" s="337"/>
      <c r="N7" s="337"/>
      <c r="O7" s="338"/>
      <c r="P7" s="345"/>
      <c r="Q7" s="346"/>
      <c r="R7" s="346"/>
      <c r="S7" s="346"/>
      <c r="T7" s="346"/>
      <c r="U7" s="346"/>
      <c r="V7" s="346"/>
      <c r="W7" s="346"/>
      <c r="X7" s="347"/>
      <c r="Y7" s="354"/>
      <c r="Z7" s="355"/>
      <c r="AA7" s="355"/>
      <c r="AB7" s="355"/>
      <c r="AC7" s="355"/>
      <c r="AD7" s="355"/>
      <c r="AE7" s="355"/>
      <c r="AF7" s="355"/>
      <c r="AG7" s="355"/>
      <c r="AH7" s="355"/>
      <c r="AI7" s="355"/>
      <c r="AJ7" s="355"/>
      <c r="AK7" s="356"/>
      <c r="AL7" s="8"/>
      <c r="AX7" s="41" t="s">
        <v>229</v>
      </c>
      <c r="BL7" s="128">
        <v>0</v>
      </c>
      <c r="BM7" s="128">
        <v>0</v>
      </c>
      <c r="BQ7" s="41" t="s">
        <v>229</v>
      </c>
      <c r="CI7" s="128">
        <v>0</v>
      </c>
      <c r="CL7" s="41" t="s">
        <v>256</v>
      </c>
    </row>
    <row r="8" spans="1:90" ht="13.15" customHeight="1">
      <c r="A8" s="8"/>
      <c r="B8" s="2"/>
      <c r="C8" s="2"/>
      <c r="D8" s="3"/>
      <c r="E8" s="3"/>
      <c r="F8" s="3"/>
      <c r="G8" s="3"/>
      <c r="H8" s="3"/>
      <c r="I8" s="3"/>
      <c r="J8" s="3"/>
      <c r="K8" s="3"/>
      <c r="L8" s="3"/>
      <c r="M8" s="3"/>
      <c r="N8" s="4"/>
      <c r="O8" s="4"/>
      <c r="P8" s="4"/>
      <c r="Q8" s="4"/>
      <c r="R8" s="4"/>
      <c r="S8" s="4"/>
      <c r="T8" s="4"/>
      <c r="U8" s="4"/>
      <c r="V8" s="5"/>
      <c r="W8" s="5"/>
      <c r="X8" s="5"/>
      <c r="Y8" s="5"/>
      <c r="Z8" s="5"/>
      <c r="AA8" s="5"/>
      <c r="AB8" s="5"/>
      <c r="AC8" s="5"/>
      <c r="AD8" s="5"/>
      <c r="AE8" s="5"/>
      <c r="AF8" s="5"/>
      <c r="AG8" s="5"/>
      <c r="AH8" s="5"/>
      <c r="AI8" s="5"/>
      <c r="AJ8" s="5"/>
      <c r="AK8" s="5"/>
      <c r="AL8" s="8"/>
      <c r="AN8" s="41" t="s">
        <v>202</v>
      </c>
      <c r="AO8" s="41" t="s">
        <v>203</v>
      </c>
      <c r="AX8" s="41" t="s">
        <v>230</v>
      </c>
      <c r="BL8" s="128">
        <v>0</v>
      </c>
      <c r="BM8" s="128">
        <v>0</v>
      </c>
      <c r="BQ8" s="41" t="s">
        <v>230</v>
      </c>
      <c r="CI8" s="128">
        <v>0</v>
      </c>
      <c r="CL8" s="41" t="s">
        <v>257</v>
      </c>
    </row>
    <row r="9" spans="1:90" ht="12.75">
      <c r="A9" s="8"/>
      <c r="B9" s="357" t="s">
        <v>206</v>
      </c>
      <c r="C9" s="357"/>
      <c r="D9" s="357"/>
      <c r="E9" s="358"/>
      <c r="F9" s="359"/>
      <c r="G9" s="360"/>
      <c r="H9" s="360"/>
      <c r="I9" s="360"/>
      <c r="J9" s="360"/>
      <c r="K9" s="360"/>
      <c r="L9" s="360"/>
      <c r="M9" s="360"/>
      <c r="N9" s="360"/>
      <c r="O9" s="360"/>
      <c r="P9" s="361"/>
      <c r="Q9" s="362" t="s">
        <v>208</v>
      </c>
      <c r="R9" s="363"/>
      <c r="S9" s="363"/>
      <c r="T9" s="364"/>
      <c r="U9" s="365"/>
      <c r="V9" s="366"/>
      <c r="W9" s="366"/>
      <c r="X9" s="366"/>
      <c r="Y9" s="366"/>
      <c r="Z9" s="367"/>
      <c r="AA9" s="8"/>
      <c r="AB9" s="363" t="s">
        <v>6</v>
      </c>
      <c r="AC9" s="363"/>
      <c r="AD9" s="363"/>
      <c r="AE9" s="364"/>
      <c r="AF9" s="365"/>
      <c r="AG9" s="366"/>
      <c r="AH9" s="366"/>
      <c r="AI9" s="366"/>
      <c r="AJ9" s="366"/>
      <c r="AK9" s="367"/>
      <c r="AL9" s="8"/>
      <c r="AX9" s="41" t="s">
        <v>231</v>
      </c>
      <c r="BL9" s="128">
        <v>0</v>
      </c>
      <c r="BM9" s="128">
        <v>0</v>
      </c>
      <c r="BQ9" s="41" t="s">
        <v>231</v>
      </c>
      <c r="CI9" s="128">
        <v>0</v>
      </c>
      <c r="CL9" s="41" t="s">
        <v>258</v>
      </c>
    </row>
    <row r="10" spans="1:90" ht="12.75">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X10" s="41" t="s">
        <v>232</v>
      </c>
      <c r="BL10" s="128">
        <v>0</v>
      </c>
      <c r="BM10" s="128">
        <v>0</v>
      </c>
      <c r="BQ10" s="41" t="s">
        <v>232</v>
      </c>
      <c r="CI10" s="128">
        <v>0</v>
      </c>
      <c r="CL10" s="41" t="s">
        <v>259</v>
      </c>
    </row>
    <row r="11" spans="1:90" ht="12.75">
      <c r="A11" s="8"/>
      <c r="B11" s="10" t="s">
        <v>207</v>
      </c>
      <c r="C11" s="10"/>
      <c r="D11" s="10"/>
      <c r="E11" s="8"/>
      <c r="F11" s="359"/>
      <c r="G11" s="360"/>
      <c r="H11" s="360"/>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1"/>
      <c r="AL11" s="8"/>
      <c r="AX11" s="41" t="s">
        <v>233</v>
      </c>
      <c r="BL11" s="128">
        <v>0</v>
      </c>
      <c r="BM11" s="128">
        <v>0</v>
      </c>
      <c r="BQ11" s="41" t="s">
        <v>233</v>
      </c>
      <c r="CI11" s="128">
        <v>0</v>
      </c>
      <c r="CL11" s="41" t="s">
        <v>260</v>
      </c>
    </row>
    <row r="12" spans="1:90" ht="7.5" customHeight="1" thickBot="1">
      <c r="A12" s="8"/>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8"/>
      <c r="AX12" s="41" t="s">
        <v>234</v>
      </c>
      <c r="BL12" s="128">
        <v>0</v>
      </c>
      <c r="BM12" s="128">
        <v>0</v>
      </c>
      <c r="BQ12" s="41" t="s">
        <v>234</v>
      </c>
      <c r="CI12" s="128">
        <v>0</v>
      </c>
      <c r="CL12" s="41" t="s">
        <v>261</v>
      </c>
    </row>
    <row r="13" spans="1:90" ht="7.5" customHeight="1">
      <c r="A13" s="8"/>
      <c r="B13" s="8"/>
      <c r="C13" s="8"/>
      <c r="D13" s="8"/>
      <c r="E13" s="8"/>
      <c r="F13" s="8"/>
      <c r="G13" s="8"/>
      <c r="H13" s="8"/>
      <c r="I13" s="8"/>
      <c r="J13" s="8"/>
      <c r="K13" s="8"/>
      <c r="L13" s="8"/>
      <c r="M13" s="8"/>
      <c r="N13" s="8"/>
      <c r="O13" s="8"/>
      <c r="P13" s="8"/>
      <c r="Q13" s="8"/>
      <c r="R13" s="8"/>
      <c r="S13" s="8"/>
      <c r="T13" s="8"/>
      <c r="U13" s="10"/>
      <c r="V13" s="10"/>
      <c r="W13" s="10"/>
      <c r="X13" s="8"/>
      <c r="Y13" s="8"/>
      <c r="Z13" s="8"/>
      <c r="AA13" s="8"/>
      <c r="AB13" s="8"/>
      <c r="AC13" s="8"/>
      <c r="AD13" s="8"/>
      <c r="AE13" s="8"/>
      <c r="AF13" s="8"/>
      <c r="AG13" s="8"/>
      <c r="AH13" s="8"/>
      <c r="AI13" s="8"/>
      <c r="AJ13" s="8"/>
      <c r="AK13" s="8"/>
      <c r="AL13" s="8"/>
      <c r="AX13" s="41" t="s">
        <v>235</v>
      </c>
      <c r="BL13" s="128">
        <v>0</v>
      </c>
      <c r="BM13" s="128">
        <v>0</v>
      </c>
      <c r="BQ13" s="41" t="s">
        <v>235</v>
      </c>
      <c r="CI13" s="128">
        <v>0</v>
      </c>
      <c r="CL13" s="41" t="s">
        <v>262</v>
      </c>
    </row>
    <row r="14" spans="1:90" ht="15.75">
      <c r="A14" s="8"/>
      <c r="B14" s="84" t="s">
        <v>680</v>
      </c>
      <c r="C14" s="8"/>
      <c r="D14" s="8"/>
      <c r="E14" s="8"/>
      <c r="F14" s="8"/>
      <c r="G14" s="8"/>
      <c r="H14" s="8"/>
      <c r="I14" s="8"/>
      <c r="J14" s="8"/>
      <c r="K14" s="8"/>
      <c r="L14" s="8"/>
      <c r="M14" s="8"/>
      <c r="N14" s="8"/>
      <c r="O14" s="8"/>
      <c r="P14" s="8"/>
      <c r="Q14" s="8"/>
      <c r="R14" s="8"/>
      <c r="S14" s="8"/>
      <c r="T14" s="8"/>
      <c r="U14" s="10"/>
      <c r="V14" s="10"/>
      <c r="W14" s="10"/>
      <c r="X14" s="8"/>
      <c r="Y14" s="8"/>
      <c r="Z14" s="8"/>
      <c r="AA14" s="8"/>
      <c r="AB14" s="8"/>
      <c r="AC14" s="8"/>
      <c r="AD14" s="8"/>
      <c r="AE14" s="8"/>
      <c r="AF14" s="8"/>
      <c r="AG14" s="8"/>
      <c r="AH14" s="8"/>
      <c r="AI14" s="8"/>
      <c r="AJ14" s="8"/>
      <c r="AK14" s="8"/>
      <c r="AL14" s="8"/>
      <c r="AX14" s="41" t="s">
        <v>236</v>
      </c>
      <c r="BL14" s="128">
        <v>0</v>
      </c>
      <c r="BM14" s="128">
        <v>0</v>
      </c>
      <c r="BQ14" s="41" t="s">
        <v>236</v>
      </c>
      <c r="CI14" s="128">
        <v>0</v>
      </c>
      <c r="CL14" s="41" t="s">
        <v>263</v>
      </c>
    </row>
    <row r="15" spans="1:90" ht="12.75">
      <c r="A15" s="8"/>
      <c r="B15" s="8"/>
      <c r="C15" s="8"/>
      <c r="D15" s="8"/>
      <c r="E15" s="8"/>
      <c r="F15" s="8"/>
      <c r="G15" s="8"/>
      <c r="H15" s="8"/>
      <c r="I15" s="8"/>
      <c r="J15" s="8"/>
      <c r="K15" s="8"/>
      <c r="L15" s="8"/>
      <c r="M15" s="8"/>
      <c r="N15" s="8"/>
      <c r="O15" s="8"/>
      <c r="P15" s="8"/>
      <c r="Q15" s="8"/>
      <c r="R15" s="8"/>
      <c r="S15" s="8"/>
      <c r="T15" s="8"/>
      <c r="U15" s="10"/>
      <c r="V15" s="10"/>
      <c r="W15" s="10"/>
      <c r="X15" s="8"/>
      <c r="Y15" s="8"/>
      <c r="Z15" s="8"/>
      <c r="AA15" s="8"/>
      <c r="AB15" s="8"/>
      <c r="AC15" s="8"/>
      <c r="AD15" s="8"/>
      <c r="AE15" s="8"/>
      <c r="AF15" s="8"/>
      <c r="AG15" s="8"/>
      <c r="AH15" s="8"/>
      <c r="AI15" s="8"/>
      <c r="AJ15" s="8"/>
      <c r="AK15" s="8"/>
      <c r="AL15" s="8"/>
      <c r="AX15" s="41" t="s">
        <v>237</v>
      </c>
      <c r="BL15" s="128">
        <v>0</v>
      </c>
      <c r="BM15" s="128">
        <v>0</v>
      </c>
      <c r="BQ15" s="41" t="s">
        <v>237</v>
      </c>
      <c r="CI15" s="128">
        <v>0</v>
      </c>
      <c r="CL15" s="41" t="s">
        <v>264</v>
      </c>
    </row>
    <row r="16" spans="1:90" ht="12.75">
      <c r="A16" s="8"/>
      <c r="B16" s="11" t="s">
        <v>219</v>
      </c>
      <c r="C16" s="11"/>
      <c r="D16" s="11"/>
      <c r="E16" s="11"/>
      <c r="F16" s="11"/>
      <c r="G16" s="11"/>
      <c r="H16" s="11"/>
      <c r="I16" s="11"/>
      <c r="J16" s="11"/>
      <c r="K16" s="11"/>
      <c r="L16" s="11"/>
      <c r="M16" s="11"/>
      <c r="N16" s="11"/>
      <c r="O16" s="11"/>
      <c r="P16" s="11"/>
      <c r="Q16" s="11"/>
      <c r="R16" s="11"/>
      <c r="S16" s="11"/>
      <c r="T16" s="11"/>
      <c r="U16" s="12"/>
      <c r="V16" s="13"/>
      <c r="W16" s="12" t="s">
        <v>220</v>
      </c>
      <c r="X16" s="11"/>
      <c r="Y16" s="11"/>
      <c r="Z16" s="11"/>
      <c r="AA16" s="11"/>
      <c r="AB16" s="11"/>
      <c r="AC16" s="11"/>
      <c r="AD16" s="14" t="s">
        <v>221</v>
      </c>
      <c r="AE16" s="11"/>
      <c r="AF16" s="11"/>
      <c r="AG16" s="11"/>
      <c r="AH16" s="11"/>
      <c r="AI16" s="11"/>
      <c r="AJ16" s="11"/>
      <c r="AK16" s="11"/>
      <c r="AL16" s="8"/>
      <c r="AX16" s="41" t="s">
        <v>372</v>
      </c>
      <c r="BL16" s="128">
        <v>1</v>
      </c>
      <c r="BM16" s="128">
        <v>2</v>
      </c>
      <c r="BQ16" s="41" t="s">
        <v>372</v>
      </c>
      <c r="CI16" s="128">
        <v>0</v>
      </c>
    </row>
    <row r="17" spans="1:87" ht="12.75">
      <c r="A17" s="8"/>
      <c r="B17" s="8"/>
      <c r="C17" s="8"/>
      <c r="D17" s="8"/>
      <c r="E17" s="8"/>
      <c r="F17" s="8"/>
      <c r="G17" s="8"/>
      <c r="H17" s="8"/>
      <c r="I17" s="8"/>
      <c r="J17" s="8"/>
      <c r="K17" s="8"/>
      <c r="L17" s="8"/>
      <c r="M17" s="8"/>
      <c r="N17" s="8"/>
      <c r="O17" s="8"/>
      <c r="P17" s="8"/>
      <c r="Q17" s="8"/>
      <c r="R17" s="8"/>
      <c r="S17" s="8"/>
      <c r="T17" s="8"/>
      <c r="U17" s="10"/>
      <c r="V17" s="15"/>
      <c r="W17" s="10"/>
      <c r="X17" s="8"/>
      <c r="Y17" s="8"/>
      <c r="Z17" s="8"/>
      <c r="AA17" s="8"/>
      <c r="AB17" s="8"/>
      <c r="AC17" s="8"/>
      <c r="AD17" s="16"/>
      <c r="AE17" s="8"/>
      <c r="AF17" s="8"/>
      <c r="AG17" s="8"/>
      <c r="AH17" s="8"/>
      <c r="AI17" s="8"/>
      <c r="AJ17" s="8"/>
      <c r="AK17" s="8"/>
      <c r="AL17" s="8"/>
      <c r="AX17" s="41" t="s">
        <v>373</v>
      </c>
      <c r="BL17" s="128">
        <v>1</v>
      </c>
      <c r="BM17" s="128">
        <v>2</v>
      </c>
      <c r="BQ17" s="41" t="s">
        <v>373</v>
      </c>
      <c r="CI17" s="128">
        <v>0</v>
      </c>
    </row>
    <row r="18" spans="1:87" ht="15" customHeight="1">
      <c r="A18" s="8"/>
      <c r="B18" s="369" t="s">
        <v>225</v>
      </c>
      <c r="C18" s="369"/>
      <c r="D18" s="369"/>
      <c r="E18" s="369"/>
      <c r="F18" s="369"/>
      <c r="G18" s="369"/>
      <c r="H18" s="369"/>
      <c r="I18" s="369"/>
      <c r="J18" s="369"/>
      <c r="K18" s="369"/>
      <c r="L18" s="369"/>
      <c r="M18" s="369"/>
      <c r="N18" s="369"/>
      <c r="O18" s="369"/>
      <c r="P18" s="369"/>
      <c r="Q18" s="369"/>
      <c r="R18" s="369"/>
      <c r="S18" s="369"/>
      <c r="T18" s="369"/>
      <c r="U18" s="10"/>
      <c r="V18" s="15"/>
      <c r="W18" s="370"/>
      <c r="X18" s="370"/>
      <c r="Y18" s="370"/>
      <c r="Z18" s="8" t="s">
        <v>12</v>
      </c>
      <c r="AA18" s="8"/>
      <c r="AB18" s="8"/>
      <c r="AC18" s="8"/>
      <c r="AD18" s="16"/>
      <c r="AE18" s="8" t="s">
        <v>218</v>
      </c>
      <c r="AF18" s="8"/>
      <c r="AG18" s="8"/>
      <c r="AH18" s="8"/>
      <c r="AI18" s="8"/>
      <c r="AJ18" s="8"/>
      <c r="AK18" s="8"/>
      <c r="AL18" s="8"/>
      <c r="AN18" s="41" t="b">
        <f>IF(B18="Andere -&gt; hier unten angeben",TRUE,FALSE)</f>
        <v>0</v>
      </c>
      <c r="AO18" s="41" t="s">
        <v>252</v>
      </c>
      <c r="AX18" s="41" t="s">
        <v>238</v>
      </c>
      <c r="BL18" s="128">
        <v>1</v>
      </c>
      <c r="BM18" s="128">
        <v>2</v>
      </c>
      <c r="BQ18" s="41" t="s">
        <v>238</v>
      </c>
      <c r="CI18" s="128">
        <v>0</v>
      </c>
    </row>
    <row r="19" spans="1:87" ht="15" customHeight="1">
      <c r="A19" s="8"/>
      <c r="B19" s="368"/>
      <c r="C19" s="368"/>
      <c r="D19" s="368"/>
      <c r="E19" s="368"/>
      <c r="F19" s="368"/>
      <c r="G19" s="368"/>
      <c r="H19" s="368"/>
      <c r="I19" s="368"/>
      <c r="J19" s="368"/>
      <c r="K19" s="368"/>
      <c r="L19" s="368"/>
      <c r="M19" s="368"/>
      <c r="N19" s="368"/>
      <c r="O19" s="368"/>
      <c r="P19" s="368"/>
      <c r="Q19" s="368"/>
      <c r="R19" s="368"/>
      <c r="S19" s="368"/>
      <c r="T19" s="368"/>
      <c r="U19" s="10"/>
      <c r="V19" s="15"/>
      <c r="W19" s="10"/>
      <c r="X19" s="8"/>
      <c r="Y19" s="8"/>
      <c r="Z19" s="8"/>
      <c r="AA19" s="8"/>
      <c r="AB19" s="8"/>
      <c r="AC19" s="8"/>
      <c r="AD19" s="16"/>
      <c r="AE19" s="8" t="s">
        <v>217</v>
      </c>
      <c r="AF19" s="8"/>
      <c r="AG19" s="8"/>
      <c r="AH19" s="8"/>
      <c r="AI19" s="8"/>
      <c r="AJ19" s="8"/>
      <c r="AK19" s="8"/>
      <c r="AL19" s="8"/>
      <c r="AN19" s="41">
        <f>IF(OR(B18="Elektrische Widerstandsheizung zentral",B18="Elektrische Widerstandsheizung dezentral",B18="Elektrische Widerstandsheizung infrarot",B18="Elektro-Wassererwärmer"),1,0)</f>
        <v>0</v>
      </c>
      <c r="AO19" s="41" t="s">
        <v>265</v>
      </c>
      <c r="AX19" s="41" t="s">
        <v>239</v>
      </c>
      <c r="BL19" s="128">
        <v>1</v>
      </c>
      <c r="BM19" s="128">
        <v>2</v>
      </c>
      <c r="BQ19" s="41" t="s">
        <v>239</v>
      </c>
      <c r="CI19" s="128">
        <v>0</v>
      </c>
    </row>
    <row r="20" spans="1:87" ht="15" customHeight="1">
      <c r="A20" s="8"/>
      <c r="B20" s="11"/>
      <c r="C20" s="11"/>
      <c r="D20" s="11"/>
      <c r="E20" s="11"/>
      <c r="F20" s="11"/>
      <c r="G20" s="11"/>
      <c r="H20" s="11"/>
      <c r="I20" s="11"/>
      <c r="J20" s="11"/>
      <c r="K20" s="11"/>
      <c r="L20" s="11"/>
      <c r="M20" s="11"/>
      <c r="N20" s="11"/>
      <c r="O20" s="11"/>
      <c r="P20" s="11"/>
      <c r="Q20" s="11"/>
      <c r="R20" s="11"/>
      <c r="S20" s="11"/>
      <c r="T20" s="11"/>
      <c r="U20" s="12"/>
      <c r="V20" s="13"/>
      <c r="W20" s="12"/>
      <c r="X20" s="11"/>
      <c r="Y20" s="11"/>
      <c r="Z20" s="11"/>
      <c r="AA20" s="11"/>
      <c r="AB20" s="11"/>
      <c r="AC20" s="11"/>
      <c r="AD20" s="14"/>
      <c r="AE20" s="11" t="s">
        <v>223</v>
      </c>
      <c r="AF20" s="11"/>
      <c r="AG20" s="11"/>
      <c r="AH20" s="11"/>
      <c r="AI20" s="11"/>
      <c r="AJ20" s="11"/>
      <c r="AK20" s="11"/>
      <c r="AL20" s="8"/>
      <c r="AN20" s="41">
        <f>IF(B18="Elektrische Widerstandsheizung dezentral",3,0)</f>
        <v>0</v>
      </c>
      <c r="AO20" s="41" t="s">
        <v>266</v>
      </c>
      <c r="AX20" s="41" t="s">
        <v>370</v>
      </c>
      <c r="BL20" s="128">
        <v>0</v>
      </c>
      <c r="BM20" s="128">
        <v>2</v>
      </c>
      <c r="BQ20" s="41" t="s">
        <v>370</v>
      </c>
      <c r="CI20" s="128">
        <v>2</v>
      </c>
    </row>
    <row r="21" spans="1:87" ht="12.75">
      <c r="A21" s="8"/>
      <c r="B21" s="8"/>
      <c r="C21" s="8"/>
      <c r="D21" s="8"/>
      <c r="E21" s="8"/>
      <c r="F21" s="8"/>
      <c r="G21" s="8"/>
      <c r="H21" s="8"/>
      <c r="I21" s="8"/>
      <c r="J21" s="8"/>
      <c r="K21" s="8"/>
      <c r="L21" s="8"/>
      <c r="M21" s="8"/>
      <c r="N21" s="8"/>
      <c r="O21" s="8"/>
      <c r="P21" s="8"/>
      <c r="Q21" s="8"/>
      <c r="R21" s="8"/>
      <c r="S21" s="8"/>
      <c r="T21" s="8"/>
      <c r="U21" s="10"/>
      <c r="V21" s="15"/>
      <c r="W21" s="10"/>
      <c r="X21" s="8"/>
      <c r="Y21" s="8"/>
      <c r="Z21" s="8"/>
      <c r="AA21" s="8"/>
      <c r="AB21" s="8"/>
      <c r="AC21" s="8"/>
      <c r="AD21" s="16"/>
      <c r="AE21" s="8"/>
      <c r="AF21" s="8"/>
      <c r="AG21" s="8"/>
      <c r="AH21" s="8"/>
      <c r="AI21" s="8"/>
      <c r="AJ21" s="8"/>
      <c r="AK21" s="8"/>
      <c r="AL21" s="8"/>
      <c r="AN21" s="41">
        <f>VLOOKUP(B18,AX3:BL35,15,FALSE)</f>
        <v>1</v>
      </c>
      <c r="AO21" s="41" t="s">
        <v>267</v>
      </c>
      <c r="AR21" s="41">
        <f>IF(AN21=1,1,0)</f>
        <v>1</v>
      </c>
      <c r="AX21" s="41" t="s">
        <v>371</v>
      </c>
      <c r="BL21" s="128">
        <v>0</v>
      </c>
      <c r="BM21" s="128">
        <v>2</v>
      </c>
      <c r="BQ21" s="41" t="s">
        <v>371</v>
      </c>
      <c r="CI21" s="128">
        <v>2</v>
      </c>
    </row>
    <row r="22" spans="1:87" ht="15.75" customHeight="1">
      <c r="A22" s="8"/>
      <c r="B22" s="369" t="s">
        <v>225</v>
      </c>
      <c r="C22" s="369"/>
      <c r="D22" s="369"/>
      <c r="E22" s="369"/>
      <c r="F22" s="369"/>
      <c r="G22" s="369"/>
      <c r="H22" s="369"/>
      <c r="I22" s="369"/>
      <c r="J22" s="369"/>
      <c r="K22" s="369"/>
      <c r="L22" s="369"/>
      <c r="M22" s="369"/>
      <c r="N22" s="369"/>
      <c r="O22" s="369"/>
      <c r="P22" s="369"/>
      <c r="Q22" s="369"/>
      <c r="R22" s="369"/>
      <c r="S22" s="369"/>
      <c r="T22" s="369"/>
      <c r="U22" s="10"/>
      <c r="V22" s="15"/>
      <c r="W22" s="370"/>
      <c r="X22" s="370"/>
      <c r="Y22" s="370"/>
      <c r="Z22" s="8" t="s">
        <v>12</v>
      </c>
      <c r="AA22" s="8"/>
      <c r="AB22" s="8"/>
      <c r="AC22" s="8"/>
      <c r="AD22" s="16"/>
      <c r="AE22" s="8" t="s">
        <v>218</v>
      </c>
      <c r="AF22" s="8"/>
      <c r="AG22" s="8"/>
      <c r="AH22" s="8"/>
      <c r="AI22" s="8"/>
      <c r="AJ22" s="8"/>
      <c r="AK22" s="8"/>
      <c r="AL22" s="8"/>
      <c r="AN22" s="41" t="b">
        <f>IF(B22="Andere -&gt; unten angeben",TRUE,FALSE)</f>
        <v>0</v>
      </c>
      <c r="AO22" s="41" t="s">
        <v>252</v>
      </c>
      <c r="AX22" s="41" t="s">
        <v>240</v>
      </c>
      <c r="BL22" s="128">
        <v>0</v>
      </c>
      <c r="BM22" s="128">
        <v>2</v>
      </c>
      <c r="BQ22" s="41" t="s">
        <v>240</v>
      </c>
      <c r="CI22" s="128">
        <v>0</v>
      </c>
    </row>
    <row r="23" spans="1:87" ht="15.75" customHeight="1">
      <c r="A23" s="8"/>
      <c r="B23" s="368"/>
      <c r="C23" s="368"/>
      <c r="D23" s="368"/>
      <c r="E23" s="368"/>
      <c r="F23" s="368"/>
      <c r="G23" s="368"/>
      <c r="H23" s="368"/>
      <c r="I23" s="368"/>
      <c r="J23" s="368"/>
      <c r="K23" s="368"/>
      <c r="L23" s="368"/>
      <c r="M23" s="368"/>
      <c r="N23" s="368"/>
      <c r="O23" s="368"/>
      <c r="P23" s="368"/>
      <c r="Q23" s="368"/>
      <c r="R23" s="368"/>
      <c r="S23" s="368"/>
      <c r="T23" s="368"/>
      <c r="U23" s="10"/>
      <c r="V23" s="15"/>
      <c r="W23" s="10"/>
      <c r="X23" s="8"/>
      <c r="Y23" s="8"/>
      <c r="Z23" s="8"/>
      <c r="AA23" s="8"/>
      <c r="AB23" s="8"/>
      <c r="AC23" s="8"/>
      <c r="AD23" s="16"/>
      <c r="AE23" s="8" t="s">
        <v>217</v>
      </c>
      <c r="AF23" s="8"/>
      <c r="AG23" s="8"/>
      <c r="AH23" s="8"/>
      <c r="AI23" s="8"/>
      <c r="AJ23" s="8"/>
      <c r="AK23" s="8"/>
      <c r="AL23" s="8"/>
      <c r="AN23" s="41">
        <f>IF(OR(B22="Elektrische Widerstandsheizung zentral",B22="Elektrische Widerstandsheizung dezentral",B22="Elektrische Widerstandsheizung infrarot",B18="Elektro-Wassererwärmer"),1,0)</f>
        <v>0</v>
      </c>
      <c r="AO23" s="41" t="s">
        <v>265</v>
      </c>
      <c r="AX23" s="41" t="s">
        <v>241</v>
      </c>
      <c r="BL23" s="128">
        <v>0</v>
      </c>
      <c r="BM23" s="128">
        <v>2</v>
      </c>
      <c r="BQ23" s="41" t="s">
        <v>241</v>
      </c>
      <c r="CI23" s="128">
        <v>0</v>
      </c>
    </row>
    <row r="24" spans="1:87" ht="15.75" customHeight="1">
      <c r="A24" s="8"/>
      <c r="B24" s="11"/>
      <c r="C24" s="11"/>
      <c r="D24" s="11"/>
      <c r="E24" s="11"/>
      <c r="F24" s="11"/>
      <c r="G24" s="11"/>
      <c r="H24" s="11"/>
      <c r="I24" s="11"/>
      <c r="J24" s="11"/>
      <c r="K24" s="11"/>
      <c r="L24" s="11"/>
      <c r="M24" s="11"/>
      <c r="N24" s="11"/>
      <c r="O24" s="11"/>
      <c r="P24" s="11"/>
      <c r="Q24" s="11"/>
      <c r="R24" s="11"/>
      <c r="S24" s="11"/>
      <c r="T24" s="11"/>
      <c r="U24" s="12"/>
      <c r="V24" s="13"/>
      <c r="W24" s="12"/>
      <c r="X24" s="11"/>
      <c r="Y24" s="11"/>
      <c r="Z24" s="11"/>
      <c r="AA24" s="11"/>
      <c r="AB24" s="11"/>
      <c r="AC24" s="11"/>
      <c r="AD24" s="14"/>
      <c r="AE24" s="11" t="s">
        <v>356</v>
      </c>
      <c r="AF24" s="11"/>
      <c r="AG24" s="11"/>
      <c r="AH24" s="11"/>
      <c r="AI24" s="11"/>
      <c r="AJ24" s="11"/>
      <c r="AK24" s="11"/>
      <c r="AL24" s="8"/>
      <c r="AN24" s="41">
        <f>IF(B22="Elektrische Widerstandsheizung dezentral",3,0)</f>
        <v>0</v>
      </c>
      <c r="AO24" s="41" t="s">
        <v>266</v>
      </c>
      <c r="AX24" s="41" t="s">
        <v>242</v>
      </c>
      <c r="BL24" s="128">
        <v>0</v>
      </c>
      <c r="BM24" s="128">
        <v>2</v>
      </c>
      <c r="BQ24" s="41" t="s">
        <v>242</v>
      </c>
      <c r="CI24" s="128">
        <v>0</v>
      </c>
    </row>
    <row r="25" spans="1:87" ht="7.5" customHeight="1">
      <c r="A25" s="8"/>
      <c r="B25" s="8"/>
      <c r="C25" s="8"/>
      <c r="D25" s="8"/>
      <c r="E25" s="8"/>
      <c r="F25" s="8"/>
      <c r="G25" s="8"/>
      <c r="H25" s="8"/>
      <c r="I25" s="8"/>
      <c r="J25" s="8"/>
      <c r="K25" s="8"/>
      <c r="L25" s="8"/>
      <c r="M25" s="8"/>
      <c r="N25" s="8"/>
      <c r="O25" s="8"/>
      <c r="P25" s="8"/>
      <c r="Q25" s="8"/>
      <c r="R25" s="8"/>
      <c r="S25" s="8"/>
      <c r="T25" s="8"/>
      <c r="U25" s="10"/>
      <c r="V25" s="10"/>
      <c r="W25" s="10"/>
      <c r="X25" s="8"/>
      <c r="Y25" s="8"/>
      <c r="Z25" s="8"/>
      <c r="AA25" s="8"/>
      <c r="AB25" s="8"/>
      <c r="AC25" s="8"/>
      <c r="AD25" s="8"/>
      <c r="AE25" s="8"/>
      <c r="AF25" s="8"/>
      <c r="AG25" s="8"/>
      <c r="AH25" s="8"/>
      <c r="AI25" s="8"/>
      <c r="AJ25" s="8"/>
      <c r="AK25" s="8"/>
      <c r="AL25" s="8"/>
      <c r="AN25" s="41">
        <f>VLOOKUP(B22,AX3:BL35,15,FALSE)</f>
        <v>1</v>
      </c>
      <c r="AO25" s="41" t="s">
        <v>267</v>
      </c>
      <c r="AR25" s="41">
        <f>IF(AN25=1,1,0)</f>
        <v>1</v>
      </c>
      <c r="AX25" s="41" t="s">
        <v>243</v>
      </c>
      <c r="BL25" s="128">
        <v>0</v>
      </c>
      <c r="BM25" s="128">
        <v>2</v>
      </c>
      <c r="BQ25" s="41" t="s">
        <v>243</v>
      </c>
      <c r="CI25" s="128">
        <v>0</v>
      </c>
    </row>
    <row r="26" spans="1:87" ht="15.75">
      <c r="A26" s="8"/>
      <c r="B26" s="84" t="s">
        <v>216</v>
      </c>
      <c r="C26" s="8"/>
      <c r="D26" s="8"/>
      <c r="E26" s="8"/>
      <c r="F26" s="8"/>
      <c r="G26" s="8"/>
      <c r="H26" s="8"/>
      <c r="I26" s="8"/>
      <c r="J26" s="8"/>
      <c r="K26" s="8"/>
      <c r="L26" s="8"/>
      <c r="M26" s="8"/>
      <c r="N26" s="8"/>
      <c r="O26" s="8"/>
      <c r="P26" s="8"/>
      <c r="Q26" s="8"/>
      <c r="R26" s="8"/>
      <c r="S26" s="8"/>
      <c r="T26" s="8"/>
      <c r="U26" s="10"/>
      <c r="V26" s="10"/>
      <c r="W26" s="10"/>
      <c r="X26" s="8"/>
      <c r="Y26" s="8"/>
      <c r="Z26" s="8"/>
      <c r="AA26" s="8"/>
      <c r="AB26" s="8"/>
      <c r="AC26" s="8"/>
      <c r="AD26" s="8"/>
      <c r="AE26" s="8"/>
      <c r="AF26" s="8"/>
      <c r="AG26" s="8"/>
      <c r="AH26" s="8"/>
      <c r="AI26" s="8"/>
      <c r="AJ26" s="8"/>
      <c r="AK26" s="8"/>
      <c r="AL26" s="8"/>
      <c r="AX26" s="41" t="s">
        <v>244</v>
      </c>
      <c r="BL26" s="128">
        <v>0</v>
      </c>
      <c r="BM26" s="128">
        <v>0</v>
      </c>
      <c r="BQ26" s="41" t="s">
        <v>244</v>
      </c>
      <c r="CI26" s="128">
        <v>0</v>
      </c>
    </row>
    <row r="27" spans="1:87" ht="12.75">
      <c r="A27" s="8"/>
      <c r="B27" s="8"/>
      <c r="C27" s="8"/>
      <c r="D27" s="8"/>
      <c r="E27" s="8"/>
      <c r="F27" s="8"/>
      <c r="G27" s="8"/>
      <c r="H27" s="8"/>
      <c r="I27" s="8"/>
      <c r="J27" s="8"/>
      <c r="K27" s="8"/>
      <c r="L27" s="8"/>
      <c r="M27" s="8"/>
      <c r="N27" s="8"/>
      <c r="O27" s="8"/>
      <c r="P27" s="8"/>
      <c r="Q27" s="8"/>
      <c r="R27" s="8"/>
      <c r="S27" s="8"/>
      <c r="T27" s="8"/>
      <c r="U27" s="10"/>
      <c r="V27" s="10"/>
      <c r="W27" s="10"/>
      <c r="X27" s="8"/>
      <c r="Y27" s="8"/>
      <c r="Z27" s="8"/>
      <c r="AA27" s="8"/>
      <c r="AB27" s="8"/>
      <c r="AC27" s="8"/>
      <c r="AD27" s="8"/>
      <c r="AE27" s="8"/>
      <c r="AF27" s="8"/>
      <c r="AG27" s="8"/>
      <c r="AH27" s="8"/>
      <c r="AI27" s="8"/>
      <c r="AJ27" s="8"/>
      <c r="AK27" s="8"/>
      <c r="AL27" s="8"/>
      <c r="AX27" s="41" t="s">
        <v>245</v>
      </c>
      <c r="BL27" s="128">
        <v>0</v>
      </c>
      <c r="BM27" s="128">
        <v>0</v>
      </c>
      <c r="BQ27" s="41" t="s">
        <v>245</v>
      </c>
      <c r="CI27" s="128">
        <v>0</v>
      </c>
    </row>
    <row r="28" spans="1:87" ht="12.75">
      <c r="A28" s="8"/>
      <c r="B28" s="11" t="s">
        <v>219</v>
      </c>
      <c r="C28" s="11"/>
      <c r="D28" s="11"/>
      <c r="E28" s="11"/>
      <c r="F28" s="11"/>
      <c r="G28" s="11"/>
      <c r="H28" s="11"/>
      <c r="I28" s="11"/>
      <c r="J28" s="11"/>
      <c r="K28" s="11"/>
      <c r="L28" s="11"/>
      <c r="M28" s="11"/>
      <c r="N28" s="11"/>
      <c r="O28" s="11"/>
      <c r="P28" s="11"/>
      <c r="Q28" s="11"/>
      <c r="R28" s="11"/>
      <c r="S28" s="11"/>
      <c r="T28" s="11"/>
      <c r="U28" s="12"/>
      <c r="V28" s="13"/>
      <c r="W28" s="12" t="s">
        <v>220</v>
      </c>
      <c r="X28" s="11"/>
      <c r="Y28" s="11"/>
      <c r="Z28" s="11"/>
      <c r="AA28" s="11"/>
      <c r="AB28" s="11"/>
      <c r="AC28" s="11"/>
      <c r="AD28" s="14" t="s">
        <v>221</v>
      </c>
      <c r="AE28" s="11"/>
      <c r="AF28" s="11"/>
      <c r="AG28" s="11"/>
      <c r="AH28" s="11"/>
      <c r="AI28" s="11"/>
      <c r="AJ28" s="11"/>
      <c r="AK28" s="11"/>
      <c r="AL28" s="8"/>
      <c r="AX28" s="41" t="s">
        <v>246</v>
      </c>
      <c r="BL28" s="128">
        <v>0</v>
      </c>
      <c r="BM28" s="128">
        <v>0</v>
      </c>
      <c r="BQ28" s="41" t="s">
        <v>246</v>
      </c>
      <c r="CI28" s="128">
        <v>0</v>
      </c>
    </row>
    <row r="29" spans="1:87" ht="12.75">
      <c r="A29" s="8"/>
      <c r="B29" s="8"/>
      <c r="C29" s="8"/>
      <c r="D29" s="8"/>
      <c r="E29" s="8"/>
      <c r="F29" s="8"/>
      <c r="G29" s="8"/>
      <c r="H29" s="8"/>
      <c r="I29" s="8"/>
      <c r="J29" s="8"/>
      <c r="K29" s="8"/>
      <c r="L29" s="8"/>
      <c r="M29" s="8"/>
      <c r="N29" s="8"/>
      <c r="O29" s="8"/>
      <c r="P29" s="8"/>
      <c r="Q29" s="8"/>
      <c r="R29" s="8"/>
      <c r="S29" s="8"/>
      <c r="T29" s="8"/>
      <c r="U29" s="10"/>
      <c r="V29" s="15"/>
      <c r="W29" s="10"/>
      <c r="X29" s="8"/>
      <c r="Y29" s="8"/>
      <c r="Z29" s="8"/>
      <c r="AA29" s="8"/>
      <c r="AB29" s="8"/>
      <c r="AC29" s="8"/>
      <c r="AD29" s="16"/>
      <c r="AE29" s="8"/>
      <c r="AF29" s="8"/>
      <c r="AG29" s="8"/>
      <c r="AH29" s="8"/>
      <c r="AI29" s="8"/>
      <c r="AJ29" s="8"/>
      <c r="AK29" s="8"/>
      <c r="AL29" s="8"/>
      <c r="AN29" s="41" t="b">
        <f>IF(B30="Andere -&gt; hier unten angeben",TRUE,FALSE)</f>
        <v>0</v>
      </c>
      <c r="AO29" s="41" t="s">
        <v>252</v>
      </c>
      <c r="AX29" s="41" t="s">
        <v>247</v>
      </c>
      <c r="BL29" s="128">
        <v>0</v>
      </c>
      <c r="BM29" s="128">
        <v>0</v>
      </c>
      <c r="BQ29" s="41" t="s">
        <v>247</v>
      </c>
      <c r="CI29" s="128">
        <v>0</v>
      </c>
    </row>
    <row r="30" spans="1:87" ht="16.149999999999999" customHeight="1">
      <c r="A30" s="8"/>
      <c r="B30" s="369" t="s">
        <v>225</v>
      </c>
      <c r="C30" s="369"/>
      <c r="D30" s="369"/>
      <c r="E30" s="369"/>
      <c r="F30" s="369"/>
      <c r="G30" s="369"/>
      <c r="H30" s="369"/>
      <c r="I30" s="369"/>
      <c r="J30" s="369"/>
      <c r="K30" s="369"/>
      <c r="L30" s="369"/>
      <c r="M30" s="369"/>
      <c r="N30" s="369"/>
      <c r="O30" s="369"/>
      <c r="P30" s="369"/>
      <c r="Q30" s="369"/>
      <c r="R30" s="369"/>
      <c r="S30" s="369"/>
      <c r="T30" s="369"/>
      <c r="U30" s="10"/>
      <c r="V30" s="15"/>
      <c r="W30" s="370"/>
      <c r="X30" s="370"/>
      <c r="Y30" s="370"/>
      <c r="Z30" s="8" t="s">
        <v>12</v>
      </c>
      <c r="AA30" s="8"/>
      <c r="AB30" s="8"/>
      <c r="AC30" s="8"/>
      <c r="AD30" s="16"/>
      <c r="AE30" s="8" t="s">
        <v>218</v>
      </c>
      <c r="AF30" s="8"/>
      <c r="AG30" s="8"/>
      <c r="AH30" s="8"/>
      <c r="AI30" s="8"/>
      <c r="AJ30" s="8"/>
      <c r="AK30" s="8"/>
      <c r="AL30" s="8"/>
      <c r="AN30" s="41">
        <f>IF(OR(B30="Elektrische Widerstandsheizung zentral",B30="Elektrische Widerstandsheizung dezentral"),1,0)</f>
        <v>0</v>
      </c>
      <c r="AO30" s="41" t="s">
        <v>268</v>
      </c>
      <c r="AX30" s="41" t="s">
        <v>248</v>
      </c>
      <c r="BL30" s="128">
        <v>0</v>
      </c>
      <c r="BM30" s="128">
        <v>0</v>
      </c>
      <c r="BQ30" s="41" t="s">
        <v>249</v>
      </c>
      <c r="CI30" s="128">
        <v>0</v>
      </c>
    </row>
    <row r="31" spans="1:87" ht="16.149999999999999" customHeight="1">
      <c r="A31" s="8"/>
      <c r="B31" s="368"/>
      <c r="C31" s="368"/>
      <c r="D31" s="368"/>
      <c r="E31" s="368"/>
      <c r="F31" s="368"/>
      <c r="G31" s="368"/>
      <c r="H31" s="368"/>
      <c r="I31" s="368"/>
      <c r="J31" s="368"/>
      <c r="K31" s="368"/>
      <c r="L31" s="368"/>
      <c r="M31" s="368"/>
      <c r="N31" s="368"/>
      <c r="O31" s="368"/>
      <c r="P31" s="368"/>
      <c r="Q31" s="368"/>
      <c r="R31" s="368"/>
      <c r="S31" s="368"/>
      <c r="T31" s="368"/>
      <c r="U31" s="10"/>
      <c r="V31" s="15"/>
      <c r="W31" s="10"/>
      <c r="X31" s="8"/>
      <c r="Y31" s="8"/>
      <c r="Z31" s="8"/>
      <c r="AA31" s="8"/>
      <c r="AB31" s="8"/>
      <c r="AC31" s="8"/>
      <c r="AD31" s="16"/>
      <c r="AE31" s="8" t="s">
        <v>217</v>
      </c>
      <c r="AF31" s="8"/>
      <c r="AG31" s="8"/>
      <c r="AH31" s="8"/>
      <c r="AI31" s="8"/>
      <c r="AJ31" s="8"/>
      <c r="AK31" s="8"/>
      <c r="AL31" s="8"/>
      <c r="AN31" s="41">
        <f>IF(B30="Elektro-Wassererwärmer",2,0)</f>
        <v>0</v>
      </c>
      <c r="AO31" s="41" t="s">
        <v>269</v>
      </c>
      <c r="AX31" s="41" t="s">
        <v>249</v>
      </c>
      <c r="BL31" s="128">
        <v>0</v>
      </c>
      <c r="BM31" s="128">
        <v>0</v>
      </c>
      <c r="BQ31" s="41" t="s">
        <v>251</v>
      </c>
      <c r="CI31" s="128">
        <v>0</v>
      </c>
    </row>
    <row r="32" spans="1:87" ht="16.149999999999999" customHeight="1">
      <c r="A32" s="8"/>
      <c r="B32" s="77" t="str">
        <f>IF(AND(AN32=3,AN20=3),"Doit être justifié au regard des exemptions possibles plus bas",IF(AN31=2,"Doit être justifié selon LcEne art.41, fournir justification en annexe",IF(AN32=3,"Pas autorisé","")))</f>
        <v/>
      </c>
      <c r="C32" s="11"/>
      <c r="D32" s="11"/>
      <c r="E32" s="11"/>
      <c r="F32" s="11"/>
      <c r="G32" s="11"/>
      <c r="H32" s="11"/>
      <c r="I32" s="11"/>
      <c r="J32" s="11"/>
      <c r="K32" s="11"/>
      <c r="L32" s="11"/>
      <c r="M32" s="11"/>
      <c r="N32" s="11"/>
      <c r="O32" s="11"/>
      <c r="P32" s="11"/>
      <c r="Q32" s="11"/>
      <c r="R32" s="11"/>
      <c r="S32" s="11"/>
      <c r="T32" s="11"/>
      <c r="U32" s="12"/>
      <c r="V32" s="13"/>
      <c r="W32" s="12"/>
      <c r="X32" s="11"/>
      <c r="Y32" s="11"/>
      <c r="Z32" s="11"/>
      <c r="AA32" s="11"/>
      <c r="AB32" s="11"/>
      <c r="AC32" s="11"/>
      <c r="AD32" s="14"/>
      <c r="AE32" s="11" t="s">
        <v>356</v>
      </c>
      <c r="AF32" s="11"/>
      <c r="AG32" s="11"/>
      <c r="AH32" s="11"/>
      <c r="AI32" s="11"/>
      <c r="AJ32" s="11"/>
      <c r="AK32" s="11"/>
      <c r="AL32" s="8"/>
      <c r="AN32" s="41">
        <f>IF(B30="Elektrische Widerstandsheizung dezentral",3,0)</f>
        <v>0</v>
      </c>
      <c r="AO32" s="41" t="s">
        <v>266</v>
      </c>
      <c r="AX32" s="41" t="s">
        <v>250</v>
      </c>
      <c r="BL32" s="128">
        <v>0</v>
      </c>
      <c r="BM32" s="128">
        <v>0</v>
      </c>
      <c r="BQ32" s="41" t="s">
        <v>374</v>
      </c>
      <c r="CI32" s="128">
        <v>0</v>
      </c>
    </row>
    <row r="33" spans="1:91" ht="12.75">
      <c r="A33" s="8"/>
      <c r="B33" s="8"/>
      <c r="C33" s="8"/>
      <c r="D33" s="8"/>
      <c r="E33" s="8"/>
      <c r="F33" s="8"/>
      <c r="G33" s="8"/>
      <c r="H33" s="8"/>
      <c r="I33" s="8"/>
      <c r="J33" s="8"/>
      <c r="K33" s="8"/>
      <c r="L33" s="8"/>
      <c r="M33" s="8"/>
      <c r="N33" s="8"/>
      <c r="O33" s="8"/>
      <c r="P33" s="8"/>
      <c r="Q33" s="8"/>
      <c r="R33" s="8"/>
      <c r="S33" s="8"/>
      <c r="T33" s="8"/>
      <c r="U33" s="10"/>
      <c r="V33" s="15"/>
      <c r="W33" s="10"/>
      <c r="X33" s="8"/>
      <c r="Y33" s="8"/>
      <c r="Z33" s="8"/>
      <c r="AA33" s="8"/>
      <c r="AB33" s="8"/>
      <c r="AC33" s="8"/>
      <c r="AD33" s="16"/>
      <c r="AE33" s="8"/>
      <c r="AF33" s="8"/>
      <c r="AG33" s="8"/>
      <c r="AH33" s="8"/>
      <c r="AI33" s="8"/>
      <c r="AJ33" s="8"/>
      <c r="AK33" s="8"/>
      <c r="AL33" s="8"/>
      <c r="AN33" s="41" t="b">
        <f>IF(B34="Andere -&gt; unten angeben",TRUE,FALSE)</f>
        <v>0</v>
      </c>
      <c r="AO33" s="41" t="s">
        <v>252</v>
      </c>
      <c r="AX33" s="41" t="s">
        <v>251</v>
      </c>
      <c r="BL33" s="128">
        <v>0</v>
      </c>
      <c r="BM33" s="128">
        <v>0</v>
      </c>
      <c r="BQ33" s="41" t="s">
        <v>271</v>
      </c>
      <c r="CI33" s="128">
        <v>0</v>
      </c>
    </row>
    <row r="34" spans="1:91" ht="18" customHeight="1">
      <c r="A34" s="8"/>
      <c r="B34" s="369" t="s">
        <v>225</v>
      </c>
      <c r="C34" s="369"/>
      <c r="D34" s="369"/>
      <c r="E34" s="369"/>
      <c r="F34" s="369"/>
      <c r="G34" s="369"/>
      <c r="H34" s="369"/>
      <c r="I34" s="369"/>
      <c r="J34" s="369"/>
      <c r="K34" s="369"/>
      <c r="L34" s="369"/>
      <c r="M34" s="369"/>
      <c r="N34" s="369"/>
      <c r="O34" s="369"/>
      <c r="P34" s="369"/>
      <c r="Q34" s="369"/>
      <c r="R34" s="369"/>
      <c r="S34" s="369"/>
      <c r="T34" s="369"/>
      <c r="U34" s="10"/>
      <c r="V34" s="15"/>
      <c r="W34" s="370"/>
      <c r="X34" s="370"/>
      <c r="Y34" s="370"/>
      <c r="Z34" s="8" t="s">
        <v>12</v>
      </c>
      <c r="AA34" s="8"/>
      <c r="AB34" s="8"/>
      <c r="AC34" s="8"/>
      <c r="AD34" s="16"/>
      <c r="AE34" s="8" t="s">
        <v>218</v>
      </c>
      <c r="AF34" s="8"/>
      <c r="AG34" s="8"/>
      <c r="AH34" s="8"/>
      <c r="AI34" s="8"/>
      <c r="AJ34" s="8"/>
      <c r="AK34" s="8"/>
      <c r="AL34" s="8"/>
      <c r="AN34" s="41">
        <f>IF(OR(B34="Elektrische Widerstandsheizung zentral",B34="Elektrische Widerstandsheizung dezentral"),1,0)</f>
        <v>0</v>
      </c>
      <c r="AO34" s="41" t="s">
        <v>268</v>
      </c>
      <c r="AX34" s="41" t="s">
        <v>374</v>
      </c>
      <c r="BL34" s="128">
        <v>1</v>
      </c>
      <c r="BM34" s="128">
        <v>0</v>
      </c>
    </row>
    <row r="35" spans="1:91" ht="18" customHeight="1">
      <c r="A35" s="8"/>
      <c r="B35" s="368"/>
      <c r="C35" s="368"/>
      <c r="D35" s="368"/>
      <c r="E35" s="368"/>
      <c r="F35" s="368"/>
      <c r="G35" s="368"/>
      <c r="H35" s="368"/>
      <c r="I35" s="368"/>
      <c r="J35" s="368"/>
      <c r="K35" s="368"/>
      <c r="L35" s="368"/>
      <c r="M35" s="368"/>
      <c r="N35" s="368"/>
      <c r="O35" s="368"/>
      <c r="P35" s="368"/>
      <c r="Q35" s="368"/>
      <c r="R35" s="368"/>
      <c r="S35" s="368"/>
      <c r="T35" s="368"/>
      <c r="U35" s="10"/>
      <c r="V35" s="15"/>
      <c r="W35" s="10"/>
      <c r="X35" s="8"/>
      <c r="Y35" s="8"/>
      <c r="Z35" s="8"/>
      <c r="AA35" s="8"/>
      <c r="AB35" s="8"/>
      <c r="AC35" s="8"/>
      <c r="AD35" s="16"/>
      <c r="AE35" s="8" t="s">
        <v>217</v>
      </c>
      <c r="AF35" s="8"/>
      <c r="AG35" s="8"/>
      <c r="AH35" s="8"/>
      <c r="AI35" s="8"/>
      <c r="AJ35" s="8"/>
      <c r="AK35" s="8"/>
      <c r="AL35" s="8"/>
      <c r="AN35" s="41">
        <f>IF(B34="Elektro-Wassererwärmer",2,0)</f>
        <v>0</v>
      </c>
      <c r="AO35" s="41" t="s">
        <v>269</v>
      </c>
      <c r="AX35" s="41" t="s">
        <v>271</v>
      </c>
      <c r="BL35" s="128">
        <v>0</v>
      </c>
      <c r="BM35" s="128">
        <v>0</v>
      </c>
    </row>
    <row r="36" spans="1:91" ht="18" customHeight="1">
      <c r="A36" s="8"/>
      <c r="B36" s="77" t="str">
        <f>IF(AND(AN36=3,AN24=3),"Doit être justifié au regard des exemptions possibles plus bas",IF(AN35=2,"Doit être justifié selon LcEne art.41, fournir justification en annexe",IF(AN36=3,"Pas autorisé","")))</f>
        <v/>
      </c>
      <c r="C36" s="11"/>
      <c r="D36" s="11"/>
      <c r="E36" s="11"/>
      <c r="F36" s="11"/>
      <c r="G36" s="11"/>
      <c r="H36" s="11"/>
      <c r="I36" s="11"/>
      <c r="J36" s="11"/>
      <c r="K36" s="11"/>
      <c r="L36" s="11"/>
      <c r="M36" s="11"/>
      <c r="N36" s="11"/>
      <c r="O36" s="11"/>
      <c r="P36" s="11"/>
      <c r="Q36" s="11"/>
      <c r="R36" s="11"/>
      <c r="S36" s="11"/>
      <c r="T36" s="11"/>
      <c r="U36" s="12"/>
      <c r="V36" s="13"/>
      <c r="W36" s="12"/>
      <c r="X36" s="11"/>
      <c r="Y36" s="11"/>
      <c r="Z36" s="11"/>
      <c r="AA36" s="11"/>
      <c r="AB36" s="11"/>
      <c r="AC36" s="11"/>
      <c r="AD36" s="14"/>
      <c r="AE36" s="11" t="s">
        <v>356</v>
      </c>
      <c r="AF36" s="11"/>
      <c r="AG36" s="11"/>
      <c r="AH36" s="11"/>
      <c r="AI36" s="11"/>
      <c r="AJ36" s="11"/>
      <c r="AK36" s="11"/>
      <c r="AL36" s="8"/>
      <c r="AN36" s="41">
        <f>IF(B34="Elektrische Widerstandsheizung dezentral",3,0)</f>
        <v>0</v>
      </c>
      <c r="AO36" s="41" t="s">
        <v>266</v>
      </c>
      <c r="BL36" s="128"/>
    </row>
    <row r="37" spans="1:91" ht="7.5" customHeight="1">
      <c r="A37" s="8"/>
      <c r="B37" s="8"/>
      <c r="C37" s="8"/>
      <c r="D37" s="8"/>
      <c r="E37" s="8"/>
      <c r="F37" s="8"/>
      <c r="G37" s="8"/>
      <c r="H37" s="8"/>
      <c r="I37" s="8"/>
      <c r="J37" s="8"/>
      <c r="K37" s="8"/>
      <c r="L37" s="8"/>
      <c r="M37" s="42"/>
      <c r="N37" s="42"/>
      <c r="O37" s="42"/>
      <c r="P37" s="8"/>
      <c r="Q37" s="8"/>
      <c r="R37" s="8"/>
      <c r="S37" s="8"/>
      <c r="T37" s="8"/>
      <c r="U37" s="10"/>
      <c r="V37" s="10"/>
      <c r="W37" s="10"/>
      <c r="X37" s="8"/>
      <c r="Y37" s="8"/>
      <c r="Z37" s="8"/>
      <c r="AA37" s="8"/>
      <c r="AB37" s="8"/>
      <c r="AC37" s="8"/>
      <c r="AD37" s="8"/>
      <c r="AE37" s="8"/>
      <c r="AF37" s="8"/>
      <c r="AG37" s="8"/>
      <c r="AH37" s="8"/>
      <c r="AI37" s="8"/>
      <c r="AJ37" s="8"/>
      <c r="AK37" s="8"/>
      <c r="AL37" s="8"/>
      <c r="BQ37" s="82" t="s">
        <v>187</v>
      </c>
      <c r="CM37" s="82" t="s">
        <v>188</v>
      </c>
    </row>
    <row r="38" spans="1:91" ht="14.25">
      <c r="A38" s="8"/>
      <c r="B38" s="8"/>
      <c r="C38" s="8"/>
      <c r="D38" s="8"/>
      <c r="E38" s="8"/>
      <c r="F38" s="8"/>
      <c r="G38" s="8"/>
      <c r="H38" s="8"/>
      <c r="I38" s="8"/>
      <c r="J38" s="8"/>
      <c r="K38" s="8"/>
      <c r="L38" s="88" t="s">
        <v>224</v>
      </c>
      <c r="M38" s="8"/>
      <c r="N38" s="371"/>
      <c r="O38" s="371"/>
      <c r="P38" s="371"/>
      <c r="Q38" s="17" t="s">
        <v>17</v>
      </c>
      <c r="R38" s="8"/>
      <c r="S38" s="8"/>
      <c r="T38" s="8"/>
      <c r="U38" s="8"/>
      <c r="V38" s="8"/>
      <c r="W38" s="88"/>
      <c r="Y38" s="88" t="s">
        <v>403</v>
      </c>
      <c r="Z38" s="372" t="s">
        <v>225</v>
      </c>
      <c r="AA38" s="372"/>
      <c r="AB38" s="372"/>
      <c r="AC38" s="372"/>
      <c r="AD38" s="372"/>
      <c r="AE38" s="8"/>
      <c r="AF38" s="8"/>
      <c r="AG38" s="8"/>
      <c r="AH38" s="8"/>
      <c r="AI38" s="8"/>
      <c r="AJ38" s="8"/>
      <c r="AK38" s="8"/>
      <c r="AL38" s="8"/>
      <c r="AN38" s="41">
        <f>IF(OR(Z38="I = Wohnen MFH",Z38="II = Wohnen EFH"),1,2)</f>
        <v>2</v>
      </c>
      <c r="AO38" s="41" t="s">
        <v>270</v>
      </c>
      <c r="BQ38" s="41" t="s">
        <v>225</v>
      </c>
      <c r="CM38" s="41" t="s">
        <v>79</v>
      </c>
    </row>
    <row r="39" spans="1:91" ht="9" customHeight="1">
      <c r="A39" s="8"/>
      <c r="B39" s="8"/>
      <c r="C39" s="8"/>
      <c r="D39" s="8"/>
      <c r="E39" s="8"/>
      <c r="F39" s="8"/>
      <c r="G39" s="8"/>
      <c r="H39" s="8"/>
      <c r="I39" s="8"/>
      <c r="J39" s="8"/>
      <c r="K39" s="8"/>
      <c r="L39" s="8"/>
      <c r="M39" s="8"/>
      <c r="N39" s="88"/>
      <c r="O39" s="88"/>
      <c r="P39" s="88"/>
      <c r="Q39" s="17"/>
      <c r="R39" s="8"/>
      <c r="S39" s="8"/>
      <c r="T39" s="8"/>
      <c r="U39" s="8"/>
      <c r="V39" s="10"/>
      <c r="W39" s="8"/>
      <c r="X39" s="8"/>
      <c r="Y39" s="8"/>
      <c r="Z39" s="8"/>
      <c r="AA39" s="8"/>
      <c r="AB39" s="8"/>
      <c r="AC39" s="8"/>
      <c r="AD39" s="8"/>
      <c r="AE39" s="8"/>
      <c r="AF39" s="8"/>
      <c r="AG39" s="8"/>
      <c r="AH39" s="8"/>
      <c r="AI39" s="8"/>
      <c r="AJ39" s="8"/>
      <c r="AK39" s="8"/>
      <c r="AL39" s="8"/>
      <c r="BQ39" s="41" t="s">
        <v>226</v>
      </c>
      <c r="CM39" s="41" t="s">
        <v>78</v>
      </c>
    </row>
    <row r="40" spans="1:91" ht="12.75">
      <c r="A40" s="8"/>
      <c r="B40" s="8"/>
      <c r="C40" s="8"/>
      <c r="D40" s="8"/>
      <c r="E40" s="8"/>
      <c r="F40" s="8"/>
      <c r="G40" s="8"/>
      <c r="H40" s="8"/>
      <c r="I40" s="8"/>
      <c r="J40" s="8"/>
      <c r="K40" s="8"/>
      <c r="L40" s="8"/>
      <c r="M40" s="8"/>
      <c r="N40" s="8"/>
      <c r="O40" s="8"/>
      <c r="P40" s="8"/>
      <c r="Q40" s="8"/>
      <c r="R40" s="8"/>
      <c r="S40" s="8"/>
      <c r="T40" s="8"/>
      <c r="U40" s="8"/>
      <c r="V40" s="10"/>
      <c r="W40" s="8"/>
      <c r="X40" s="8"/>
      <c r="Y40" s="8"/>
      <c r="Z40" s="8"/>
      <c r="AA40" s="8"/>
      <c r="AB40" s="8"/>
      <c r="AC40" s="8"/>
      <c r="AD40" s="8"/>
      <c r="AE40" s="8"/>
      <c r="AF40" s="8"/>
      <c r="AG40" s="8"/>
      <c r="AH40" s="8"/>
      <c r="AI40" s="8"/>
      <c r="AJ40" s="8"/>
      <c r="AK40" s="114"/>
      <c r="AL40" s="8"/>
      <c r="BQ40" s="41" t="s">
        <v>227</v>
      </c>
      <c r="CM40" s="41" t="s">
        <v>80</v>
      </c>
    </row>
    <row r="41" spans="1:91" ht="14.25">
      <c r="A41" s="8"/>
      <c r="B41" s="8"/>
      <c r="C41" s="8"/>
      <c r="D41" s="8"/>
      <c r="E41" s="8"/>
      <c r="F41" s="8"/>
      <c r="G41" s="8"/>
      <c r="H41" s="8"/>
      <c r="I41" s="8"/>
      <c r="J41" s="8"/>
      <c r="K41" s="8"/>
      <c r="L41" s="88" t="s">
        <v>669</v>
      </c>
      <c r="M41" s="8"/>
      <c r="N41" s="112"/>
      <c r="O41" s="112"/>
      <c r="P41" s="112"/>
      <c r="Q41" s="112"/>
      <c r="R41" s="40"/>
      <c r="S41" s="40"/>
      <c r="T41" s="8"/>
      <c r="U41" s="8"/>
      <c r="V41" s="10"/>
      <c r="W41" s="8"/>
      <c r="X41" s="8"/>
      <c r="Z41" s="8"/>
      <c r="AA41" s="8"/>
      <c r="AB41" s="8"/>
      <c r="AD41" s="8"/>
      <c r="AE41" s="88" t="s">
        <v>272</v>
      </c>
      <c r="AF41" s="8"/>
      <c r="AG41" s="40"/>
      <c r="AH41" s="40"/>
      <c r="AI41" s="40"/>
      <c r="AJ41" s="40"/>
      <c r="AK41" s="40"/>
      <c r="AL41" s="8"/>
      <c r="AN41" s="41">
        <v>0</v>
      </c>
      <c r="AO41" s="41">
        <v>0</v>
      </c>
      <c r="AX41" s="41" t="s">
        <v>426</v>
      </c>
      <c r="BQ41" s="41" t="s">
        <v>228</v>
      </c>
      <c r="CM41" s="41" t="s">
        <v>81</v>
      </c>
    </row>
    <row r="42" spans="1:91" ht="20.45" customHeight="1">
      <c r="A42" s="8"/>
      <c r="B42" s="8"/>
      <c r="C42" s="8"/>
      <c r="D42" s="8"/>
      <c r="E42" s="8"/>
      <c r="F42" s="8"/>
      <c r="G42" s="8"/>
      <c r="H42" s="8"/>
      <c r="I42" s="8"/>
      <c r="J42" s="8"/>
      <c r="K42" s="88"/>
      <c r="L42" s="88" t="s">
        <v>357</v>
      </c>
      <c r="M42" s="8"/>
      <c r="N42" s="371"/>
      <c r="O42" s="371"/>
      <c r="P42" s="371"/>
      <c r="Q42" s="17" t="s">
        <v>17</v>
      </c>
      <c r="R42" s="8"/>
      <c r="S42" s="8"/>
      <c r="U42" s="8"/>
      <c r="V42" s="10"/>
      <c r="W42" s="8"/>
      <c r="X42" s="8"/>
      <c r="Y42" s="8"/>
      <c r="Z42" s="8"/>
      <c r="AA42" s="8"/>
      <c r="AB42" s="8"/>
      <c r="AC42" s="8"/>
      <c r="AD42" s="8"/>
      <c r="AE42" s="8"/>
      <c r="AF42" s="8"/>
      <c r="AG42" s="8"/>
      <c r="AH42" s="8"/>
      <c r="AI42" s="8"/>
      <c r="AJ42" s="8"/>
      <c r="AK42" s="115" t="str">
        <f>IF(AND(AN41=1,N42&gt;150),"Anteil 'Wohnen' Nachweis erforderlich","Anteil 'Wohnen' keine Anforderungen an erneuerbaren Wärme, &lt;150 m2")</f>
        <v>Anteil 'Wohnen' keine Anforderungen an erneuerbaren Wärme, &lt;150 m2</v>
      </c>
      <c r="AL42" s="8"/>
      <c r="AN42" s="41">
        <f>IF(N42&lt;&gt;"",1,2)</f>
        <v>2</v>
      </c>
      <c r="AP42" s="41" t="s">
        <v>155</v>
      </c>
      <c r="BK42" s="128" t="s">
        <v>433</v>
      </c>
      <c r="BL42" s="128"/>
      <c r="BQ42" s="41" t="s">
        <v>229</v>
      </c>
      <c r="CM42" s="41" t="s">
        <v>83</v>
      </c>
    </row>
    <row r="43" spans="1:91" ht="7.5" customHeight="1" thickBot="1">
      <c r="A43" s="10"/>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8"/>
      <c r="AP43" s="41" t="s">
        <v>160</v>
      </c>
      <c r="AQ43" s="41" t="s">
        <v>156</v>
      </c>
      <c r="AR43" s="41" t="s">
        <v>157</v>
      </c>
      <c r="AS43" s="41" t="s">
        <v>158</v>
      </c>
      <c r="AX43" s="41" t="s">
        <v>427</v>
      </c>
      <c r="BA43" s="41">
        <f>VLOOKUP(B18,AX3:BM35,16,FALSE)</f>
        <v>0</v>
      </c>
      <c r="BB43" s="41" t="s">
        <v>432</v>
      </c>
      <c r="BK43" s="128" t="str">
        <f>IF(W18&gt;70,"oui","non")</f>
        <v>non</v>
      </c>
      <c r="BL43" s="128"/>
      <c r="BQ43" s="41" t="s">
        <v>230</v>
      </c>
      <c r="CM43" s="41" t="s">
        <v>82</v>
      </c>
    </row>
    <row r="44" spans="1:91" ht="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8"/>
      <c r="BK44" s="128"/>
      <c r="BL44" s="128"/>
      <c r="BQ44" s="41"/>
      <c r="CM44" s="41"/>
    </row>
    <row r="45" spans="1:91" ht="20.45" customHeight="1">
      <c r="A45" s="10"/>
      <c r="B45" s="34" t="s">
        <v>689</v>
      </c>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8"/>
      <c r="AP45" s="41">
        <f>IF(OR(AN19=1,AN23=1),1,0)</f>
        <v>0</v>
      </c>
      <c r="AQ45" s="41">
        <f>AN38</f>
        <v>2</v>
      </c>
      <c r="AR45" s="41">
        <f>IF(AND(N42&gt;150,AN41=1),1,0)</f>
        <v>0</v>
      </c>
      <c r="AS45" s="41" t="s">
        <v>159</v>
      </c>
      <c r="BA45" s="41">
        <f>VLOOKUP(B22,AX3:BM35,16,FALSE)</f>
        <v>0</v>
      </c>
      <c r="BK45" s="128" t="str">
        <f>IF(W22&gt;70,"oui","non")</f>
        <v>non</v>
      </c>
      <c r="BL45" s="128"/>
      <c r="BQ45" s="41" t="s">
        <v>231</v>
      </c>
      <c r="CM45" s="41" t="s">
        <v>84</v>
      </c>
    </row>
    <row r="46" spans="1:91" ht="7.5" customHeight="1">
      <c r="A46" s="10"/>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P46" s="41">
        <f>N38</f>
        <v>0</v>
      </c>
      <c r="AQ46" s="41">
        <f>N38</f>
        <v>0</v>
      </c>
      <c r="AR46" s="41">
        <f>N42</f>
        <v>0</v>
      </c>
      <c r="AS46" s="41">
        <f>IF(AP45=1,AP46,IF(AQ45=1,AQ46,IF(AR45=1,AR46,0)))</f>
        <v>0</v>
      </c>
      <c r="BK46" s="128"/>
      <c r="BL46" s="128"/>
      <c r="BQ46" s="41" t="s">
        <v>232</v>
      </c>
      <c r="CM46" s="41" t="s">
        <v>85</v>
      </c>
    </row>
    <row r="47" spans="1:91" ht="12.75">
      <c r="A47" s="10"/>
      <c r="B47" s="48"/>
      <c r="C47" s="389" t="s">
        <v>690</v>
      </c>
      <c r="D47" s="389"/>
      <c r="E47" s="389"/>
      <c r="F47" s="389"/>
      <c r="G47" s="389"/>
      <c r="H47" s="389"/>
      <c r="I47" s="389"/>
      <c r="J47" s="389"/>
      <c r="K47" s="389"/>
      <c r="L47" s="389"/>
      <c r="M47" s="389"/>
      <c r="N47" s="389"/>
      <c r="O47" s="389"/>
      <c r="P47" s="389"/>
      <c r="Q47" s="389"/>
      <c r="R47" s="389"/>
      <c r="S47" s="389"/>
      <c r="T47" s="8"/>
      <c r="U47" s="264"/>
      <c r="V47" s="264"/>
      <c r="W47" s="264"/>
      <c r="X47" s="271"/>
      <c r="Y47" s="272"/>
      <c r="Z47" s="270"/>
      <c r="AA47" s="270"/>
      <c r="AB47" s="270"/>
      <c r="AC47" s="8"/>
      <c r="AD47" s="8"/>
      <c r="AE47" s="8"/>
      <c r="AF47" s="8"/>
      <c r="AG47" s="8"/>
      <c r="AH47" s="8"/>
      <c r="AI47" s="48"/>
      <c r="AJ47" s="8"/>
      <c r="AK47" s="8"/>
      <c r="AL47" s="8"/>
      <c r="AM47" s="41">
        <v>0</v>
      </c>
      <c r="BK47" s="128"/>
      <c r="BL47" s="128"/>
      <c r="BQ47" s="41" t="s">
        <v>233</v>
      </c>
      <c r="CM47" s="41" t="s">
        <v>86</v>
      </c>
    </row>
    <row r="48" spans="1:91" ht="12.75">
      <c r="A48" s="10"/>
      <c r="B48" s="265"/>
      <c r="C48" s="389"/>
      <c r="D48" s="389"/>
      <c r="E48" s="389"/>
      <c r="F48" s="389"/>
      <c r="G48" s="389"/>
      <c r="H48" s="389"/>
      <c r="I48" s="389"/>
      <c r="J48" s="389"/>
      <c r="K48" s="389"/>
      <c r="L48" s="389"/>
      <c r="M48" s="389"/>
      <c r="N48" s="389"/>
      <c r="O48" s="389"/>
      <c r="P48" s="389"/>
      <c r="Q48" s="389"/>
      <c r="R48" s="389"/>
      <c r="S48" s="389"/>
      <c r="T48" s="8"/>
      <c r="U48" s="264"/>
      <c r="V48" s="264"/>
      <c r="W48" s="264"/>
      <c r="X48" s="271"/>
      <c r="Y48" s="272"/>
      <c r="Z48" s="270"/>
      <c r="AA48" s="270"/>
      <c r="AB48" s="270"/>
      <c r="AC48" s="48"/>
      <c r="AD48" s="48"/>
      <c r="AE48" s="48"/>
      <c r="AF48" s="48"/>
      <c r="AG48" s="48"/>
      <c r="AH48" s="48"/>
      <c r="AI48" s="48"/>
      <c r="AJ48" s="48"/>
      <c r="AK48" s="48"/>
      <c r="AL48" s="8"/>
      <c r="AX48" s="41" t="s">
        <v>428</v>
      </c>
      <c r="BA48" s="41">
        <f>VLOOKUP(B30,BQ3:CI33,19,FALSE)</f>
        <v>0</v>
      </c>
      <c r="BB48" s="41" t="s">
        <v>431</v>
      </c>
      <c r="BK48" s="128" t="str">
        <f>IF(W30&gt;70,"oui","non")</f>
        <v>non</v>
      </c>
      <c r="BL48" s="128"/>
      <c r="BQ48" s="41" t="s">
        <v>234</v>
      </c>
      <c r="CM48" s="41" t="s">
        <v>87</v>
      </c>
    </row>
    <row r="49" spans="1:91" ht="3.75" customHeight="1">
      <c r="A49" s="10"/>
      <c r="B49" s="48"/>
      <c r="C49" s="48"/>
      <c r="D49" s="48"/>
      <c r="E49" s="48"/>
      <c r="F49" s="48"/>
      <c r="G49" s="48"/>
      <c r="H49" s="48"/>
      <c r="I49" s="48"/>
      <c r="J49" s="48"/>
      <c r="K49" s="48"/>
      <c r="L49" s="48"/>
      <c r="M49" s="8"/>
      <c r="N49" s="48"/>
      <c r="O49" s="48"/>
      <c r="P49" s="269"/>
      <c r="Q49" s="269"/>
      <c r="R49" s="8"/>
      <c r="S49" s="8"/>
      <c r="T49" s="8"/>
      <c r="U49" s="48"/>
      <c r="V49" s="48"/>
      <c r="W49" s="48"/>
      <c r="X49" s="269"/>
      <c r="Y49" s="270"/>
      <c r="Z49" s="270"/>
      <c r="AA49" s="270"/>
      <c r="AB49" s="270"/>
      <c r="AC49" s="48"/>
      <c r="AD49" s="48"/>
      <c r="AE49" s="48"/>
      <c r="AF49" s="48"/>
      <c r="AG49" s="48"/>
      <c r="AH49" s="48"/>
      <c r="AI49" s="48"/>
      <c r="AJ49" s="48"/>
      <c r="AK49" s="48"/>
      <c r="AL49" s="8"/>
      <c r="AP49" s="41" t="s">
        <v>543</v>
      </c>
      <c r="AQ49" s="41" t="s">
        <v>543</v>
      </c>
      <c r="BA49" s="41">
        <f>VLOOKUP(B34,BQ3:CI33,19,FALSE)</f>
        <v>0</v>
      </c>
      <c r="BK49" s="128" t="str">
        <f>IF(W34&gt;70,"oui","non")</f>
        <v>non</v>
      </c>
      <c r="BL49" s="128"/>
      <c r="BQ49" s="41" t="s">
        <v>235</v>
      </c>
      <c r="CM49" s="41" t="s">
        <v>88</v>
      </c>
    </row>
    <row r="50" spans="1:91" ht="12.75">
      <c r="A50" s="10"/>
      <c r="B50" s="48"/>
      <c r="C50" s="389" t="s">
        <v>691</v>
      </c>
      <c r="D50" s="389"/>
      <c r="E50" s="389"/>
      <c r="F50" s="389"/>
      <c r="G50" s="389"/>
      <c r="H50" s="389"/>
      <c r="I50" s="389"/>
      <c r="J50" s="389"/>
      <c r="K50" s="389"/>
      <c r="L50" s="389"/>
      <c r="M50" s="389"/>
      <c r="N50" s="389"/>
      <c r="O50" s="389"/>
      <c r="P50" s="389"/>
      <c r="Q50" s="389"/>
      <c r="R50" s="389"/>
      <c r="S50" s="389"/>
      <c r="T50" s="8"/>
      <c r="U50" s="264"/>
      <c r="V50" s="264"/>
      <c r="W50" s="264"/>
      <c r="X50" s="274"/>
      <c r="Y50" s="276"/>
      <c r="Z50" s="268"/>
      <c r="AA50" s="268"/>
      <c r="AB50" s="268"/>
      <c r="AC50" s="48"/>
      <c r="AD50" s="48"/>
      <c r="AE50" s="48"/>
      <c r="AF50" s="48"/>
      <c r="AG50" s="48"/>
      <c r="AH50" s="48"/>
      <c r="AI50" s="48"/>
      <c r="AJ50" s="48"/>
      <c r="AK50" s="48"/>
      <c r="AL50" s="8"/>
      <c r="AP50" s="41" t="str">
        <f>IF(AND(BA48=2,AN64=TRUE),"oui","non")</f>
        <v>non</v>
      </c>
      <c r="AQ50" s="41" t="str">
        <f>IF(AND(BA49=2,AN64=TRUE),"oui","non")</f>
        <v>non</v>
      </c>
      <c r="BQ50" s="41" t="s">
        <v>236</v>
      </c>
      <c r="CM50" s="41" t="s">
        <v>89</v>
      </c>
    </row>
    <row r="51" spans="1:91" ht="12.75">
      <c r="A51" s="10"/>
      <c r="B51" s="48"/>
      <c r="C51" s="389"/>
      <c r="D51" s="389"/>
      <c r="E51" s="389"/>
      <c r="F51" s="389"/>
      <c r="G51" s="389"/>
      <c r="H51" s="389"/>
      <c r="I51" s="389"/>
      <c r="J51" s="389"/>
      <c r="K51" s="389"/>
      <c r="L51" s="389"/>
      <c r="M51" s="389"/>
      <c r="N51" s="389"/>
      <c r="O51" s="389"/>
      <c r="P51" s="389"/>
      <c r="Q51" s="389"/>
      <c r="R51" s="389"/>
      <c r="S51" s="389"/>
      <c r="T51" s="8"/>
      <c r="U51" s="264"/>
      <c r="V51" s="264"/>
      <c r="W51" s="264"/>
      <c r="X51" s="274"/>
      <c r="Y51" s="276"/>
      <c r="Z51" s="268"/>
      <c r="AA51" s="268"/>
      <c r="AB51" s="268"/>
      <c r="AC51" s="48"/>
      <c r="AD51" s="48"/>
      <c r="AE51" s="48"/>
      <c r="AF51" s="48"/>
      <c r="AG51" s="48"/>
      <c r="AH51" s="48"/>
      <c r="AI51" s="48"/>
      <c r="AJ51" s="48"/>
      <c r="AK51" s="48"/>
      <c r="AL51" s="8"/>
      <c r="AX51" s="320" t="str">
        <f>IF(AND(OR(BA43=2,BA45=2),OR(BA48=2,BA49=2),OR(BK43="non",BK45="non",BK48="non",BK49="non")),"simplifiée","pas simplifiée")</f>
        <v>pas simplifiée</v>
      </c>
      <c r="AY51" s="320"/>
      <c r="AZ51" s="320"/>
      <c r="BQ51" s="41" t="s">
        <v>237</v>
      </c>
      <c r="CM51" s="41" t="s">
        <v>90</v>
      </c>
    </row>
    <row r="52" spans="1:91" ht="3.75" customHeight="1">
      <c r="A52" s="10"/>
      <c r="B52" s="48"/>
      <c r="C52" s="48"/>
      <c r="D52" s="48"/>
      <c r="E52" s="48"/>
      <c r="F52" s="48"/>
      <c r="G52" s="48"/>
      <c r="H52" s="48"/>
      <c r="I52" s="48"/>
      <c r="J52" s="48"/>
      <c r="K52" s="48"/>
      <c r="L52" s="48"/>
      <c r="M52" s="8"/>
      <c r="N52" s="48"/>
      <c r="O52" s="48"/>
      <c r="P52" s="263"/>
      <c r="Q52" s="263"/>
      <c r="R52" s="8"/>
      <c r="S52" s="8"/>
      <c r="T52" s="8"/>
      <c r="U52" s="48"/>
      <c r="V52" s="48"/>
      <c r="W52" s="48"/>
      <c r="X52" s="263"/>
      <c r="Y52" s="268"/>
      <c r="Z52" s="268"/>
      <c r="AA52" s="268"/>
      <c r="AB52" s="268"/>
      <c r="AC52" s="48"/>
      <c r="AD52" s="48"/>
      <c r="AE52" s="48"/>
      <c r="AF52" s="48"/>
      <c r="AG52" s="48"/>
      <c r="AH52" s="48"/>
      <c r="AI52" s="48"/>
      <c r="AJ52" s="48"/>
      <c r="AK52" s="48"/>
      <c r="AL52" s="8"/>
      <c r="AX52" s="41">
        <f>IF(AX51="simplifiée",1,0)</f>
        <v>0</v>
      </c>
      <c r="BQ52" s="41" t="s">
        <v>370</v>
      </c>
      <c r="CM52" s="41" t="s">
        <v>95</v>
      </c>
    </row>
    <row r="53" spans="1:91" ht="12.75" customHeight="1">
      <c r="A53" s="10"/>
      <c r="B53" s="207"/>
      <c r="C53" s="388" t="s">
        <v>693</v>
      </c>
      <c r="D53" s="388"/>
      <c r="E53" s="388"/>
      <c r="F53" s="388"/>
      <c r="G53" s="388"/>
      <c r="H53" s="388"/>
      <c r="I53" s="388"/>
      <c r="J53" s="388"/>
      <c r="K53" s="388"/>
      <c r="L53" s="388"/>
      <c r="M53" s="388"/>
      <c r="N53" s="388"/>
      <c r="O53" s="388"/>
      <c r="P53" s="388"/>
      <c r="Q53" s="388"/>
      <c r="R53" s="388"/>
      <c r="S53" s="388"/>
      <c r="T53" s="8"/>
      <c r="U53" s="264"/>
      <c r="V53" s="264"/>
      <c r="W53" s="264"/>
      <c r="X53" s="274"/>
      <c r="Y53" s="276"/>
      <c r="Z53" s="268"/>
      <c r="AA53" s="268"/>
      <c r="AB53" s="268"/>
      <c r="AC53" s="48"/>
      <c r="AD53" s="48"/>
      <c r="AE53" s="48"/>
      <c r="AF53" s="48"/>
      <c r="AG53" s="48"/>
      <c r="AH53" s="48"/>
      <c r="AI53" s="48"/>
      <c r="AJ53" s="48"/>
      <c r="AK53" s="48"/>
      <c r="AL53" s="8"/>
      <c r="BQ53" s="41" t="s">
        <v>371</v>
      </c>
      <c r="CM53" s="41" t="s">
        <v>96</v>
      </c>
    </row>
    <row r="54" spans="1:91" ht="12.75">
      <c r="A54" s="10"/>
      <c r="B54" s="207"/>
      <c r="C54" s="388"/>
      <c r="D54" s="388"/>
      <c r="E54" s="388"/>
      <c r="F54" s="388"/>
      <c r="G54" s="388"/>
      <c r="H54" s="388"/>
      <c r="I54" s="388"/>
      <c r="J54" s="388"/>
      <c r="K54" s="388"/>
      <c r="L54" s="388"/>
      <c r="M54" s="388"/>
      <c r="N54" s="388"/>
      <c r="O54" s="388"/>
      <c r="P54" s="388"/>
      <c r="Q54" s="388"/>
      <c r="R54" s="388"/>
      <c r="S54" s="388"/>
      <c r="T54" s="8"/>
      <c r="U54" s="264"/>
      <c r="V54" s="264"/>
      <c r="W54" s="264"/>
      <c r="X54" s="274"/>
      <c r="Y54" s="276"/>
      <c r="Z54" s="268"/>
      <c r="AA54" s="268"/>
      <c r="AB54" s="268"/>
      <c r="AC54" s="48"/>
      <c r="AD54" s="48"/>
      <c r="AE54" s="48"/>
      <c r="AF54" s="48"/>
      <c r="AG54" s="48"/>
      <c r="AH54" s="48"/>
      <c r="AI54" s="48"/>
      <c r="AJ54" s="48"/>
      <c r="AK54" s="48"/>
      <c r="AL54" s="8"/>
      <c r="AM54" s="41">
        <v>0</v>
      </c>
      <c r="AO54" s="41" t="s">
        <v>685</v>
      </c>
      <c r="AP54" s="41">
        <f>IF(SUM(AQ54:AQ55)&gt;0,1,0)</f>
        <v>0</v>
      </c>
      <c r="AQ54" s="41">
        <f>IFERROR(SEARCH("Wärmepumpe Luft / Wasser",B30),0)</f>
        <v>0</v>
      </c>
      <c r="BQ54" s="41" t="s">
        <v>240</v>
      </c>
      <c r="CM54" s="41" t="s">
        <v>97</v>
      </c>
    </row>
    <row r="55" spans="1:91" ht="7.5" customHeight="1">
      <c r="A55" s="10"/>
      <c r="B55" s="48"/>
      <c r="C55" s="48"/>
      <c r="D55" s="48"/>
      <c r="E55" s="48"/>
      <c r="F55" s="48"/>
      <c r="G55" s="48"/>
      <c r="H55" s="48"/>
      <c r="I55" s="48"/>
      <c r="J55" s="48"/>
      <c r="K55" s="48"/>
      <c r="L55" s="48"/>
      <c r="M55" s="8"/>
      <c r="N55" s="48"/>
      <c r="O55" s="48"/>
      <c r="P55" s="263"/>
      <c r="Q55" s="263"/>
      <c r="R55" s="263"/>
      <c r="S55" s="263"/>
      <c r="T55" s="263"/>
      <c r="U55" s="48"/>
      <c r="V55" s="48"/>
      <c r="W55" s="48"/>
      <c r="X55" s="263"/>
      <c r="Y55" s="263"/>
      <c r="Z55" s="263"/>
      <c r="AA55" s="263"/>
      <c r="AB55" s="263"/>
      <c r="AC55" s="48"/>
      <c r="AD55" s="48"/>
      <c r="AE55" s="48"/>
      <c r="AF55" s="48"/>
      <c r="AG55" s="48"/>
      <c r="AH55" s="48"/>
      <c r="AI55" s="48"/>
      <c r="AJ55" s="48"/>
      <c r="AK55" s="48"/>
      <c r="AL55" s="8"/>
      <c r="AQ55" s="41">
        <f>IFERROR(SEARCH("Wärmepumpe Luft / Wasser",B34),0)</f>
        <v>0</v>
      </c>
      <c r="AX55" s="126" t="s">
        <v>200</v>
      </c>
      <c r="BQ55" s="41" t="s">
        <v>241</v>
      </c>
      <c r="CM55" s="41" t="s">
        <v>98</v>
      </c>
    </row>
    <row r="56" spans="1:91" ht="20.45" customHeight="1">
      <c r="A56" s="10"/>
      <c r="B56" s="44" t="str">
        <f>IF(OR(AM47=1,AM54=1),"EN-VS-104 und EN-VS-110 einzureichen","")</f>
        <v/>
      </c>
      <c r="C56" s="48"/>
      <c r="D56" s="48"/>
      <c r="E56" s="48"/>
      <c r="F56" s="48"/>
      <c r="G56" s="48"/>
      <c r="H56" s="48"/>
      <c r="I56" s="48"/>
      <c r="J56" s="48"/>
      <c r="K56" s="48"/>
      <c r="L56" s="48"/>
      <c r="M56" s="8"/>
      <c r="N56" s="48"/>
      <c r="O56" s="48"/>
      <c r="P56" s="48"/>
      <c r="Q56" s="48"/>
      <c r="R56" s="48"/>
      <c r="S56" s="48"/>
      <c r="T56" s="48"/>
      <c r="U56" s="48"/>
      <c r="V56" s="48"/>
      <c r="W56" s="48"/>
      <c r="X56" s="275"/>
      <c r="Y56" s="275"/>
      <c r="Z56" s="48"/>
      <c r="AA56" s="48"/>
      <c r="AB56" s="48"/>
      <c r="AC56" s="48"/>
      <c r="AD56" s="48"/>
      <c r="AE56" s="48"/>
      <c r="AF56" s="48"/>
      <c r="AG56" s="48"/>
      <c r="AH56" s="48"/>
      <c r="AI56" s="48"/>
      <c r="AJ56" s="48"/>
      <c r="AK56" s="48"/>
      <c r="AL56" s="8"/>
      <c r="AX56" s="126" t="s">
        <v>193</v>
      </c>
      <c r="BQ56" s="41" t="s">
        <v>242</v>
      </c>
      <c r="CM56" s="41" t="s">
        <v>99</v>
      </c>
    </row>
    <row r="57" spans="1:91" ht="7.5" customHeight="1" thickBot="1">
      <c r="A57" s="8"/>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8"/>
      <c r="AX57" s="126" t="s">
        <v>194</v>
      </c>
      <c r="BQ57" s="41" t="s">
        <v>243</v>
      </c>
      <c r="CM57" s="41" t="s">
        <v>100</v>
      </c>
    </row>
    <row r="58" spans="1:91" ht="12.75">
      <c r="A58" s="8"/>
      <c r="C58" s="8"/>
      <c r="D58" s="8"/>
      <c r="E58" s="8"/>
      <c r="F58" s="8"/>
      <c r="G58" s="8"/>
      <c r="H58" s="8"/>
      <c r="I58" s="8"/>
      <c r="J58" s="8"/>
      <c r="K58" s="8"/>
      <c r="L58" s="8"/>
      <c r="M58" s="8"/>
      <c r="N58" s="8"/>
      <c r="O58" s="8"/>
      <c r="P58" s="8"/>
      <c r="Q58" s="8"/>
      <c r="R58" s="8"/>
      <c r="S58" s="8"/>
      <c r="T58" s="8"/>
      <c r="U58" s="10"/>
      <c r="V58" s="10"/>
      <c r="W58" s="10"/>
      <c r="X58" s="8"/>
      <c r="Y58" s="8"/>
      <c r="Z58" s="8"/>
      <c r="AA58" s="8"/>
      <c r="AB58" s="8"/>
      <c r="AC58" s="8"/>
      <c r="AD58" s="8"/>
      <c r="AE58" s="8"/>
      <c r="AF58" s="8"/>
      <c r="AG58" s="8"/>
      <c r="AH58" s="8"/>
      <c r="AI58" s="8"/>
      <c r="AJ58" s="8"/>
      <c r="AK58" s="8"/>
      <c r="AL58" s="8"/>
      <c r="AX58" s="126" t="s">
        <v>195</v>
      </c>
      <c r="BQ58" s="41" t="s">
        <v>244</v>
      </c>
      <c r="CM58" s="41" t="s">
        <v>101</v>
      </c>
    </row>
    <row r="59" spans="1:91" ht="15.75">
      <c r="A59" s="8"/>
      <c r="B59" s="34" t="s">
        <v>273</v>
      </c>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129" t="str">
        <f>IF(AN61&lt;&gt;0,IF(OR(AN62=TRUE,AN63=TRUE,AN68=TRUE,AN69=TRUE,TRUE,AN71=TRUE,AN70=TRUE,AN74=TRUE,AN75=TRUE,AN76=TRUE),""),"Eine Option zur Erfüllung der Anforderungen wählen")</f>
        <v>Eine Option zur Erfüllung der Anforderungen wählen</v>
      </c>
      <c r="AL59" s="8"/>
      <c r="AX59" s="126" t="s">
        <v>196</v>
      </c>
      <c r="BQ59" s="41" t="s">
        <v>245</v>
      </c>
      <c r="CM59" s="41" t="s">
        <v>102</v>
      </c>
    </row>
    <row r="60" spans="1:91" ht="8.25" customHeight="1">
      <c r="A60" s="8"/>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L60" s="8"/>
      <c r="AX60" s="127" t="s">
        <v>199</v>
      </c>
      <c r="BQ60" s="41" t="s">
        <v>246</v>
      </c>
      <c r="CM60" s="41" t="s">
        <v>103</v>
      </c>
    </row>
    <row r="61" spans="1:91" ht="20.45" customHeight="1">
      <c r="A61" s="8"/>
      <c r="B61" s="46" t="s">
        <v>681</v>
      </c>
      <c r="C61" s="8"/>
      <c r="D61" s="8"/>
      <c r="E61" s="8"/>
      <c r="F61" s="8"/>
      <c r="G61" s="8"/>
      <c r="H61" s="8"/>
      <c r="I61" s="8"/>
      <c r="J61" s="8"/>
      <c r="K61" s="8"/>
      <c r="L61" s="8"/>
      <c r="M61" s="8"/>
      <c r="N61" s="8"/>
      <c r="O61" s="8"/>
      <c r="P61" s="8"/>
      <c r="Q61" s="8"/>
      <c r="R61" s="8"/>
      <c r="S61" s="8"/>
      <c r="T61" s="8"/>
      <c r="U61" s="10"/>
      <c r="V61" s="10"/>
      <c r="W61" s="10"/>
      <c r="Y61" s="8"/>
      <c r="Z61" s="8"/>
      <c r="AA61" s="8"/>
      <c r="AB61" s="8"/>
      <c r="AC61" s="8"/>
      <c r="AD61" s="8"/>
      <c r="AE61" s="8"/>
      <c r="AF61" s="8"/>
      <c r="AG61" s="8"/>
      <c r="AH61" s="8"/>
      <c r="AI61" s="8"/>
      <c r="AJ61" s="8"/>
      <c r="AK61" s="8"/>
      <c r="AN61" s="41">
        <f>COUNTIF(AN62:AN76,TRUE)</f>
        <v>0</v>
      </c>
      <c r="AX61" s="126" t="s">
        <v>197</v>
      </c>
      <c r="BQ61" s="41" t="s">
        <v>247</v>
      </c>
      <c r="CM61" s="41" t="s">
        <v>104</v>
      </c>
    </row>
    <row r="62" spans="1:91" ht="20.45" customHeight="1">
      <c r="A62" s="8"/>
      <c r="B62" s="46"/>
      <c r="C62" s="8"/>
      <c r="D62" s="8" t="s">
        <v>274</v>
      </c>
      <c r="E62" s="8"/>
      <c r="F62" s="8"/>
      <c r="G62" s="8"/>
      <c r="H62" s="8"/>
      <c r="I62" s="8"/>
      <c r="J62" s="8"/>
      <c r="K62" s="8"/>
      <c r="L62" s="8"/>
      <c r="M62" s="8"/>
      <c r="N62" s="8"/>
      <c r="P62" s="8"/>
      <c r="Q62" s="46"/>
      <c r="R62" s="8"/>
      <c r="S62" s="8"/>
      <c r="T62" s="8"/>
      <c r="U62" s="10"/>
      <c r="V62" s="10"/>
      <c r="W62" s="10"/>
      <c r="X62" s="98"/>
      <c r="Y62" s="8"/>
      <c r="Z62" s="8"/>
      <c r="AA62" s="8"/>
      <c r="AB62" s="8"/>
      <c r="AC62" s="8"/>
      <c r="AD62" s="8"/>
      <c r="AE62" s="8"/>
      <c r="AF62" s="8"/>
      <c r="AG62" s="8"/>
      <c r="AH62" s="8"/>
      <c r="AI62" s="8"/>
      <c r="AJ62" s="8"/>
      <c r="AK62" s="111"/>
      <c r="AL62" s="8"/>
      <c r="AN62" s="41" t="b">
        <v>0</v>
      </c>
      <c r="AX62" s="127" t="s">
        <v>198</v>
      </c>
      <c r="BQ62" s="41" t="s">
        <v>249</v>
      </c>
      <c r="CM62" s="41" t="s">
        <v>109</v>
      </c>
    </row>
    <row r="63" spans="1:91" ht="20.45" customHeight="1">
      <c r="A63" s="8"/>
      <c r="B63" s="46"/>
      <c r="C63" s="8"/>
      <c r="D63" s="8" t="s">
        <v>381</v>
      </c>
      <c r="E63" s="8"/>
      <c r="F63" s="8"/>
      <c r="G63" s="8"/>
      <c r="H63" s="8"/>
      <c r="I63" s="8"/>
      <c r="J63" s="8"/>
      <c r="K63" s="8"/>
      <c r="L63" s="8"/>
      <c r="M63" s="8"/>
      <c r="N63" s="8"/>
      <c r="O63" s="8"/>
      <c r="P63" s="8"/>
      <c r="Q63" s="8"/>
      <c r="R63" s="8"/>
      <c r="S63" s="8"/>
      <c r="T63" s="8"/>
      <c r="U63" s="8"/>
      <c r="V63" s="8"/>
      <c r="W63" s="8"/>
      <c r="X63" s="8"/>
      <c r="Y63" s="8"/>
      <c r="Z63" s="8"/>
      <c r="AA63" s="8"/>
      <c r="AB63" s="8"/>
      <c r="AC63" s="8"/>
      <c r="AE63" s="8"/>
      <c r="AF63" s="8"/>
      <c r="AG63" s="8"/>
      <c r="AH63" s="8"/>
      <c r="AI63" s="8"/>
      <c r="AJ63" s="8"/>
      <c r="AK63" s="111" t="str">
        <f>IF(AN63=TRUE,"Fournir justification en annexe","")</f>
        <v/>
      </c>
      <c r="AL63" s="8"/>
      <c r="AN63" s="41" t="b">
        <v>0</v>
      </c>
      <c r="BQ63" s="41" t="s">
        <v>251</v>
      </c>
      <c r="CM63" s="41"/>
    </row>
    <row r="64" spans="1:91" ht="2.25" customHeight="1">
      <c r="A64" s="8"/>
      <c r="B64" s="46"/>
      <c r="C64" s="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8"/>
      <c r="AN64" s="41" t="b">
        <v>0</v>
      </c>
      <c r="BQ64" s="41" t="s">
        <v>271</v>
      </c>
      <c r="CM64" s="82" t="s">
        <v>189</v>
      </c>
    </row>
    <row r="65" spans="1:91" ht="2.25" customHeight="1">
      <c r="A65" s="8"/>
      <c r="B65" s="46"/>
      <c r="C65" s="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8"/>
      <c r="BQ65" s="41"/>
      <c r="CM65" s="82"/>
    </row>
    <row r="66" spans="1:91" ht="9" customHeight="1">
      <c r="A66" s="8"/>
      <c r="B66" s="46"/>
      <c r="C66" s="8"/>
      <c r="D66" s="8"/>
      <c r="E66" s="8"/>
      <c r="F66" s="8"/>
      <c r="G66" s="8"/>
      <c r="H66" s="8"/>
      <c r="I66" s="8"/>
      <c r="J66" s="8"/>
      <c r="K66" s="8"/>
      <c r="L66" s="8"/>
      <c r="M66" s="8"/>
      <c r="N66" s="8"/>
      <c r="O66" s="44"/>
      <c r="P66" s="8"/>
      <c r="Q66" s="46"/>
      <c r="R66" s="8"/>
      <c r="S66" s="8"/>
      <c r="T66" s="8"/>
      <c r="U66" s="10"/>
      <c r="V66" s="10"/>
      <c r="W66" s="10"/>
      <c r="X66" s="98"/>
      <c r="Y66" s="8"/>
      <c r="Z66" s="8"/>
      <c r="AA66" s="8"/>
      <c r="AB66" s="8"/>
      <c r="AC66" s="8"/>
      <c r="AD66" s="8"/>
      <c r="AE66" s="8"/>
      <c r="AF66" s="8"/>
      <c r="AG66" s="8"/>
      <c r="AH66" s="8"/>
      <c r="AI66" s="8"/>
      <c r="AJ66" s="8"/>
      <c r="AK66" s="8"/>
      <c r="AL66" s="8"/>
      <c r="CM66" s="41" t="s">
        <v>79</v>
      </c>
    </row>
    <row r="67" spans="1:91" ht="20.45" customHeight="1">
      <c r="A67" s="8"/>
      <c r="B67" s="46" t="s">
        <v>682</v>
      </c>
      <c r="C67" s="8"/>
      <c r="D67" s="8"/>
      <c r="E67" s="8"/>
      <c r="F67" s="8"/>
      <c r="G67" s="8"/>
      <c r="H67" s="8"/>
      <c r="I67" s="8"/>
      <c r="J67" s="8"/>
      <c r="K67" s="8"/>
      <c r="L67" s="8"/>
      <c r="M67" s="8"/>
      <c r="N67" s="8"/>
      <c r="P67" s="8"/>
      <c r="Q67" s="8"/>
      <c r="R67" s="8"/>
      <c r="S67" s="10"/>
      <c r="T67" s="10"/>
      <c r="V67" s="8"/>
      <c r="W67" s="8"/>
      <c r="X67" s="8"/>
      <c r="Y67" s="8"/>
      <c r="Z67" s="8"/>
      <c r="AA67" s="8"/>
      <c r="AB67" s="8"/>
      <c r="AC67" s="8"/>
      <c r="AD67" s="8"/>
      <c r="AE67" s="8"/>
      <c r="AF67" s="8"/>
      <c r="AG67" s="8"/>
      <c r="AH67" s="8"/>
      <c r="AI67" s="8"/>
      <c r="AJ67" s="8"/>
      <c r="AK67" s="8"/>
      <c r="AL67" s="8"/>
      <c r="CM67" s="41" t="s">
        <v>78</v>
      </c>
    </row>
    <row r="68" spans="1:91" ht="20.45" customHeight="1">
      <c r="A68" s="8"/>
      <c r="B68" s="8"/>
      <c r="C68" s="8"/>
      <c r="D68" s="8" t="s">
        <v>275</v>
      </c>
      <c r="E68" s="10"/>
      <c r="F68" s="10"/>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N68" s="41" t="b">
        <v>0</v>
      </c>
      <c r="CM68" s="41" t="s">
        <v>80</v>
      </c>
    </row>
    <row r="69" spans="1:91" ht="22.15" customHeight="1">
      <c r="A69" s="8"/>
      <c r="B69" s="8"/>
      <c r="C69" s="8"/>
      <c r="D69" s="8" t="s">
        <v>387</v>
      </c>
      <c r="E69" s="8"/>
      <c r="F69" s="8"/>
      <c r="G69" s="8"/>
      <c r="H69" s="8"/>
      <c r="I69" s="8"/>
      <c r="J69" s="8"/>
      <c r="K69" s="8"/>
      <c r="L69" s="8"/>
      <c r="M69" s="8"/>
      <c r="N69" s="8"/>
      <c r="O69" s="8"/>
      <c r="P69" s="8"/>
      <c r="Q69" s="8"/>
      <c r="R69" s="8"/>
      <c r="S69" s="10"/>
      <c r="T69" s="10"/>
      <c r="U69" s="10"/>
      <c r="V69" s="8"/>
      <c r="W69" s="40"/>
      <c r="X69" s="40"/>
      <c r="Y69" s="40"/>
      <c r="Z69" s="40"/>
      <c r="AA69" s="40"/>
      <c r="AB69" s="40"/>
      <c r="AC69" s="40"/>
      <c r="AD69" s="40"/>
      <c r="AE69" s="40"/>
      <c r="AF69" s="40"/>
      <c r="AG69" s="40"/>
      <c r="AH69" s="40"/>
      <c r="AI69" s="40"/>
      <c r="AJ69" s="40"/>
      <c r="AK69" s="8"/>
      <c r="AL69" s="8"/>
      <c r="AN69" s="41" t="b">
        <v>0</v>
      </c>
      <c r="AO69" s="41">
        <v>0</v>
      </c>
      <c r="CM69" s="41"/>
    </row>
    <row r="70" spans="1:91" ht="17.25" customHeight="1">
      <c r="A70" s="8"/>
      <c r="B70" s="8"/>
      <c r="C70" s="29"/>
      <c r="D70" s="48" t="s">
        <v>388</v>
      </c>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N70" s="41" t="b">
        <v>0</v>
      </c>
      <c r="CM70" s="41" t="s">
        <v>81</v>
      </c>
    </row>
    <row r="71" spans="1:91" ht="20.45" customHeight="1">
      <c r="A71" s="8"/>
      <c r="B71" s="8"/>
      <c r="C71" s="29"/>
      <c r="D71" s="156" t="s">
        <v>389</v>
      </c>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N71" s="41" t="b">
        <v>0</v>
      </c>
      <c r="CM71" s="41" t="s">
        <v>83</v>
      </c>
    </row>
    <row r="72" spans="1:91" ht="9" customHeight="1">
      <c r="A72" s="8"/>
      <c r="B72" s="46"/>
      <c r="C72" s="29"/>
      <c r="D72" s="8"/>
      <c r="E72" s="8"/>
      <c r="F72" s="8"/>
      <c r="G72" s="8"/>
      <c r="H72" s="8"/>
      <c r="I72" s="8"/>
      <c r="J72" s="8"/>
      <c r="K72" s="8"/>
      <c r="L72" s="8"/>
      <c r="M72" s="8"/>
      <c r="N72" s="8"/>
      <c r="O72" s="8"/>
      <c r="P72" s="8"/>
      <c r="Q72" s="8"/>
      <c r="R72" s="8"/>
      <c r="S72" s="8"/>
      <c r="T72" s="8"/>
      <c r="U72" s="8"/>
      <c r="V72" s="8"/>
      <c r="W72" s="8"/>
      <c r="X72" s="44"/>
      <c r="Y72" s="8"/>
      <c r="Z72" s="8"/>
      <c r="AA72" s="8"/>
      <c r="AB72" s="8"/>
      <c r="AC72" s="8"/>
      <c r="AD72" s="8"/>
      <c r="AE72" s="8"/>
      <c r="AF72" s="8"/>
      <c r="AG72" s="8"/>
      <c r="AH72" s="8"/>
      <c r="AI72" s="8"/>
      <c r="AJ72" s="8"/>
      <c r="AK72" s="8"/>
      <c r="AL72" s="8"/>
      <c r="CM72" s="41" t="s">
        <v>82</v>
      </c>
    </row>
    <row r="73" spans="1:91" ht="14.25">
      <c r="A73" s="8"/>
      <c r="B73" s="46" t="s">
        <v>683</v>
      </c>
      <c r="C73" s="29"/>
      <c r="D73" s="48"/>
      <c r="E73" s="8"/>
      <c r="F73" s="8"/>
      <c r="G73" s="8"/>
      <c r="H73" s="8"/>
      <c r="I73" s="8"/>
      <c r="J73" s="8"/>
      <c r="K73" s="8"/>
      <c r="L73" s="8"/>
      <c r="M73" s="8"/>
      <c r="N73" s="8"/>
      <c r="O73" s="8"/>
      <c r="P73" s="8"/>
      <c r="Q73" s="8"/>
      <c r="R73" s="8"/>
      <c r="S73" s="8"/>
      <c r="T73" s="8"/>
      <c r="U73" s="8"/>
      <c r="V73" s="8"/>
      <c r="W73" s="8"/>
      <c r="X73" s="44"/>
      <c r="Y73" s="8"/>
      <c r="Z73" s="8"/>
      <c r="AA73" s="8"/>
      <c r="AB73" s="8"/>
      <c r="AC73" s="46"/>
      <c r="AD73" s="46"/>
      <c r="AE73" s="8"/>
      <c r="AF73" s="46"/>
      <c r="AG73" s="8"/>
      <c r="AH73" s="8"/>
      <c r="AI73" s="8"/>
      <c r="AJ73" s="8"/>
      <c r="AK73" s="8"/>
      <c r="AL73" s="8"/>
      <c r="CM73" s="41" t="s">
        <v>84</v>
      </c>
    </row>
    <row r="74" spans="1:91" ht="22.15" customHeight="1">
      <c r="A74" s="8"/>
      <c r="B74" s="8"/>
      <c r="C74" s="29"/>
      <c r="D74" s="8" t="s">
        <v>361</v>
      </c>
      <c r="E74" s="8"/>
      <c r="F74" s="8"/>
      <c r="G74" s="8"/>
      <c r="H74" s="8"/>
      <c r="I74" s="8"/>
      <c r="J74" s="8"/>
      <c r="K74" s="8"/>
      <c r="L74" s="8"/>
      <c r="M74" s="8"/>
      <c r="N74" s="8"/>
      <c r="O74" s="8"/>
      <c r="P74" s="8"/>
      <c r="Q74" s="8"/>
      <c r="R74" s="8"/>
      <c r="S74" s="8"/>
      <c r="T74" s="8"/>
      <c r="U74" s="8"/>
      <c r="V74" s="8"/>
      <c r="W74" s="40"/>
      <c r="X74" s="113"/>
      <c r="Y74" s="40"/>
      <c r="Z74" s="40"/>
      <c r="AA74" s="40"/>
      <c r="AB74" s="40"/>
      <c r="AC74" s="40"/>
      <c r="AD74" s="40"/>
      <c r="AE74" s="40"/>
      <c r="AF74" s="40"/>
      <c r="AG74" s="40"/>
      <c r="AH74" s="40"/>
      <c r="AI74" s="40"/>
      <c r="AJ74" s="40"/>
      <c r="AK74" s="8"/>
      <c r="AL74" s="8"/>
      <c r="AN74" s="41" t="b">
        <v>0</v>
      </c>
      <c r="AO74" s="41">
        <v>0</v>
      </c>
      <c r="CM74" s="41" t="s">
        <v>85</v>
      </c>
    </row>
    <row r="75" spans="1:91" ht="18" customHeight="1">
      <c r="A75" s="8"/>
      <c r="B75" s="8"/>
      <c r="C75" s="29"/>
      <c r="D75" s="48" t="s">
        <v>382</v>
      </c>
      <c r="E75" s="8"/>
      <c r="F75" s="8"/>
      <c r="G75" s="8"/>
      <c r="H75" s="8"/>
      <c r="I75" s="8"/>
      <c r="J75" s="8"/>
      <c r="K75" s="8"/>
      <c r="L75" s="8"/>
      <c r="M75" s="8"/>
      <c r="N75" s="8"/>
      <c r="O75" s="8"/>
      <c r="P75" s="8"/>
      <c r="Q75" s="8"/>
      <c r="R75" s="8"/>
      <c r="S75" s="8"/>
      <c r="T75" s="8"/>
      <c r="U75" s="8"/>
      <c r="V75" s="8"/>
      <c r="W75" s="8"/>
      <c r="X75" s="44"/>
      <c r="Y75" s="8"/>
      <c r="Z75" s="8"/>
      <c r="AA75" s="8"/>
      <c r="AB75" s="8"/>
      <c r="AC75" s="8"/>
      <c r="AD75" s="8"/>
      <c r="AE75" s="8"/>
      <c r="AF75" s="8"/>
      <c r="AG75" s="8"/>
      <c r="AH75" s="8"/>
      <c r="AI75" s="8"/>
      <c r="AJ75" s="8"/>
      <c r="AK75" s="8"/>
      <c r="AL75" s="8"/>
      <c r="AN75" s="41" t="b">
        <v>0</v>
      </c>
      <c r="CM75" s="41" t="s">
        <v>86</v>
      </c>
    </row>
    <row r="76" spans="1:91" ht="12.75">
      <c r="A76" s="8"/>
      <c r="B76" s="8"/>
      <c r="C76" s="29"/>
      <c r="D76" s="560" t="s">
        <v>383</v>
      </c>
      <c r="E76" s="560"/>
      <c r="F76" s="560"/>
      <c r="G76" s="560"/>
      <c r="H76" s="560"/>
      <c r="I76" s="560"/>
      <c r="J76" s="560"/>
      <c r="K76" s="560"/>
      <c r="L76" s="560"/>
      <c r="M76" s="560"/>
      <c r="N76" s="560"/>
      <c r="O76" s="560"/>
      <c r="P76" s="560"/>
      <c r="Q76" s="560"/>
      <c r="R76" s="560"/>
      <c r="S76" s="560"/>
      <c r="T76" s="560"/>
      <c r="U76" s="560"/>
      <c r="V76" s="560"/>
      <c r="W76" s="560"/>
      <c r="X76" s="560"/>
      <c r="Y76" s="560"/>
      <c r="Z76" s="560"/>
      <c r="AA76" s="560"/>
      <c r="AB76" s="560"/>
      <c r="AC76" s="560"/>
      <c r="AD76" s="560"/>
      <c r="AE76" s="560"/>
      <c r="AF76" s="560"/>
      <c r="AG76" s="560"/>
      <c r="AH76" s="560"/>
      <c r="AI76" s="560"/>
      <c r="AJ76" s="560"/>
      <c r="AK76" s="8"/>
      <c r="AL76" s="8"/>
      <c r="AN76" s="41" t="b">
        <v>0</v>
      </c>
      <c r="CM76" s="41" t="s">
        <v>87</v>
      </c>
    </row>
    <row r="77" spans="1:91" ht="12.75">
      <c r="A77" s="8"/>
      <c r="B77" s="8"/>
      <c r="C77" s="29"/>
      <c r="D77" s="44" t="str">
        <f>IF(AND(OR(AN32=3,AN36=3),AN76=TRUE),"Die Eigenstromproduktion kann gemäss Art.59 kEnV kompensiert werden","")</f>
        <v/>
      </c>
      <c r="E77" s="8"/>
      <c r="F77" s="8"/>
      <c r="G77" s="8"/>
      <c r="H77" s="8"/>
      <c r="I77" s="8"/>
      <c r="J77" s="8"/>
      <c r="K77" s="8"/>
      <c r="L77" s="8"/>
      <c r="M77" s="8"/>
      <c r="N77" s="8"/>
      <c r="O77" s="8"/>
      <c r="P77" s="8"/>
      <c r="Q77" s="8"/>
      <c r="R77" s="8"/>
      <c r="S77" s="8"/>
      <c r="T77" s="8"/>
      <c r="U77" s="8"/>
      <c r="V77" s="8"/>
      <c r="W77" s="8"/>
      <c r="X77" s="44"/>
      <c r="Y77" s="8"/>
      <c r="Z77" s="8"/>
      <c r="AA77" s="8"/>
      <c r="AB77" s="8"/>
      <c r="AC77" s="8"/>
      <c r="AD77" s="8"/>
      <c r="AE77" s="8"/>
      <c r="AF77" s="8"/>
      <c r="AG77" s="8"/>
      <c r="AH77" s="8"/>
      <c r="AI77" s="8"/>
      <c r="AJ77" s="8"/>
      <c r="AK77" s="8"/>
      <c r="AL77" s="8"/>
      <c r="CM77" s="41" t="s">
        <v>88</v>
      </c>
    </row>
    <row r="78" spans="1:91" ht="8.4499999999999993" customHeight="1">
      <c r="A78" s="8"/>
      <c r="B78" s="8"/>
      <c r="C78" s="29"/>
      <c r="D78" s="44"/>
      <c r="E78" s="8"/>
      <c r="F78" s="8"/>
      <c r="G78" s="8"/>
      <c r="H78" s="8"/>
      <c r="I78" s="8"/>
      <c r="J78" s="8"/>
      <c r="K78" s="8"/>
      <c r="L78" s="8"/>
      <c r="M78" s="8"/>
      <c r="N78" s="8"/>
      <c r="O78" s="8"/>
      <c r="P78" s="8"/>
      <c r="Q78" s="8"/>
      <c r="R78" s="8"/>
      <c r="S78" s="8"/>
      <c r="T78" s="8"/>
      <c r="U78" s="8"/>
      <c r="V78" s="8"/>
      <c r="W78" s="8"/>
      <c r="X78" s="44"/>
      <c r="Y78" s="8"/>
      <c r="Z78" s="8"/>
      <c r="AA78" s="8"/>
      <c r="AB78" s="8"/>
      <c r="AC78" s="8"/>
      <c r="AD78" s="8"/>
      <c r="AE78" s="8"/>
      <c r="AF78" s="8"/>
      <c r="AG78" s="8"/>
      <c r="AH78" s="8"/>
      <c r="AI78" s="8"/>
      <c r="AJ78" s="8"/>
      <c r="AK78" s="8"/>
      <c r="AL78" s="8"/>
      <c r="CM78" s="41" t="s">
        <v>89</v>
      </c>
    </row>
    <row r="79" spans="1:91" ht="12.75">
      <c r="A79" s="8"/>
      <c r="B79" s="374" t="s">
        <v>375</v>
      </c>
      <c r="C79" s="374"/>
      <c r="D79" s="374"/>
      <c r="E79" s="374"/>
      <c r="F79" s="374"/>
      <c r="G79" s="374"/>
      <c r="H79" s="374"/>
      <c r="I79" s="374"/>
      <c r="J79" s="374"/>
      <c r="K79" s="374"/>
      <c r="L79" s="8"/>
      <c r="M79" s="376" t="str">
        <f>IF(OR($AN$19=1,$AN$23=1),"Einige Standardlösungen sind nicht anwendbar, wenn eine Wärmeerzeugung anders als fossil, ersetzt wird","")</f>
        <v/>
      </c>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376"/>
      <c r="AK79" s="376"/>
      <c r="AL79" s="8"/>
      <c r="AR79" s="125"/>
      <c r="CM79" s="41" t="s">
        <v>90</v>
      </c>
    </row>
    <row r="80" spans="1:91" ht="6.6" customHeight="1">
      <c r="A80" s="8"/>
      <c r="B80" s="375"/>
      <c r="C80" s="375"/>
      <c r="D80" s="375"/>
      <c r="E80" s="375"/>
      <c r="F80" s="375"/>
      <c r="G80" s="375"/>
      <c r="H80" s="375"/>
      <c r="I80" s="375"/>
      <c r="J80" s="375"/>
      <c r="K80" s="375"/>
      <c r="L80" s="8"/>
      <c r="M80" s="377"/>
      <c r="N80" s="377"/>
      <c r="O80" s="377"/>
      <c r="P80" s="377"/>
      <c r="Q80" s="377"/>
      <c r="R80" s="377"/>
      <c r="S80" s="377"/>
      <c r="T80" s="377"/>
      <c r="U80" s="377"/>
      <c r="V80" s="377"/>
      <c r="W80" s="377"/>
      <c r="X80" s="377"/>
      <c r="Y80" s="377"/>
      <c r="Z80" s="377"/>
      <c r="AA80" s="377"/>
      <c r="AB80" s="377"/>
      <c r="AC80" s="377"/>
      <c r="AD80" s="377"/>
      <c r="AE80" s="377"/>
      <c r="AF80" s="377"/>
      <c r="AG80" s="377"/>
      <c r="AH80" s="377"/>
      <c r="AI80" s="377"/>
      <c r="AJ80" s="377"/>
      <c r="AK80" s="377"/>
      <c r="AL80" s="8"/>
      <c r="CM80" s="41" t="s">
        <v>95</v>
      </c>
    </row>
    <row r="81" spans="1:100" ht="12.75">
      <c r="A81" s="8"/>
      <c r="B81" s="381" t="s">
        <v>276</v>
      </c>
      <c r="C81" s="384" t="s">
        <v>675</v>
      </c>
      <c r="D81" s="18" t="s">
        <v>277</v>
      </c>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19"/>
      <c r="AL81" s="8"/>
      <c r="AR81" s="125"/>
      <c r="CM81" s="41" t="s">
        <v>96</v>
      </c>
    </row>
    <row r="82" spans="1:100" ht="12.75">
      <c r="A82" s="8"/>
      <c r="B82" s="382"/>
      <c r="C82" s="385"/>
      <c r="D82" s="16" t="s">
        <v>278</v>
      </c>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20"/>
      <c r="AL82" s="8"/>
      <c r="CM82" s="41" t="s">
        <v>97</v>
      </c>
    </row>
    <row r="83" spans="1:100" ht="12.75">
      <c r="A83" s="8"/>
      <c r="B83" s="382"/>
      <c r="C83" s="385"/>
      <c r="D83" s="16"/>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20"/>
      <c r="AL83" s="8"/>
      <c r="CM83" s="41" t="s">
        <v>98</v>
      </c>
    </row>
    <row r="84" spans="1:100" ht="12.75">
      <c r="A84" s="8"/>
      <c r="B84" s="383"/>
      <c r="C84" s="386"/>
      <c r="D84" s="14"/>
      <c r="E84" s="11"/>
      <c r="F84" s="11" t="s">
        <v>384</v>
      </c>
      <c r="G84" s="11"/>
      <c r="H84" s="11"/>
      <c r="I84" s="11"/>
      <c r="J84" s="11"/>
      <c r="K84" s="11"/>
      <c r="L84" s="11"/>
      <c r="M84" s="11"/>
      <c r="N84" s="11"/>
      <c r="O84" s="11"/>
      <c r="P84" s="11"/>
      <c r="Q84" s="8"/>
      <c r="R84" s="8"/>
      <c r="S84" s="8"/>
      <c r="U84" s="45" t="s">
        <v>358</v>
      </c>
      <c r="V84" s="328">
        <f>AS46</f>
        <v>0</v>
      </c>
      <c r="W84" s="328"/>
      <c r="X84" s="328"/>
      <c r="Y84" s="11" t="s">
        <v>28</v>
      </c>
      <c r="Z84" s="8"/>
      <c r="AA84" s="8"/>
      <c r="AB84" s="8"/>
      <c r="AC84" s="8"/>
      <c r="AD84" s="11"/>
      <c r="AE84" s="11"/>
      <c r="AF84" s="11"/>
      <c r="AG84" s="11"/>
      <c r="AH84" s="11"/>
      <c r="AI84" s="11"/>
      <c r="AJ84" s="11"/>
      <c r="AK84" s="21"/>
      <c r="AL84" s="8"/>
      <c r="CM84" s="41" t="s">
        <v>99</v>
      </c>
    </row>
    <row r="85" spans="1:100" ht="12.75">
      <c r="A85" s="8"/>
      <c r="B85" s="18"/>
      <c r="C85" s="19"/>
      <c r="D85" s="120" t="s">
        <v>29</v>
      </c>
      <c r="E85" s="42"/>
      <c r="F85" s="42" t="s">
        <v>279</v>
      </c>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19"/>
      <c r="AL85" s="8"/>
      <c r="AN85" s="41">
        <f>0.07*V84</f>
        <v>0</v>
      </c>
      <c r="AO85" s="41" t="s">
        <v>128</v>
      </c>
      <c r="CM85" s="41" t="s">
        <v>100</v>
      </c>
    </row>
    <row r="86" spans="1:100" ht="12.75">
      <c r="A86" s="8"/>
      <c r="B86" s="16"/>
      <c r="C86" s="20"/>
      <c r="D86" s="121"/>
      <c r="E86" s="8"/>
      <c r="F86" s="8" t="s">
        <v>290</v>
      </c>
      <c r="G86" s="8"/>
      <c r="H86" s="8"/>
      <c r="I86" s="8"/>
      <c r="J86" s="8"/>
      <c r="K86" s="8"/>
      <c r="L86" s="8"/>
      <c r="M86" s="8"/>
      <c r="N86" s="8"/>
      <c r="O86" s="393"/>
      <c r="P86" s="393"/>
      <c r="Q86" s="8" t="s">
        <v>28</v>
      </c>
      <c r="R86" s="8"/>
      <c r="S86" s="8"/>
      <c r="T86" s="44" t="str">
        <f>IF(V84&lt;&gt;0,"Minimum"&amp;" "&amp;AN85&amp;M2&amp;" m²","")</f>
        <v/>
      </c>
      <c r="U86" s="8"/>
      <c r="V86" s="8"/>
      <c r="W86" s="8"/>
      <c r="X86" s="8"/>
      <c r="Y86" s="8"/>
      <c r="Z86" s="8"/>
      <c r="AA86" s="8"/>
      <c r="AB86" s="325"/>
      <c r="AC86" s="325"/>
      <c r="AD86" s="8"/>
      <c r="AE86" s="8"/>
      <c r="AF86" s="8"/>
      <c r="AG86" s="8"/>
      <c r="AH86" s="8"/>
      <c r="AI86" s="8"/>
      <c r="AJ86" s="8"/>
      <c r="AK86" s="20"/>
      <c r="AL86" s="8"/>
      <c r="AN86" s="41" t="b">
        <v>0</v>
      </c>
      <c r="AO86" s="41" t="s">
        <v>350</v>
      </c>
      <c r="CM86" s="41" t="s">
        <v>101</v>
      </c>
    </row>
    <row r="87" spans="1:100" ht="12.75">
      <c r="A87" s="8"/>
      <c r="B87" s="16"/>
      <c r="C87" s="20"/>
      <c r="D87" s="121"/>
      <c r="E87" s="8"/>
      <c r="F87" s="8" t="s">
        <v>291</v>
      </c>
      <c r="G87" s="8"/>
      <c r="H87" s="8"/>
      <c r="I87" s="8"/>
      <c r="J87" s="8"/>
      <c r="K87" s="8"/>
      <c r="L87" s="8"/>
      <c r="M87" s="8"/>
      <c r="N87" s="8"/>
      <c r="O87" s="390" t="str">
        <f>IFERROR(O86/V84,"")</f>
        <v/>
      </c>
      <c r="P87" s="390"/>
      <c r="Q87" s="8" t="s">
        <v>33</v>
      </c>
      <c r="R87" s="8" t="s">
        <v>34</v>
      </c>
      <c r="S87" s="8"/>
      <c r="U87" s="8"/>
      <c r="V87" s="8"/>
      <c r="W87" s="8"/>
      <c r="X87" s="8"/>
      <c r="Y87" s="8"/>
      <c r="Z87" s="8"/>
      <c r="AB87" s="8"/>
      <c r="AC87" s="8"/>
      <c r="AD87" s="8"/>
      <c r="AE87" s="8"/>
      <c r="AF87" s="8"/>
      <c r="AG87" s="8"/>
      <c r="AH87" s="8"/>
      <c r="AI87" s="8"/>
      <c r="AJ87" s="8"/>
      <c r="AK87" s="117"/>
      <c r="AL87" s="8"/>
      <c r="CM87" s="41" t="s">
        <v>102</v>
      </c>
    </row>
    <row r="88" spans="1:100" ht="12.75">
      <c r="A88" s="8"/>
      <c r="B88" s="18"/>
      <c r="C88" s="19"/>
      <c r="D88" s="120" t="s">
        <v>35</v>
      </c>
      <c r="E88" s="42"/>
      <c r="F88" s="42" t="s">
        <v>385</v>
      </c>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19"/>
      <c r="AL88" s="8"/>
      <c r="AN88" s="41" t="b">
        <v>0</v>
      </c>
      <c r="AO88" s="41" t="s">
        <v>351</v>
      </c>
      <c r="CM88" s="41" t="s">
        <v>103</v>
      </c>
    </row>
    <row r="89" spans="1:100" ht="12.75">
      <c r="A89" s="8"/>
      <c r="B89" s="14"/>
      <c r="C89" s="21"/>
      <c r="D89" s="122"/>
      <c r="E89" s="11"/>
      <c r="F89" s="392"/>
      <c r="G89" s="392"/>
      <c r="H89" s="11" t="s">
        <v>362</v>
      </c>
      <c r="I89" s="23"/>
      <c r="J89" s="11"/>
      <c r="K89" s="11"/>
      <c r="L89" s="11"/>
      <c r="M89" s="23"/>
      <c r="N89" s="11"/>
      <c r="O89" s="11"/>
      <c r="P89" s="11" t="s">
        <v>38</v>
      </c>
      <c r="Q89" s="11"/>
      <c r="R89" s="11"/>
      <c r="S89" s="11"/>
      <c r="T89" s="11"/>
      <c r="U89" s="11"/>
      <c r="V89" s="11"/>
      <c r="W89" s="11"/>
      <c r="X89" s="11"/>
      <c r="Y89" s="11"/>
      <c r="Z89" s="11"/>
      <c r="AA89" s="11"/>
      <c r="AB89" s="11"/>
      <c r="AC89" s="11"/>
      <c r="AD89" s="11"/>
      <c r="AE89" s="11"/>
      <c r="AF89" s="11"/>
      <c r="AG89" s="11"/>
      <c r="AH89" s="11"/>
      <c r="AI89" s="11"/>
      <c r="AJ89" s="11"/>
      <c r="AK89" s="21"/>
      <c r="AL89" s="8"/>
      <c r="CM89" s="41" t="s">
        <v>104</v>
      </c>
    </row>
    <row r="90" spans="1:100" ht="12.75">
      <c r="A90" s="8"/>
      <c r="B90" s="18"/>
      <c r="C90" s="19"/>
      <c r="D90" s="120" t="s">
        <v>39</v>
      </c>
      <c r="E90" s="42"/>
      <c r="F90" s="42" t="s">
        <v>359</v>
      </c>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322"/>
      <c r="AH90" s="322"/>
      <c r="AI90" s="42"/>
      <c r="AJ90" s="42"/>
      <c r="AK90" s="19"/>
      <c r="AL90" s="8"/>
      <c r="AN90" s="41">
        <f>5*V84/1000</f>
        <v>0</v>
      </c>
      <c r="AO90" s="41" t="s">
        <v>129</v>
      </c>
      <c r="CM90" s="41" t="s">
        <v>153</v>
      </c>
    </row>
    <row r="91" spans="1:100" ht="12.75">
      <c r="A91" s="8"/>
      <c r="B91" s="16"/>
      <c r="C91" s="20"/>
      <c r="D91" s="121"/>
      <c r="E91" s="8"/>
      <c r="F91" s="8" t="s">
        <v>289</v>
      </c>
      <c r="G91" s="8"/>
      <c r="H91" s="8"/>
      <c r="I91" s="8"/>
      <c r="J91" s="8"/>
      <c r="K91" s="8"/>
      <c r="L91" s="8"/>
      <c r="M91" s="8"/>
      <c r="N91" s="8"/>
      <c r="O91" s="393"/>
      <c r="P91" s="393"/>
      <c r="Q91" s="8" t="s">
        <v>386</v>
      </c>
      <c r="R91" s="8"/>
      <c r="S91" s="8"/>
      <c r="T91" s="44" t="str">
        <f>IF(V84&lt;&gt;0,"Minimum"&amp;" "&amp;AN90&amp;O9&amp;" kWp","")</f>
        <v/>
      </c>
      <c r="U91" s="8"/>
      <c r="V91" s="8"/>
      <c r="W91" s="8"/>
      <c r="X91" s="8"/>
      <c r="Y91" s="8"/>
      <c r="Z91" s="8"/>
      <c r="AA91" s="8"/>
      <c r="AB91" s="8"/>
      <c r="AC91" s="8"/>
      <c r="AD91" s="8"/>
      <c r="AE91" s="10"/>
      <c r="AF91" s="10"/>
      <c r="AG91" s="8"/>
      <c r="AH91" s="8"/>
      <c r="AI91" s="8"/>
      <c r="AJ91" s="8"/>
      <c r="AK91" s="116" t="str">
        <f>IF(AN91=TRUE,"EN-VS-104 anzugeben","")</f>
        <v/>
      </c>
      <c r="AL91" s="8"/>
      <c r="AN91" s="41" t="b">
        <v>0</v>
      </c>
      <c r="AO91" s="41" t="s">
        <v>162</v>
      </c>
      <c r="CM91" s="41" t="s">
        <v>109</v>
      </c>
    </row>
    <row r="92" spans="1:100" ht="12.75">
      <c r="A92" s="8"/>
      <c r="B92" s="14"/>
      <c r="C92" s="21"/>
      <c r="D92" s="122"/>
      <c r="E92" s="11"/>
      <c r="F92" s="11" t="s">
        <v>288</v>
      </c>
      <c r="G92" s="11"/>
      <c r="H92" s="11"/>
      <c r="I92" s="11"/>
      <c r="J92" s="11"/>
      <c r="K92" s="11"/>
      <c r="L92" s="11"/>
      <c r="M92" s="11"/>
      <c r="N92" s="11"/>
      <c r="O92" s="394" t="str">
        <f>IFERROR(O91*1000/V84,"")</f>
        <v/>
      </c>
      <c r="P92" s="394"/>
      <c r="Q92" s="11" t="s">
        <v>360</v>
      </c>
      <c r="R92" s="11"/>
      <c r="S92" s="11"/>
      <c r="T92" s="11"/>
      <c r="U92" s="11"/>
      <c r="W92" s="11"/>
      <c r="X92" s="11"/>
      <c r="Y92" s="11"/>
      <c r="Z92" s="11"/>
      <c r="AB92" s="11"/>
      <c r="AC92" s="8"/>
      <c r="AD92" s="11"/>
      <c r="AE92" s="86"/>
      <c r="AF92" s="8"/>
      <c r="AG92" s="11"/>
      <c r="AH92" s="11"/>
      <c r="AI92" s="11"/>
      <c r="AJ92" s="11"/>
      <c r="AK92" s="117"/>
      <c r="AL92" s="8"/>
      <c r="AY92" s="83"/>
      <c r="BQ92" s="83"/>
      <c r="BR92" s="83"/>
      <c r="BS92" s="83"/>
      <c r="BT92" s="83"/>
      <c r="BU92" s="83"/>
      <c r="CM92" s="41"/>
    </row>
    <row r="93" spans="1:100" ht="12.75">
      <c r="A93" s="8"/>
      <c r="B93" s="18"/>
      <c r="C93" s="19"/>
      <c r="D93" s="120" t="s">
        <v>44</v>
      </c>
      <c r="E93" s="42"/>
      <c r="F93" s="395" t="s">
        <v>363</v>
      </c>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5"/>
      <c r="AI93" s="395"/>
      <c r="AJ93" s="395"/>
      <c r="AK93" s="396"/>
      <c r="AL93" s="8"/>
      <c r="AN93" s="41" t="b">
        <v>0</v>
      </c>
      <c r="AO93" s="41" t="s">
        <v>163</v>
      </c>
      <c r="AS93" s="83"/>
      <c r="AT93" s="83"/>
      <c r="AU93" s="83"/>
      <c r="AY93" s="83"/>
      <c r="BQ93" s="83"/>
      <c r="BR93" s="83"/>
      <c r="BS93" s="83"/>
      <c r="BT93" s="83"/>
      <c r="BU93" s="83"/>
    </row>
    <row r="94" spans="1:100" ht="12.75">
      <c r="A94" s="8"/>
      <c r="B94" s="16"/>
      <c r="C94" s="20"/>
      <c r="D94" s="121"/>
      <c r="E94" s="8"/>
      <c r="F94" s="379"/>
      <c r="G94" s="379"/>
      <c r="H94" s="379"/>
      <c r="I94" s="379"/>
      <c r="J94" s="379"/>
      <c r="K94" s="379"/>
      <c r="L94" s="379"/>
      <c r="M94" s="379"/>
      <c r="N94" s="379"/>
      <c r="O94" s="379"/>
      <c r="P94" s="379"/>
      <c r="Q94" s="379"/>
      <c r="R94" s="379"/>
      <c r="S94" s="379"/>
      <c r="T94" s="379"/>
      <c r="U94" s="379"/>
      <c r="V94" s="379"/>
      <c r="W94" s="379"/>
      <c r="X94" s="379"/>
      <c r="Y94" s="379"/>
      <c r="Z94" s="379"/>
      <c r="AA94" s="379"/>
      <c r="AB94" s="379"/>
      <c r="AC94" s="379"/>
      <c r="AD94" s="379"/>
      <c r="AE94" s="379"/>
      <c r="AF94" s="379"/>
      <c r="AG94" s="379"/>
      <c r="AH94" s="379"/>
      <c r="AI94" s="379"/>
      <c r="AJ94" s="379"/>
      <c r="AK94" s="380"/>
      <c r="AL94" s="8"/>
      <c r="AS94" s="83"/>
      <c r="AT94" s="83"/>
      <c r="AU94" s="83"/>
      <c r="AV94" s="83"/>
      <c r="AW94" s="83"/>
      <c r="AX94" s="83"/>
      <c r="CU94" s="83"/>
      <c r="CV94" s="83"/>
    </row>
    <row r="95" spans="1:100" ht="12.75">
      <c r="A95" s="8"/>
      <c r="B95" s="16"/>
      <c r="C95" s="20"/>
      <c r="D95" s="121"/>
      <c r="E95" s="8"/>
      <c r="F95" s="379" t="s">
        <v>402</v>
      </c>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c r="AK95" s="380"/>
      <c r="AL95" s="8"/>
      <c r="AP95" s="83"/>
      <c r="AQ95" s="83"/>
      <c r="AR95" s="83"/>
      <c r="AS95" s="83"/>
      <c r="AT95" s="83"/>
      <c r="AU95" s="83"/>
      <c r="AV95" s="83"/>
      <c r="AW95" s="83"/>
      <c r="AX95" s="83"/>
    </row>
    <row r="96" spans="1:100" ht="12.75">
      <c r="A96" s="8"/>
      <c r="B96" s="16"/>
      <c r="C96" s="20"/>
      <c r="D96" s="121"/>
      <c r="E96" s="8"/>
      <c r="F96" s="379"/>
      <c r="G96" s="379"/>
      <c r="H96" s="379"/>
      <c r="I96" s="379"/>
      <c r="J96" s="379"/>
      <c r="K96" s="379"/>
      <c r="L96" s="379"/>
      <c r="M96" s="379"/>
      <c r="N96" s="379"/>
      <c r="O96" s="379"/>
      <c r="P96" s="379"/>
      <c r="Q96" s="379"/>
      <c r="R96" s="379"/>
      <c r="S96" s="379"/>
      <c r="T96" s="379"/>
      <c r="U96" s="379"/>
      <c r="V96" s="379"/>
      <c r="W96" s="379"/>
      <c r="X96" s="379"/>
      <c r="Y96" s="379"/>
      <c r="Z96" s="379"/>
      <c r="AA96" s="379"/>
      <c r="AB96" s="379"/>
      <c r="AC96" s="379"/>
      <c r="AD96" s="379"/>
      <c r="AE96" s="379"/>
      <c r="AF96" s="379"/>
      <c r="AG96" s="379"/>
      <c r="AH96" s="379"/>
      <c r="AI96" s="379"/>
      <c r="AJ96" s="379"/>
      <c r="AK96" s="380"/>
      <c r="AL96" s="8"/>
      <c r="AP96" s="83"/>
      <c r="AQ96" s="83"/>
      <c r="AR96" s="83"/>
      <c r="AS96" s="83"/>
      <c r="AT96" s="83"/>
      <c r="AU96" s="83"/>
      <c r="AV96" s="83"/>
      <c r="AW96" s="83"/>
      <c r="AX96" s="83"/>
    </row>
    <row r="97" spans="1:50" ht="12.75">
      <c r="A97" s="8"/>
      <c r="B97" s="14"/>
      <c r="C97" s="21"/>
      <c r="D97" s="122"/>
      <c r="E97" s="11"/>
      <c r="F97" s="11" t="s">
        <v>292</v>
      </c>
      <c r="G97" s="11"/>
      <c r="H97" s="11"/>
      <c r="I97" s="11"/>
      <c r="J97" s="11"/>
      <c r="K97" s="11"/>
      <c r="L97" s="11"/>
      <c r="M97" s="11"/>
      <c r="N97" s="11"/>
      <c r="O97" s="11"/>
      <c r="P97" s="11"/>
      <c r="Q97" s="11"/>
      <c r="R97" s="11"/>
      <c r="S97" s="11"/>
      <c r="T97" s="11"/>
      <c r="U97" s="11"/>
      <c r="V97" s="11"/>
      <c r="W97" s="11"/>
      <c r="X97" s="11"/>
      <c r="Y97" s="11"/>
      <c r="Z97" s="391"/>
      <c r="AA97" s="391"/>
      <c r="AB97" s="12" t="s">
        <v>33</v>
      </c>
      <c r="AC97" s="11" t="s">
        <v>48</v>
      </c>
      <c r="AD97" s="11"/>
      <c r="AE97" s="11"/>
      <c r="AG97" s="11"/>
      <c r="AH97" s="11"/>
      <c r="AI97" s="11"/>
      <c r="AJ97" s="11"/>
      <c r="AK97" s="119" t="str">
        <f>IF(AN93=TRUE,"EN-VS-103 anzugeben","")</f>
        <v/>
      </c>
      <c r="AL97" s="8"/>
      <c r="AP97" s="83"/>
      <c r="AQ97" s="83"/>
      <c r="AR97" s="83"/>
      <c r="AT97" s="81"/>
      <c r="AU97" s="81"/>
      <c r="AV97" s="83"/>
      <c r="AW97" s="83"/>
      <c r="AX97" s="81"/>
    </row>
    <row r="98" spans="1:50" ht="19.149999999999999" customHeight="1">
      <c r="A98" s="8"/>
      <c r="B98" s="18"/>
      <c r="C98" s="19"/>
      <c r="D98" s="120" t="s">
        <v>49</v>
      </c>
      <c r="E98" s="42"/>
      <c r="F98" s="42" t="s">
        <v>364</v>
      </c>
      <c r="G98" s="42"/>
      <c r="H98" s="42"/>
      <c r="I98" s="42"/>
      <c r="J98" s="42"/>
      <c r="K98" s="42"/>
      <c r="L98" s="42"/>
      <c r="M98" s="42"/>
      <c r="N98" s="42"/>
      <c r="O98" s="42"/>
      <c r="P98" s="42"/>
      <c r="Q98" s="42"/>
      <c r="R98" s="42"/>
      <c r="S98" s="42"/>
      <c r="T98" s="42"/>
      <c r="U98" s="42"/>
      <c r="V98" s="42"/>
      <c r="W98" s="42"/>
      <c r="X98" s="42"/>
      <c r="Y98" s="42"/>
      <c r="Z98" s="42"/>
      <c r="AA98" s="42"/>
      <c r="AB98" s="42"/>
      <c r="AC98" s="42"/>
      <c r="AD98" s="42"/>
      <c r="AE98" s="322"/>
      <c r="AF98" s="322"/>
      <c r="AG98" s="42"/>
      <c r="AH98" s="42"/>
      <c r="AI98" s="42"/>
      <c r="AJ98" s="42"/>
      <c r="AK98" s="19"/>
      <c r="AL98" s="8"/>
      <c r="AN98" s="41" t="b">
        <v>0</v>
      </c>
      <c r="AO98" s="41" t="s">
        <v>352</v>
      </c>
      <c r="AP98" s="83"/>
      <c r="AQ98" s="83"/>
      <c r="AR98" s="83"/>
      <c r="AT98" s="81"/>
      <c r="AU98" s="81"/>
      <c r="AV98" s="81"/>
      <c r="AW98" s="81"/>
    </row>
    <row r="99" spans="1:50" ht="18.75" customHeight="1">
      <c r="A99" s="8"/>
      <c r="B99" s="14"/>
      <c r="C99" s="21"/>
      <c r="D99" s="122"/>
      <c r="E99" s="11"/>
      <c r="F99" s="11" t="s">
        <v>293</v>
      </c>
      <c r="G99" s="11"/>
      <c r="H99" s="11"/>
      <c r="I99" s="11"/>
      <c r="J99" s="11"/>
      <c r="K99" s="11"/>
      <c r="L99" s="78"/>
      <c r="M99" s="78"/>
      <c r="N99" s="78"/>
      <c r="O99" s="78"/>
      <c r="P99" s="78"/>
      <c r="Q99" s="78"/>
      <c r="R99" s="78"/>
      <c r="S99" s="40"/>
      <c r="T99" s="78"/>
      <c r="U99" s="78"/>
      <c r="V99" s="78"/>
      <c r="W99" s="78"/>
      <c r="X99" s="78"/>
      <c r="Y99" s="78"/>
      <c r="Z99" s="11"/>
      <c r="AA99" s="11"/>
      <c r="AB99" s="11"/>
      <c r="AC99" s="11"/>
      <c r="AD99" s="11"/>
      <c r="AE99" s="11"/>
      <c r="AF99" s="11"/>
      <c r="AG99" s="11"/>
      <c r="AH99" s="11"/>
      <c r="AI99" s="11"/>
      <c r="AJ99" s="11"/>
      <c r="AK99" s="21"/>
      <c r="AL99" s="8"/>
      <c r="AT99" s="81"/>
      <c r="AU99" s="81"/>
      <c r="AV99" s="81"/>
      <c r="AW99" s="81"/>
    </row>
    <row r="100" spans="1:50" ht="20.25" customHeight="1">
      <c r="A100" s="20"/>
      <c r="B100" s="24"/>
      <c r="C100" s="25"/>
      <c r="D100" s="123" t="s">
        <v>52</v>
      </c>
      <c r="E100" s="27"/>
      <c r="F100" s="27" t="s">
        <v>294</v>
      </c>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5"/>
      <c r="AL100" s="8"/>
      <c r="AN100" s="41" t="b">
        <v>0</v>
      </c>
      <c r="AO100" s="41" t="s">
        <v>353</v>
      </c>
      <c r="AT100" s="81"/>
      <c r="AU100" s="81"/>
      <c r="AV100" s="81"/>
      <c r="AW100" s="81"/>
    </row>
    <row r="101" spans="1:50" ht="12.75">
      <c r="A101" s="8"/>
      <c r="B101" s="18"/>
      <c r="C101" s="19"/>
      <c r="D101" s="120" t="s">
        <v>62</v>
      </c>
      <c r="E101" s="42"/>
      <c r="F101" s="42" t="s">
        <v>295</v>
      </c>
      <c r="G101" s="42"/>
      <c r="H101" s="42"/>
      <c r="I101" s="42"/>
      <c r="J101" s="42"/>
      <c r="K101" s="42"/>
      <c r="L101" s="42"/>
      <c r="M101" s="42"/>
      <c r="N101" s="42"/>
      <c r="O101" s="42"/>
      <c r="P101" s="42"/>
      <c r="Q101" s="42"/>
      <c r="R101" s="42"/>
      <c r="S101" s="42"/>
      <c r="T101" s="42"/>
      <c r="U101" s="42"/>
      <c r="V101" s="42"/>
      <c r="W101" s="42"/>
      <c r="X101" s="42"/>
      <c r="Y101" s="42"/>
      <c r="Z101" s="42"/>
      <c r="AA101" s="28"/>
      <c r="AB101" s="28"/>
      <c r="AC101" s="28"/>
      <c r="AD101" s="28"/>
      <c r="AE101" s="322"/>
      <c r="AF101" s="322"/>
      <c r="AG101" s="42"/>
      <c r="AH101" s="42"/>
      <c r="AI101" s="42"/>
      <c r="AJ101" s="28"/>
      <c r="AK101" s="19"/>
      <c r="AL101" s="8"/>
      <c r="AT101" s="81"/>
      <c r="AU101" s="81"/>
      <c r="AV101" s="81"/>
      <c r="AW101" s="81"/>
    </row>
    <row r="102" spans="1:50" ht="12.75">
      <c r="A102" s="8"/>
      <c r="B102" s="14"/>
      <c r="C102" s="21"/>
      <c r="D102" s="75"/>
      <c r="E102" s="11"/>
      <c r="F102" s="77" t="str">
        <f>IF(AN102=TRUE,"begründungsdossier nach kEnV Art.62 Ab.4 anzugeben","")</f>
        <v/>
      </c>
      <c r="G102" s="11"/>
      <c r="H102" s="11"/>
      <c r="I102" s="11"/>
      <c r="J102" s="11"/>
      <c r="K102" s="11"/>
      <c r="L102" s="11"/>
      <c r="M102" s="11"/>
      <c r="N102" s="11"/>
      <c r="O102" s="11"/>
      <c r="P102" s="11"/>
      <c r="Q102" s="11"/>
      <c r="R102" s="11"/>
      <c r="S102" s="11"/>
      <c r="T102" s="11"/>
      <c r="U102" s="11"/>
      <c r="V102" s="11"/>
      <c r="W102" s="11"/>
      <c r="X102" s="11"/>
      <c r="Y102" s="11"/>
      <c r="Z102" s="11"/>
      <c r="AA102" s="76"/>
      <c r="AB102" s="76"/>
      <c r="AC102" s="76"/>
      <c r="AD102" s="76"/>
      <c r="AE102" s="86"/>
      <c r="AF102" s="86"/>
      <c r="AG102" s="11"/>
      <c r="AH102" s="11"/>
      <c r="AI102" s="11"/>
      <c r="AJ102" s="76"/>
      <c r="AK102" s="21"/>
      <c r="AL102" s="8"/>
      <c r="AN102" s="41" t="b">
        <v>0</v>
      </c>
      <c r="AO102" s="41" t="s">
        <v>161</v>
      </c>
      <c r="AT102" s="81"/>
      <c r="AU102" s="81"/>
      <c r="AV102" s="81"/>
      <c r="AW102" s="81"/>
    </row>
    <row r="103" spans="1:50" ht="13.5" thickBot="1">
      <c r="A103" s="8"/>
      <c r="B103" s="42"/>
      <c r="C103" s="42"/>
      <c r="D103" s="93"/>
      <c r="E103" s="42"/>
      <c r="F103" s="42"/>
      <c r="G103" s="42"/>
      <c r="H103" s="42"/>
      <c r="I103" s="42"/>
      <c r="J103" s="42"/>
      <c r="K103" s="42"/>
      <c r="L103" s="42"/>
      <c r="M103" s="42"/>
      <c r="N103" s="42"/>
      <c r="O103" s="42"/>
      <c r="P103" s="42"/>
      <c r="Q103" s="42"/>
      <c r="R103" s="42"/>
      <c r="S103" s="42"/>
      <c r="T103" s="42"/>
      <c r="U103" s="42"/>
      <c r="V103" s="42"/>
      <c r="W103" s="42"/>
      <c r="X103" s="42"/>
      <c r="Y103" s="42"/>
      <c r="Z103" s="42"/>
      <c r="AA103" s="28"/>
      <c r="AB103" s="28"/>
      <c r="AC103" s="28"/>
      <c r="AD103" s="28"/>
      <c r="AE103" s="85"/>
      <c r="AF103" s="85"/>
      <c r="AG103" s="42"/>
      <c r="AH103" s="42"/>
      <c r="AI103" s="42"/>
      <c r="AJ103" s="28"/>
      <c r="AK103" s="42"/>
      <c r="AL103" s="8"/>
      <c r="AT103" s="81"/>
      <c r="AU103" s="81"/>
      <c r="AV103" s="81"/>
      <c r="AW103" s="81"/>
    </row>
    <row r="104" spans="1:50" ht="10.15" customHeight="1">
      <c r="A104" s="8"/>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8"/>
      <c r="AN104" s="41" t="str">
        <f>IF(OR(AN86=TRUE,AN88=TRUE,AN91=TRUE,AN93=TRUE,AN98=TRUE,AN100=TRUE,AN102=TRUE),"oui","non")</f>
        <v>non</v>
      </c>
      <c r="AO104" s="41" t="s">
        <v>354</v>
      </c>
      <c r="AT104" s="81"/>
      <c r="AU104" s="81"/>
      <c r="AV104" s="81"/>
      <c r="AW104" s="81"/>
    </row>
    <row r="105" spans="1:50" ht="13.15" customHeight="1">
      <c r="A105" s="8"/>
      <c r="B105" s="561" t="s">
        <v>287</v>
      </c>
      <c r="C105" s="561"/>
      <c r="D105" s="561"/>
      <c r="E105" s="561"/>
      <c r="F105" s="561"/>
      <c r="G105" s="561"/>
      <c r="H105" s="561"/>
      <c r="I105" s="561"/>
      <c r="J105" s="561"/>
      <c r="K105" s="561"/>
      <c r="L105" s="561"/>
      <c r="M105" s="8"/>
      <c r="N105" s="8"/>
      <c r="O105" s="8"/>
      <c r="P105" s="376" t="str">
        <f>IF(OR($AN$19=1,$AN$23=1),"Certaines solutions standards ne sont pas applicables en cas de remplacement de production de chaleur autre que fossile","")</f>
        <v/>
      </c>
      <c r="Q105" s="376"/>
      <c r="R105" s="376"/>
      <c r="S105" s="376"/>
      <c r="T105" s="376"/>
      <c r="U105" s="376"/>
      <c r="V105" s="376"/>
      <c r="W105" s="376"/>
      <c r="X105" s="376"/>
      <c r="Y105" s="376"/>
      <c r="Z105" s="376"/>
      <c r="AA105" s="376"/>
      <c r="AB105" s="376"/>
      <c r="AC105" s="376"/>
      <c r="AD105" s="376"/>
      <c r="AE105" s="376"/>
      <c r="AF105" s="376"/>
      <c r="AG105" s="376"/>
      <c r="AH105" s="376"/>
      <c r="AI105" s="376"/>
      <c r="AJ105" s="376"/>
      <c r="AK105" s="376"/>
      <c r="AL105" s="8"/>
      <c r="AT105" s="81"/>
      <c r="AU105" s="81"/>
      <c r="AV105" s="81"/>
      <c r="AW105" s="81"/>
    </row>
    <row r="106" spans="1:50" ht="10.9" customHeight="1">
      <c r="A106" s="8"/>
      <c r="B106" s="562"/>
      <c r="C106" s="562"/>
      <c r="D106" s="562"/>
      <c r="E106" s="562"/>
      <c r="F106" s="562"/>
      <c r="G106" s="562"/>
      <c r="H106" s="562"/>
      <c r="I106" s="562"/>
      <c r="J106" s="562"/>
      <c r="K106" s="562"/>
      <c r="L106" s="562"/>
      <c r="M106" s="124"/>
      <c r="N106" s="124"/>
      <c r="O106" s="124"/>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8"/>
      <c r="AV106" s="81"/>
      <c r="AW106" s="81"/>
    </row>
    <row r="107" spans="1:50" ht="12.75">
      <c r="A107" s="8"/>
      <c r="B107" s="381" t="s">
        <v>276</v>
      </c>
      <c r="C107" s="384" t="s">
        <v>675</v>
      </c>
      <c r="D107" s="18" t="s">
        <v>277</v>
      </c>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19"/>
      <c r="AL107" s="8"/>
    </row>
    <row r="108" spans="1:50" ht="12.75">
      <c r="A108" s="8"/>
      <c r="B108" s="382"/>
      <c r="C108" s="385"/>
      <c r="D108" s="16" t="s">
        <v>278</v>
      </c>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20"/>
      <c r="AL108" s="8"/>
    </row>
    <row r="109" spans="1:50" ht="12.75">
      <c r="A109" s="8"/>
      <c r="B109" s="382"/>
      <c r="C109" s="385"/>
      <c r="D109" s="16"/>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20"/>
      <c r="AL109" s="8"/>
    </row>
    <row r="110" spans="1:50" ht="14.45" customHeight="1">
      <c r="A110" s="8"/>
      <c r="B110" s="383"/>
      <c r="C110" s="386"/>
      <c r="D110" s="14"/>
      <c r="E110" s="11"/>
      <c r="F110" s="154" t="s">
        <v>296</v>
      </c>
      <c r="G110" s="11"/>
      <c r="H110" s="11"/>
      <c r="I110" s="11"/>
      <c r="J110" s="11"/>
      <c r="K110" s="11"/>
      <c r="L110" s="11"/>
      <c r="M110" s="11"/>
      <c r="N110" s="11"/>
      <c r="O110" s="11"/>
      <c r="P110" s="11"/>
      <c r="Q110" s="109"/>
      <c r="R110" s="109"/>
      <c r="S110" s="155"/>
      <c r="T110" s="110"/>
      <c r="U110" s="51" t="s">
        <v>297</v>
      </c>
      <c r="V110" s="328">
        <f>AS46</f>
        <v>0</v>
      </c>
      <c r="W110" s="328"/>
      <c r="X110" s="328"/>
      <c r="Y110" s="11" t="s">
        <v>28</v>
      </c>
      <c r="Z110" s="11"/>
      <c r="AA110" s="11"/>
      <c r="AB110" s="11"/>
      <c r="AC110" s="11"/>
      <c r="AD110" s="11"/>
      <c r="AE110" s="11"/>
      <c r="AF110" s="11"/>
      <c r="AG110" s="11"/>
      <c r="AH110" s="11"/>
      <c r="AI110" s="11"/>
      <c r="AJ110" s="11"/>
      <c r="AK110" s="21"/>
      <c r="AL110" s="8"/>
      <c r="AM110" s="83"/>
      <c r="AO110" s="83"/>
    </row>
    <row r="111" spans="1:50" ht="14.45" customHeight="1">
      <c r="A111" s="48"/>
      <c r="B111" s="66"/>
      <c r="C111" s="67"/>
      <c r="D111" s="49"/>
      <c r="E111" s="48"/>
      <c r="F111" s="48"/>
      <c r="G111" s="48"/>
      <c r="H111" s="48"/>
      <c r="I111" s="48"/>
      <c r="J111" s="48"/>
      <c r="K111" s="48"/>
      <c r="L111" s="48"/>
      <c r="M111" s="48"/>
      <c r="N111" s="48"/>
      <c r="O111" s="48"/>
      <c r="P111" s="48"/>
      <c r="Q111" s="48"/>
      <c r="R111" s="48"/>
      <c r="S111" s="48"/>
      <c r="T111" s="48"/>
      <c r="U111" s="48"/>
      <c r="V111" s="48"/>
      <c r="W111" s="48"/>
      <c r="X111" s="48"/>
      <c r="Y111" s="397" t="s">
        <v>178</v>
      </c>
      <c r="Z111" s="397"/>
      <c r="AA111" s="397"/>
      <c r="AB111" s="397" t="s">
        <v>179</v>
      </c>
      <c r="AC111" s="397"/>
      <c r="AD111" s="397" t="s">
        <v>180</v>
      </c>
      <c r="AE111" s="398"/>
      <c r="AF111" s="399" t="s">
        <v>181</v>
      </c>
      <c r="AG111" s="400"/>
      <c r="AH111" s="401" t="s">
        <v>182</v>
      </c>
      <c r="AI111" s="402"/>
      <c r="AJ111" s="398" t="s">
        <v>183</v>
      </c>
      <c r="AK111" s="398"/>
      <c r="AL111" s="48"/>
      <c r="AM111" s="83"/>
      <c r="AO111" s="83"/>
    </row>
    <row r="112" spans="1:50" ht="14.45" customHeight="1">
      <c r="A112" s="48"/>
      <c r="B112" s="68"/>
      <c r="C112" s="48"/>
      <c r="D112" s="69"/>
      <c r="E112" s="69"/>
      <c r="F112" s="69"/>
      <c r="G112" s="69"/>
      <c r="H112" s="69"/>
      <c r="I112" s="69"/>
      <c r="J112" s="69"/>
      <c r="K112" s="69"/>
      <c r="L112" s="69"/>
      <c r="M112" s="69"/>
      <c r="N112" s="69"/>
      <c r="O112" s="69"/>
      <c r="P112" s="69"/>
      <c r="Q112" s="69"/>
      <c r="R112" s="69"/>
      <c r="S112" s="69"/>
      <c r="T112" s="69"/>
      <c r="U112" s="69"/>
      <c r="V112" s="69"/>
      <c r="W112" s="69"/>
      <c r="X112" s="70"/>
      <c r="Y112" s="403" t="s">
        <v>303</v>
      </c>
      <c r="Z112" s="404"/>
      <c r="AA112" s="405"/>
      <c r="AB112" s="403" t="s">
        <v>304</v>
      </c>
      <c r="AC112" s="405"/>
      <c r="AD112" s="403" t="s">
        <v>305</v>
      </c>
      <c r="AE112" s="405"/>
      <c r="AF112" s="52">
        <f>N132</f>
        <v>0</v>
      </c>
      <c r="AG112" s="53" t="s">
        <v>128</v>
      </c>
      <c r="AH112" s="118" t="str">
        <f>IF(O135&lt;&gt;0,O135,"")</f>
        <v/>
      </c>
      <c r="AI112" s="74" t="s">
        <v>33</v>
      </c>
      <c r="AJ112" s="403" t="s">
        <v>298</v>
      </c>
      <c r="AK112" s="405"/>
      <c r="AL112" s="48"/>
      <c r="AM112" s="83"/>
      <c r="AO112" s="83"/>
    </row>
    <row r="113" spans="1:41" ht="14.45" customHeight="1">
      <c r="A113" s="48"/>
      <c r="B113" s="68"/>
      <c r="C113" s="48"/>
      <c r="D113" s="69"/>
      <c r="E113" s="69"/>
      <c r="F113" s="69"/>
      <c r="G113" s="69"/>
      <c r="H113" s="69"/>
      <c r="I113" s="69"/>
      <c r="J113" s="69"/>
      <c r="K113" s="69"/>
      <c r="L113" s="69"/>
      <c r="M113" s="69"/>
      <c r="N113" s="69"/>
      <c r="O113" s="69"/>
      <c r="P113" s="69"/>
      <c r="Q113" s="69"/>
      <c r="R113" s="69"/>
      <c r="S113" s="69"/>
      <c r="T113" s="69"/>
      <c r="U113" s="69"/>
      <c r="V113" s="69"/>
      <c r="W113" s="69"/>
      <c r="X113" s="70"/>
      <c r="Y113" s="406"/>
      <c r="Z113" s="407"/>
      <c r="AA113" s="408"/>
      <c r="AB113" s="406"/>
      <c r="AC113" s="408"/>
      <c r="AD113" s="406"/>
      <c r="AE113" s="408"/>
      <c r="AF113" s="412" t="str">
        <f>L133</f>
        <v/>
      </c>
      <c r="AG113" s="413"/>
      <c r="AH113" s="414" t="s">
        <v>131</v>
      </c>
      <c r="AI113" s="415"/>
      <c r="AJ113" s="406"/>
      <c r="AK113" s="408"/>
      <c r="AL113" s="48"/>
      <c r="AM113" s="83"/>
      <c r="AO113" s="83"/>
    </row>
    <row r="114" spans="1:41" ht="14.45" customHeight="1">
      <c r="A114" s="48"/>
      <c r="B114" s="68"/>
      <c r="C114" s="48"/>
      <c r="D114" s="69"/>
      <c r="E114" s="69"/>
      <c r="F114" s="69"/>
      <c r="G114" s="69"/>
      <c r="H114" s="69"/>
      <c r="I114" s="69"/>
      <c r="J114" s="69"/>
      <c r="K114" s="69"/>
      <c r="L114" s="69"/>
      <c r="M114" s="69"/>
      <c r="N114" s="69"/>
      <c r="O114" s="69"/>
      <c r="P114" s="69"/>
      <c r="Q114" s="69"/>
      <c r="R114" s="69"/>
      <c r="S114" s="69"/>
      <c r="T114" s="69"/>
      <c r="U114" s="69"/>
      <c r="V114" s="69"/>
      <c r="W114" s="69"/>
      <c r="X114" s="70"/>
      <c r="Y114" s="406"/>
      <c r="Z114" s="407"/>
      <c r="AA114" s="408"/>
      <c r="AB114" s="406"/>
      <c r="AC114" s="408"/>
      <c r="AD114" s="406"/>
      <c r="AE114" s="408"/>
      <c r="AF114" s="406" t="s">
        <v>279</v>
      </c>
      <c r="AG114" s="408"/>
      <c r="AH114" s="406" t="s">
        <v>365</v>
      </c>
      <c r="AI114" s="408"/>
      <c r="AJ114" s="406"/>
      <c r="AK114" s="408"/>
      <c r="AL114" s="48"/>
    </row>
    <row r="115" spans="1:41" ht="14.45" customHeight="1">
      <c r="A115" s="48"/>
      <c r="B115" s="68"/>
      <c r="C115" s="48"/>
      <c r="D115" s="69"/>
      <c r="E115" s="69"/>
      <c r="F115" s="69"/>
      <c r="G115" s="69"/>
      <c r="H115" s="69"/>
      <c r="I115" s="69"/>
      <c r="J115" s="69"/>
      <c r="K115" s="69"/>
      <c r="L115" s="69"/>
      <c r="M115" s="69"/>
      <c r="N115" s="69"/>
      <c r="O115" s="69"/>
      <c r="P115" s="69"/>
      <c r="Q115" s="69"/>
      <c r="R115" s="69"/>
      <c r="S115" s="69"/>
      <c r="T115" s="69"/>
      <c r="U115" s="69"/>
      <c r="V115" s="69"/>
      <c r="W115" s="69"/>
      <c r="X115" s="70"/>
      <c r="Y115" s="406"/>
      <c r="Z115" s="407"/>
      <c r="AA115" s="408"/>
      <c r="AB115" s="406"/>
      <c r="AC115" s="408"/>
      <c r="AD115" s="406"/>
      <c r="AE115" s="408"/>
      <c r="AF115" s="406"/>
      <c r="AG115" s="408"/>
      <c r="AH115" s="406"/>
      <c r="AI115" s="408"/>
      <c r="AJ115" s="406"/>
      <c r="AK115" s="408"/>
      <c r="AL115" s="48"/>
    </row>
    <row r="116" spans="1:41" ht="14.45" customHeight="1">
      <c r="A116" s="48"/>
      <c r="B116" s="68"/>
      <c r="C116" s="48"/>
      <c r="D116" s="69"/>
      <c r="E116" s="69"/>
      <c r="F116" s="69"/>
      <c r="G116" s="69"/>
      <c r="H116" s="69"/>
      <c r="I116" s="69"/>
      <c r="J116" s="69"/>
      <c r="K116" s="69"/>
      <c r="L116" s="69"/>
      <c r="M116" s="69"/>
      <c r="N116" s="69"/>
      <c r="O116" s="69"/>
      <c r="P116" s="69"/>
      <c r="Q116" s="69"/>
      <c r="R116" s="69"/>
      <c r="S116" s="69"/>
      <c r="T116" s="69"/>
      <c r="U116" s="69"/>
      <c r="V116" s="69"/>
      <c r="W116" s="69"/>
      <c r="X116" s="70"/>
      <c r="Y116" s="406"/>
      <c r="Z116" s="407"/>
      <c r="AA116" s="408"/>
      <c r="AB116" s="406"/>
      <c r="AC116" s="408"/>
      <c r="AD116" s="406"/>
      <c r="AE116" s="408"/>
      <c r="AF116" s="406"/>
      <c r="AG116" s="408"/>
      <c r="AH116" s="406"/>
      <c r="AI116" s="408"/>
      <c r="AJ116" s="406"/>
      <c r="AK116" s="408"/>
      <c r="AL116" s="48"/>
    </row>
    <row r="117" spans="1:41" ht="14.45" customHeight="1">
      <c r="A117" s="48"/>
      <c r="B117" s="68"/>
      <c r="C117" s="48"/>
      <c r="D117" s="69"/>
      <c r="E117" s="69"/>
      <c r="F117" s="69"/>
      <c r="G117" s="69"/>
      <c r="H117" s="69"/>
      <c r="I117" s="69"/>
      <c r="J117" s="69"/>
      <c r="K117" s="69"/>
      <c r="L117" s="69"/>
      <c r="M117" s="69"/>
      <c r="N117" s="69"/>
      <c r="O117" s="69"/>
      <c r="P117" s="69"/>
      <c r="Q117" s="69"/>
      <c r="R117" s="69"/>
      <c r="S117" s="69"/>
      <c r="T117" s="69"/>
      <c r="U117" s="69"/>
      <c r="V117" s="69"/>
      <c r="W117" s="69"/>
      <c r="X117" s="70"/>
      <c r="Y117" s="406"/>
      <c r="Z117" s="407"/>
      <c r="AA117" s="408"/>
      <c r="AB117" s="406"/>
      <c r="AC117" s="408"/>
      <c r="AD117" s="406"/>
      <c r="AE117" s="408"/>
      <c r="AF117" s="406"/>
      <c r="AG117" s="408"/>
      <c r="AH117" s="406"/>
      <c r="AI117" s="408"/>
      <c r="AJ117" s="406"/>
      <c r="AK117" s="408"/>
      <c r="AL117" s="48"/>
    </row>
    <row r="118" spans="1:41" ht="14.45" customHeight="1">
      <c r="A118" s="48"/>
      <c r="B118" s="68"/>
      <c r="C118" s="48"/>
      <c r="D118" s="69"/>
      <c r="E118" s="69"/>
      <c r="F118" s="69"/>
      <c r="G118" s="69"/>
      <c r="H118" s="69"/>
      <c r="I118" s="69"/>
      <c r="J118" s="69"/>
      <c r="K118" s="69"/>
      <c r="L118" s="69"/>
      <c r="M118" s="69"/>
      <c r="N118" s="69"/>
      <c r="O118" s="69"/>
      <c r="P118" s="69"/>
      <c r="Q118" s="69"/>
      <c r="R118" s="69"/>
      <c r="S118" s="69"/>
      <c r="T118" s="69"/>
      <c r="U118" s="69"/>
      <c r="V118" s="69"/>
      <c r="W118" s="69"/>
      <c r="X118" s="70"/>
      <c r="Y118" s="406"/>
      <c r="Z118" s="407"/>
      <c r="AA118" s="408"/>
      <c r="AB118" s="406"/>
      <c r="AC118" s="408"/>
      <c r="AD118" s="406"/>
      <c r="AE118" s="408"/>
      <c r="AF118" s="406"/>
      <c r="AG118" s="408"/>
      <c r="AH118" s="406"/>
      <c r="AI118" s="408"/>
      <c r="AJ118" s="406"/>
      <c r="AK118" s="408"/>
      <c r="AL118" s="48"/>
    </row>
    <row r="119" spans="1:41" ht="13.15" customHeight="1">
      <c r="A119" s="48"/>
      <c r="B119" s="68"/>
      <c r="C119" s="48"/>
      <c r="D119" s="69"/>
      <c r="E119" s="69"/>
      <c r="F119" s="69"/>
      <c r="G119" s="69"/>
      <c r="H119" s="69"/>
      <c r="I119" s="69"/>
      <c r="J119" s="69"/>
      <c r="K119" s="69"/>
      <c r="L119" s="69"/>
      <c r="M119" s="69"/>
      <c r="N119" s="69"/>
      <c r="O119" s="69"/>
      <c r="P119" s="69"/>
      <c r="Q119" s="69"/>
      <c r="R119" s="69"/>
      <c r="S119" s="69"/>
      <c r="T119" s="69"/>
      <c r="U119" s="69"/>
      <c r="V119" s="69"/>
      <c r="W119" s="69"/>
      <c r="X119" s="70"/>
      <c r="Y119" s="406"/>
      <c r="Z119" s="407"/>
      <c r="AA119" s="408"/>
      <c r="AB119" s="406"/>
      <c r="AC119" s="408"/>
      <c r="AD119" s="406"/>
      <c r="AE119" s="408"/>
      <c r="AF119" s="406"/>
      <c r="AG119" s="408"/>
      <c r="AH119" s="406"/>
      <c r="AI119" s="408"/>
      <c r="AJ119" s="406"/>
      <c r="AK119" s="408"/>
      <c r="AL119" s="48"/>
    </row>
    <row r="120" spans="1:41" ht="12.75">
      <c r="A120" s="48"/>
      <c r="B120" s="68"/>
      <c r="C120" s="48"/>
      <c r="D120" s="69"/>
      <c r="E120" s="69"/>
      <c r="F120" s="69"/>
      <c r="G120" s="69"/>
      <c r="H120" s="69"/>
      <c r="I120" s="69"/>
      <c r="J120" s="69"/>
      <c r="K120" s="69"/>
      <c r="L120" s="69"/>
      <c r="M120" s="69"/>
      <c r="N120" s="69"/>
      <c r="O120" s="69"/>
      <c r="P120" s="69"/>
      <c r="Q120" s="69"/>
      <c r="R120" s="69"/>
      <c r="S120" s="69"/>
      <c r="T120" s="69"/>
      <c r="U120" s="69"/>
      <c r="V120" s="69"/>
      <c r="W120" s="69"/>
      <c r="X120" s="70"/>
      <c r="Y120" s="406"/>
      <c r="Z120" s="407"/>
      <c r="AA120" s="408"/>
      <c r="AB120" s="406"/>
      <c r="AC120" s="408"/>
      <c r="AD120" s="406"/>
      <c r="AE120" s="408"/>
      <c r="AF120" s="406"/>
      <c r="AG120" s="408"/>
      <c r="AH120" s="406"/>
      <c r="AI120" s="408"/>
      <c r="AJ120" s="406"/>
      <c r="AK120" s="408"/>
      <c r="AL120" s="48"/>
    </row>
    <row r="121" spans="1:41" ht="12.75">
      <c r="A121" s="48"/>
      <c r="B121" s="68"/>
      <c r="C121" s="48"/>
      <c r="D121" s="69"/>
      <c r="E121" s="69"/>
      <c r="F121" s="69"/>
      <c r="G121" s="69"/>
      <c r="H121" s="69"/>
      <c r="I121" s="69"/>
      <c r="J121" s="69"/>
      <c r="K121" s="69"/>
      <c r="L121" s="69"/>
      <c r="M121" s="69"/>
      <c r="N121" s="69"/>
      <c r="O121" s="69"/>
      <c r="P121" s="69"/>
      <c r="Q121" s="69"/>
      <c r="R121" s="69"/>
      <c r="S121" s="69"/>
      <c r="T121" s="69"/>
      <c r="U121" s="69"/>
      <c r="V121" s="69"/>
      <c r="W121" s="69"/>
      <c r="X121" s="70"/>
      <c r="Y121" s="406"/>
      <c r="Z121" s="407"/>
      <c r="AA121" s="408"/>
      <c r="AB121" s="406"/>
      <c r="AC121" s="408"/>
      <c r="AD121" s="406"/>
      <c r="AE121" s="408"/>
      <c r="AF121" s="406"/>
      <c r="AG121" s="408"/>
      <c r="AH121" s="406"/>
      <c r="AI121" s="408"/>
      <c r="AJ121" s="406"/>
      <c r="AK121" s="408"/>
      <c r="AL121" s="48"/>
    </row>
    <row r="122" spans="1:41" ht="12.75">
      <c r="A122" s="48"/>
      <c r="B122" s="68"/>
      <c r="C122" s="48"/>
      <c r="D122" s="69"/>
      <c r="E122" s="69"/>
      <c r="F122" s="69"/>
      <c r="G122" s="69"/>
      <c r="H122" s="69"/>
      <c r="I122" s="69"/>
      <c r="J122" s="69"/>
      <c r="K122" s="69"/>
      <c r="L122" s="69"/>
      <c r="M122" s="69"/>
      <c r="N122" s="69"/>
      <c r="O122" s="69"/>
      <c r="P122" s="69"/>
      <c r="Q122" s="69"/>
      <c r="R122" s="69"/>
      <c r="S122" s="69"/>
      <c r="T122" s="69"/>
      <c r="U122" s="69"/>
      <c r="V122" s="69"/>
      <c r="W122" s="69"/>
      <c r="X122" s="70"/>
      <c r="Y122" s="406"/>
      <c r="Z122" s="407"/>
      <c r="AA122" s="408"/>
      <c r="AB122" s="406"/>
      <c r="AC122" s="408"/>
      <c r="AD122" s="406"/>
      <c r="AE122" s="408"/>
      <c r="AF122" s="406"/>
      <c r="AG122" s="408"/>
      <c r="AH122" s="406"/>
      <c r="AI122" s="408"/>
      <c r="AJ122" s="406"/>
      <c r="AK122" s="408"/>
      <c r="AL122" s="48"/>
    </row>
    <row r="123" spans="1:41" ht="12.75">
      <c r="A123" s="8"/>
      <c r="B123" s="16"/>
      <c r="C123" s="8"/>
      <c r="D123" s="69"/>
      <c r="E123" s="69"/>
      <c r="F123" s="69"/>
      <c r="G123" s="69"/>
      <c r="H123" s="69"/>
      <c r="I123" s="69"/>
      <c r="J123" s="69"/>
      <c r="K123" s="69"/>
      <c r="L123" s="69"/>
      <c r="M123" s="69"/>
      <c r="N123" s="69"/>
      <c r="O123" s="69"/>
      <c r="P123" s="69"/>
      <c r="Q123" s="69"/>
      <c r="R123" s="69"/>
      <c r="S123" s="69"/>
      <c r="T123" s="69"/>
      <c r="U123" s="69"/>
      <c r="V123" s="69"/>
      <c r="W123" s="69"/>
      <c r="X123" s="70"/>
      <c r="Y123" s="406"/>
      <c r="Z123" s="407"/>
      <c r="AA123" s="408"/>
      <c r="AB123" s="406"/>
      <c r="AC123" s="408"/>
      <c r="AD123" s="406"/>
      <c r="AE123" s="408"/>
      <c r="AF123" s="406"/>
      <c r="AG123" s="408"/>
      <c r="AH123" s="406"/>
      <c r="AI123" s="408"/>
      <c r="AJ123" s="406"/>
      <c r="AK123" s="408"/>
      <c r="AL123" s="8"/>
    </row>
    <row r="124" spans="1:41" ht="12.75">
      <c r="A124" s="8"/>
      <c r="B124" s="16"/>
      <c r="C124" s="8"/>
      <c r="D124" s="69"/>
      <c r="E124" s="69"/>
      <c r="F124" s="69"/>
      <c r="G124" s="69"/>
      <c r="H124" s="69"/>
      <c r="I124" s="69"/>
      <c r="J124" s="69"/>
      <c r="K124" s="69"/>
      <c r="L124" s="69"/>
      <c r="M124" s="69"/>
      <c r="N124" s="69"/>
      <c r="O124" s="151"/>
      <c r="P124" s="151"/>
      <c r="Q124" s="151"/>
      <c r="R124" s="151"/>
      <c r="S124" s="151"/>
      <c r="T124" s="151"/>
      <c r="U124" s="151"/>
      <c r="V124" s="151"/>
      <c r="W124" s="151"/>
      <c r="X124" s="152"/>
      <c r="Y124" s="406"/>
      <c r="Z124" s="407"/>
      <c r="AA124" s="408"/>
      <c r="AB124" s="406"/>
      <c r="AC124" s="408"/>
      <c r="AD124" s="406"/>
      <c r="AE124" s="408"/>
      <c r="AF124" s="406"/>
      <c r="AG124" s="408"/>
      <c r="AH124" s="406"/>
      <c r="AI124" s="408"/>
      <c r="AJ124" s="406"/>
      <c r="AK124" s="408"/>
      <c r="AL124" s="8"/>
    </row>
    <row r="125" spans="1:41" ht="12.75">
      <c r="A125" s="8"/>
      <c r="B125" s="16"/>
      <c r="C125" s="8"/>
      <c r="D125" s="69"/>
      <c r="E125" s="69"/>
      <c r="F125" s="69"/>
      <c r="G125" s="69"/>
      <c r="H125" s="69"/>
      <c r="I125" s="69"/>
      <c r="J125" s="69"/>
      <c r="K125" s="69"/>
      <c r="L125" s="69"/>
      <c r="M125" s="69"/>
      <c r="N125" s="69"/>
      <c r="O125" s="151"/>
      <c r="P125" s="151"/>
      <c r="Q125" s="151"/>
      <c r="R125" s="151"/>
      <c r="S125" s="151"/>
      <c r="T125" s="151"/>
      <c r="U125" s="151"/>
      <c r="V125" s="151"/>
      <c r="W125" s="151"/>
      <c r="X125" s="152"/>
      <c r="Y125" s="409"/>
      <c r="Z125" s="410"/>
      <c r="AA125" s="411"/>
      <c r="AB125" s="409"/>
      <c r="AC125" s="411"/>
      <c r="AD125" s="409"/>
      <c r="AE125" s="411"/>
      <c r="AF125" s="409"/>
      <c r="AG125" s="411"/>
      <c r="AH125" s="409"/>
      <c r="AI125" s="411"/>
      <c r="AJ125" s="409"/>
      <c r="AK125" s="411"/>
      <c r="AL125" s="8"/>
    </row>
    <row r="126" spans="1:41" ht="12.75">
      <c r="A126" s="8"/>
      <c r="B126" s="428" t="s">
        <v>178</v>
      </c>
      <c r="C126" s="429"/>
      <c r="D126" s="432" t="s">
        <v>302</v>
      </c>
      <c r="E126" s="395"/>
      <c r="F126" s="395"/>
      <c r="G126" s="395"/>
      <c r="H126" s="395"/>
      <c r="I126" s="395"/>
      <c r="J126" s="395"/>
      <c r="K126" s="395"/>
      <c r="L126" s="395"/>
      <c r="M126" s="395"/>
      <c r="N126" s="395"/>
      <c r="O126" s="395"/>
      <c r="P126" s="395"/>
      <c r="Q126" s="395"/>
      <c r="R126" s="395"/>
      <c r="S126" s="395"/>
      <c r="T126" s="395"/>
      <c r="U126" s="395"/>
      <c r="V126" s="395"/>
      <c r="W126" s="395"/>
      <c r="X126" s="396"/>
      <c r="Y126" s="436"/>
      <c r="Z126" s="437"/>
      <c r="AA126" s="438"/>
      <c r="AB126" s="436"/>
      <c r="AC126" s="438"/>
      <c r="AD126" s="436"/>
      <c r="AE126" s="438"/>
      <c r="AF126" s="59"/>
      <c r="AG126" s="60"/>
      <c r="AH126" s="442"/>
      <c r="AI126" s="443"/>
      <c r="AJ126" s="416"/>
      <c r="AK126" s="417"/>
      <c r="AL126" s="8"/>
      <c r="AN126" s="41">
        <v>17</v>
      </c>
    </row>
    <row r="127" spans="1:41" ht="12.75">
      <c r="A127" s="8"/>
      <c r="B127" s="430"/>
      <c r="C127" s="431"/>
      <c r="D127" s="433"/>
      <c r="E127" s="434"/>
      <c r="F127" s="434"/>
      <c r="G127" s="434"/>
      <c r="H127" s="434"/>
      <c r="I127" s="434"/>
      <c r="J127" s="434"/>
      <c r="K127" s="434"/>
      <c r="L127" s="434"/>
      <c r="M127" s="434"/>
      <c r="N127" s="434"/>
      <c r="O127" s="434"/>
      <c r="P127" s="434"/>
      <c r="Q127" s="434"/>
      <c r="R127" s="434"/>
      <c r="S127" s="434"/>
      <c r="T127" s="434"/>
      <c r="U127" s="434"/>
      <c r="V127" s="434"/>
      <c r="W127" s="434"/>
      <c r="X127" s="435"/>
      <c r="Y127" s="439"/>
      <c r="Z127" s="440"/>
      <c r="AA127" s="441"/>
      <c r="AB127" s="439"/>
      <c r="AC127" s="441"/>
      <c r="AD127" s="439"/>
      <c r="AE127" s="441"/>
      <c r="AF127" s="61"/>
      <c r="AG127" s="62"/>
      <c r="AH127" s="439"/>
      <c r="AI127" s="441"/>
      <c r="AJ127" s="418"/>
      <c r="AK127" s="419"/>
      <c r="AL127" s="8"/>
    </row>
    <row r="128" spans="1:41" ht="12.75">
      <c r="A128" s="8"/>
      <c r="B128" s="420" t="s">
        <v>179</v>
      </c>
      <c r="C128" s="421"/>
      <c r="D128" s="422" t="s">
        <v>301</v>
      </c>
      <c r="E128" s="422"/>
      <c r="F128" s="422"/>
      <c r="G128" s="422"/>
      <c r="H128" s="422"/>
      <c r="I128" s="422"/>
      <c r="J128" s="422"/>
      <c r="K128" s="422"/>
      <c r="L128" s="422"/>
      <c r="M128" s="422"/>
      <c r="N128" s="422"/>
      <c r="O128" s="422"/>
      <c r="P128" s="422"/>
      <c r="Q128" s="422"/>
      <c r="R128" s="422"/>
      <c r="S128" s="422"/>
      <c r="T128" s="422"/>
      <c r="U128" s="422"/>
      <c r="V128" s="422"/>
      <c r="W128" s="422"/>
      <c r="X128" s="422"/>
      <c r="Y128" s="423"/>
      <c r="Z128" s="423"/>
      <c r="AA128" s="423"/>
      <c r="AB128" s="424"/>
      <c r="AC128" s="425"/>
      <c r="AD128" s="424"/>
      <c r="AE128" s="425"/>
      <c r="AF128" s="426"/>
      <c r="AG128" s="427"/>
      <c r="AH128" s="424"/>
      <c r="AI128" s="425"/>
      <c r="AJ128" s="426"/>
      <c r="AK128" s="427"/>
      <c r="AL128" s="8"/>
    </row>
    <row r="129" spans="1:41" ht="12.75">
      <c r="A129" s="8"/>
      <c r="B129" s="430" t="s">
        <v>180</v>
      </c>
      <c r="C129" s="431"/>
      <c r="D129" s="422" t="s">
        <v>300</v>
      </c>
      <c r="E129" s="422"/>
      <c r="F129" s="422"/>
      <c r="G129" s="422"/>
      <c r="H129" s="422"/>
      <c r="I129" s="422"/>
      <c r="J129" s="422"/>
      <c r="K129" s="422"/>
      <c r="L129" s="422"/>
      <c r="M129" s="422"/>
      <c r="N129" s="422"/>
      <c r="O129" s="422"/>
      <c r="P129" s="422"/>
      <c r="Q129" s="422"/>
      <c r="R129" s="422"/>
      <c r="S129" s="422"/>
      <c r="T129" s="422"/>
      <c r="U129" s="422"/>
      <c r="V129" s="422"/>
      <c r="W129" s="422"/>
      <c r="X129" s="422"/>
      <c r="Y129" s="423"/>
      <c r="Z129" s="423"/>
      <c r="AA129" s="423"/>
      <c r="AB129" s="461"/>
      <c r="AC129" s="462"/>
      <c r="AD129" s="424"/>
      <c r="AE129" s="425"/>
      <c r="AF129" s="426"/>
      <c r="AG129" s="427"/>
      <c r="AH129" s="424"/>
      <c r="AI129" s="425"/>
      <c r="AJ129" s="426"/>
      <c r="AK129" s="427"/>
      <c r="AL129" s="8"/>
    </row>
    <row r="130" spans="1:41" ht="12.75">
      <c r="A130" s="8"/>
      <c r="B130" s="428" t="s">
        <v>181</v>
      </c>
      <c r="C130" s="429"/>
      <c r="D130" s="432" t="s">
        <v>279</v>
      </c>
      <c r="E130" s="395"/>
      <c r="F130" s="395"/>
      <c r="G130" s="395"/>
      <c r="H130" s="395"/>
      <c r="I130" s="395"/>
      <c r="J130" s="395"/>
      <c r="K130" s="395"/>
      <c r="L130" s="395"/>
      <c r="M130" s="395"/>
      <c r="N130" s="395"/>
      <c r="O130" s="395"/>
      <c r="P130" s="395"/>
      <c r="Q130" s="395"/>
      <c r="R130" s="395"/>
      <c r="S130" s="395"/>
      <c r="T130" s="395"/>
      <c r="U130" s="395"/>
      <c r="V130" s="395"/>
      <c r="W130" s="395"/>
      <c r="X130" s="396"/>
      <c r="Y130" s="423"/>
      <c r="Z130" s="423"/>
      <c r="AA130" s="423"/>
      <c r="AB130" s="423"/>
      <c r="AC130" s="423"/>
      <c r="AD130" s="423"/>
      <c r="AE130" s="423"/>
      <c r="AF130" s="416"/>
      <c r="AG130" s="417"/>
      <c r="AH130" s="444"/>
      <c r="AI130" s="445"/>
      <c r="AJ130" s="455"/>
      <c r="AK130" s="456"/>
      <c r="AL130" s="58"/>
    </row>
    <row r="131" spans="1:41" ht="12.75">
      <c r="A131" s="8"/>
      <c r="B131" s="448"/>
      <c r="C131" s="449"/>
      <c r="D131" s="450"/>
      <c r="E131" s="379"/>
      <c r="F131" s="379"/>
      <c r="G131" s="379"/>
      <c r="H131" s="379"/>
      <c r="I131" s="379"/>
      <c r="J131" s="379"/>
      <c r="K131" s="379"/>
      <c r="L131" s="379"/>
      <c r="M131" s="379"/>
      <c r="N131" s="379"/>
      <c r="O131" s="379"/>
      <c r="P131" s="379"/>
      <c r="Q131" s="379"/>
      <c r="R131" s="379"/>
      <c r="S131" s="379"/>
      <c r="T131" s="379"/>
      <c r="U131" s="379"/>
      <c r="V131" s="379"/>
      <c r="W131" s="379"/>
      <c r="X131" s="380"/>
      <c r="Y131" s="423"/>
      <c r="Z131" s="423"/>
      <c r="AA131" s="423"/>
      <c r="AB131" s="423"/>
      <c r="AC131" s="423"/>
      <c r="AD131" s="423"/>
      <c r="AE131" s="423"/>
      <c r="AF131" s="451"/>
      <c r="AG131" s="452"/>
      <c r="AH131" s="453"/>
      <c r="AI131" s="454"/>
      <c r="AJ131" s="457"/>
      <c r="AK131" s="458"/>
      <c r="AL131" s="58"/>
    </row>
    <row r="132" spans="1:41" ht="12.75">
      <c r="A132" s="8"/>
      <c r="B132" s="448"/>
      <c r="C132" s="449"/>
      <c r="D132" s="8" t="s">
        <v>290</v>
      </c>
      <c r="E132" s="8"/>
      <c r="F132" s="8"/>
      <c r="G132" s="8"/>
      <c r="H132" s="8"/>
      <c r="I132" s="8"/>
      <c r="J132" s="8"/>
      <c r="K132" s="8"/>
      <c r="L132" s="8"/>
      <c r="M132" s="8"/>
      <c r="N132" s="387"/>
      <c r="O132" s="387"/>
      <c r="P132" s="8" t="s">
        <v>28</v>
      </c>
      <c r="Q132" s="8"/>
      <c r="R132" s="44" t="str">
        <f>IF(V110&lt;&gt;0,"Minimum"&amp;" "&amp;AN132&amp;M72&amp;" m²","")</f>
        <v/>
      </c>
      <c r="S132" s="8"/>
      <c r="T132" s="8"/>
      <c r="U132" s="8"/>
      <c r="V132" s="8"/>
      <c r="W132" s="8"/>
      <c r="X132" s="20"/>
      <c r="Y132" s="423"/>
      <c r="Z132" s="423"/>
      <c r="AA132" s="423"/>
      <c r="AB132" s="423"/>
      <c r="AC132" s="423"/>
      <c r="AD132" s="423"/>
      <c r="AE132" s="423"/>
      <c r="AF132" s="451"/>
      <c r="AG132" s="452"/>
      <c r="AH132" s="453"/>
      <c r="AI132" s="454"/>
      <c r="AJ132" s="457"/>
      <c r="AK132" s="458"/>
      <c r="AL132" s="58"/>
      <c r="AN132" s="41">
        <f>0.02*V110</f>
        <v>0</v>
      </c>
      <c r="AO132" s="41" t="s">
        <v>128</v>
      </c>
    </row>
    <row r="133" spans="1:41" ht="12.75">
      <c r="A133" s="8"/>
      <c r="B133" s="430"/>
      <c r="C133" s="431"/>
      <c r="D133" s="8" t="s">
        <v>291</v>
      </c>
      <c r="E133" s="11"/>
      <c r="F133" s="23"/>
      <c r="G133" s="11"/>
      <c r="H133" s="11"/>
      <c r="I133" s="11"/>
      <c r="J133" s="11"/>
      <c r="K133" s="11"/>
      <c r="L133" s="390" t="str">
        <f>IFERROR(N132/V110,"")</f>
        <v/>
      </c>
      <c r="M133" s="390"/>
      <c r="N133" s="328" t="s">
        <v>57</v>
      </c>
      <c r="O133" s="328"/>
      <c r="P133" s="11"/>
      <c r="Q133" s="11"/>
      <c r="R133" s="11"/>
      <c r="S133" s="11"/>
      <c r="T133" s="11"/>
      <c r="U133" s="77"/>
      <c r="V133" s="11"/>
      <c r="W133" s="11"/>
      <c r="X133" s="21"/>
      <c r="Y133" s="423"/>
      <c r="Z133" s="423"/>
      <c r="AA133" s="423"/>
      <c r="AB133" s="423"/>
      <c r="AC133" s="423"/>
      <c r="AD133" s="423"/>
      <c r="AE133" s="423"/>
      <c r="AF133" s="418"/>
      <c r="AG133" s="419"/>
      <c r="AH133" s="446"/>
      <c r="AI133" s="447"/>
      <c r="AJ133" s="459"/>
      <c r="AK133" s="460"/>
      <c r="AL133" s="58"/>
    </row>
    <row r="134" spans="1:41" ht="15" customHeight="1">
      <c r="A134" s="8"/>
      <c r="B134" s="428" t="s">
        <v>182</v>
      </c>
      <c r="C134" s="429"/>
      <c r="D134" s="55" t="s">
        <v>365</v>
      </c>
      <c r="E134" s="54"/>
      <c r="F134" s="54"/>
      <c r="G134" s="54"/>
      <c r="H134" s="54"/>
      <c r="I134" s="54"/>
      <c r="J134" s="54"/>
      <c r="K134" s="54"/>
      <c r="L134" s="54"/>
      <c r="M134" s="54"/>
      <c r="N134" s="54"/>
      <c r="O134" s="54"/>
      <c r="P134" s="54"/>
      <c r="Q134" s="54"/>
      <c r="R134" s="54"/>
      <c r="S134" s="54"/>
      <c r="T134" s="54"/>
      <c r="U134" s="54"/>
      <c r="V134" s="54"/>
      <c r="W134" s="54"/>
      <c r="X134" s="56"/>
      <c r="Y134" s="423"/>
      <c r="Z134" s="423"/>
      <c r="AA134" s="423"/>
      <c r="AB134" s="444"/>
      <c r="AC134" s="445"/>
      <c r="AD134" s="444"/>
      <c r="AE134" s="445"/>
      <c r="AF134" s="416"/>
      <c r="AG134" s="417"/>
      <c r="AH134" s="436"/>
      <c r="AI134" s="438"/>
      <c r="AJ134" s="455"/>
      <c r="AK134" s="456"/>
      <c r="AL134" s="8"/>
    </row>
    <row r="135" spans="1:41" ht="12.75">
      <c r="A135" s="8"/>
      <c r="B135" s="430"/>
      <c r="C135" s="431"/>
      <c r="D135" s="16" t="s">
        <v>299</v>
      </c>
      <c r="E135" s="8"/>
      <c r="G135" s="8"/>
      <c r="H135" s="8"/>
      <c r="I135" s="8"/>
      <c r="J135" s="8"/>
      <c r="K135" s="8"/>
      <c r="L135" s="8"/>
      <c r="M135" s="8"/>
      <c r="N135" s="8"/>
      <c r="O135" s="473"/>
      <c r="P135" s="473"/>
      <c r="Q135" s="8" t="s">
        <v>33</v>
      </c>
      <c r="R135" s="8" t="s">
        <v>60</v>
      </c>
      <c r="S135" s="8"/>
      <c r="T135" s="10"/>
      <c r="U135" s="10"/>
      <c r="V135" s="10"/>
      <c r="W135" s="10"/>
      <c r="X135" s="57"/>
      <c r="Y135" s="423"/>
      <c r="Z135" s="423"/>
      <c r="AA135" s="423"/>
      <c r="AB135" s="446"/>
      <c r="AC135" s="447"/>
      <c r="AD135" s="446"/>
      <c r="AE135" s="447"/>
      <c r="AF135" s="418"/>
      <c r="AG135" s="419"/>
      <c r="AH135" s="439"/>
      <c r="AI135" s="441"/>
      <c r="AJ135" s="459"/>
      <c r="AK135" s="460"/>
      <c r="AL135" s="8"/>
    </row>
    <row r="136" spans="1:41" ht="12.75">
      <c r="A136" s="8"/>
      <c r="B136" s="430" t="s">
        <v>183</v>
      </c>
      <c r="C136" s="431"/>
      <c r="D136" s="94" t="s">
        <v>298</v>
      </c>
      <c r="E136" s="95"/>
      <c r="F136" s="95"/>
      <c r="G136" s="95"/>
      <c r="H136" s="95"/>
      <c r="I136" s="95"/>
      <c r="J136" s="95"/>
      <c r="K136" s="95"/>
      <c r="L136" s="95"/>
      <c r="M136" s="27"/>
      <c r="N136" s="27"/>
      <c r="O136" s="95"/>
      <c r="P136" s="27"/>
      <c r="Q136" s="95"/>
      <c r="R136" s="95"/>
      <c r="S136" s="95"/>
      <c r="T136" s="95"/>
      <c r="U136" s="96"/>
      <c r="V136" s="95"/>
      <c r="W136" s="95"/>
      <c r="X136" s="97"/>
      <c r="Y136" s="423"/>
      <c r="Z136" s="423"/>
      <c r="AA136" s="423"/>
      <c r="AB136" s="461"/>
      <c r="AC136" s="462"/>
      <c r="AD136" s="461"/>
      <c r="AE136" s="462"/>
      <c r="AF136" s="426"/>
      <c r="AG136" s="427"/>
      <c r="AH136" s="461"/>
      <c r="AI136" s="462"/>
      <c r="AJ136" s="426"/>
      <c r="AK136" s="427"/>
      <c r="AL136" s="8"/>
    </row>
    <row r="137" spans="1:41" ht="9" customHeight="1" thickBot="1">
      <c r="A137" s="8"/>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149"/>
      <c r="AB137" s="149"/>
      <c r="AC137" s="149"/>
      <c r="AD137" s="149"/>
      <c r="AE137" s="150"/>
      <c r="AF137" s="150"/>
      <c r="AG137" s="30"/>
      <c r="AH137" s="30"/>
      <c r="AI137" s="30"/>
      <c r="AJ137" s="149"/>
      <c r="AK137" s="30"/>
      <c r="AL137" s="8"/>
    </row>
    <row r="138" spans="1:41" ht="6" customHeight="1">
      <c r="A138" s="8"/>
      <c r="B138" s="8"/>
      <c r="C138" s="8"/>
      <c r="D138" s="8"/>
      <c r="E138" s="8"/>
      <c r="F138" s="8"/>
      <c r="G138" s="8"/>
      <c r="H138" s="8"/>
      <c r="I138" s="8"/>
      <c r="J138" s="8"/>
      <c r="K138" s="8"/>
      <c r="L138" s="8"/>
      <c r="M138" s="8"/>
      <c r="N138" s="153"/>
      <c r="O138" s="153"/>
      <c r="P138" s="153"/>
      <c r="Q138" s="8"/>
      <c r="R138" s="8"/>
      <c r="S138" s="8"/>
      <c r="T138" s="8"/>
      <c r="U138" s="8"/>
      <c r="V138" s="8"/>
      <c r="W138" s="8"/>
      <c r="X138" s="8"/>
      <c r="Y138" s="325"/>
      <c r="Z138" s="325"/>
      <c r="AA138" s="8"/>
      <c r="AB138" s="8"/>
      <c r="AC138" s="8"/>
      <c r="AD138" s="8"/>
      <c r="AE138" s="8"/>
      <c r="AF138" s="8"/>
      <c r="AG138" s="325"/>
      <c r="AH138" s="325"/>
      <c r="AI138" s="325"/>
      <c r="AJ138" s="8"/>
      <c r="AK138" s="8"/>
      <c r="AL138" s="8"/>
    </row>
    <row r="139" spans="1:41" ht="15.75">
      <c r="A139" s="8"/>
      <c r="B139" s="463" t="s">
        <v>286</v>
      </c>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c r="AA139" s="463"/>
      <c r="AB139" s="463"/>
      <c r="AC139" s="463"/>
      <c r="AD139" s="463"/>
      <c r="AE139" s="463"/>
      <c r="AF139" s="463"/>
      <c r="AG139" s="463"/>
      <c r="AH139" s="463"/>
      <c r="AI139" s="463"/>
      <c r="AJ139" s="463"/>
      <c r="AK139" s="463"/>
      <c r="AL139" s="8"/>
    </row>
    <row r="140" spans="1:41" ht="12.75">
      <c r="A140" s="8"/>
      <c r="B140" s="464"/>
      <c r="C140" s="465"/>
      <c r="D140" s="465"/>
      <c r="E140" s="465"/>
      <c r="F140" s="465"/>
      <c r="G140" s="465"/>
      <c r="H140" s="465"/>
      <c r="I140" s="465"/>
      <c r="J140" s="465"/>
      <c r="K140" s="465"/>
      <c r="L140" s="465"/>
      <c r="M140" s="465"/>
      <c r="N140" s="465"/>
      <c r="O140" s="465"/>
      <c r="P140" s="465"/>
      <c r="Q140" s="465"/>
      <c r="R140" s="465"/>
      <c r="S140" s="465"/>
      <c r="T140" s="465"/>
      <c r="U140" s="465"/>
      <c r="V140" s="465"/>
      <c r="W140" s="465"/>
      <c r="X140" s="465"/>
      <c r="Y140" s="465"/>
      <c r="Z140" s="465"/>
      <c r="AA140" s="465"/>
      <c r="AB140" s="465"/>
      <c r="AC140" s="465"/>
      <c r="AD140" s="465"/>
      <c r="AE140" s="465"/>
      <c r="AF140" s="465"/>
      <c r="AG140" s="465"/>
      <c r="AH140" s="465"/>
      <c r="AI140" s="465"/>
      <c r="AJ140" s="465"/>
      <c r="AK140" s="466"/>
      <c r="AL140" s="8"/>
    </row>
    <row r="141" spans="1:41" ht="12.75">
      <c r="A141" s="8"/>
      <c r="B141" s="467"/>
      <c r="C141" s="468"/>
      <c r="D141" s="468"/>
      <c r="E141" s="468"/>
      <c r="F141" s="468"/>
      <c r="G141" s="468"/>
      <c r="H141" s="468"/>
      <c r="I141" s="468"/>
      <c r="J141" s="468"/>
      <c r="K141" s="468"/>
      <c r="L141" s="468"/>
      <c r="M141" s="468"/>
      <c r="N141" s="468"/>
      <c r="O141" s="468"/>
      <c r="P141" s="468"/>
      <c r="Q141" s="468"/>
      <c r="R141" s="468"/>
      <c r="S141" s="468"/>
      <c r="T141" s="468"/>
      <c r="U141" s="468"/>
      <c r="V141" s="468"/>
      <c r="W141" s="468"/>
      <c r="X141" s="468"/>
      <c r="Y141" s="468"/>
      <c r="Z141" s="468"/>
      <c r="AA141" s="468"/>
      <c r="AB141" s="468"/>
      <c r="AC141" s="468"/>
      <c r="AD141" s="468"/>
      <c r="AE141" s="468"/>
      <c r="AF141" s="468"/>
      <c r="AG141" s="468"/>
      <c r="AH141" s="468"/>
      <c r="AI141" s="468"/>
      <c r="AJ141" s="468"/>
      <c r="AK141" s="469"/>
      <c r="AL141" s="8"/>
    </row>
    <row r="142" spans="1:41" ht="12.75">
      <c r="A142" s="8"/>
      <c r="B142" s="467"/>
      <c r="C142" s="468"/>
      <c r="D142" s="468"/>
      <c r="E142" s="468"/>
      <c r="F142" s="468"/>
      <c r="G142" s="468"/>
      <c r="H142" s="468"/>
      <c r="I142" s="468"/>
      <c r="J142" s="468"/>
      <c r="K142" s="468"/>
      <c r="L142" s="468"/>
      <c r="M142" s="468"/>
      <c r="N142" s="468"/>
      <c r="O142" s="468"/>
      <c r="P142" s="468"/>
      <c r="Q142" s="468"/>
      <c r="R142" s="468"/>
      <c r="S142" s="468"/>
      <c r="T142" s="468"/>
      <c r="U142" s="468"/>
      <c r="V142" s="468"/>
      <c r="W142" s="468"/>
      <c r="X142" s="468"/>
      <c r="Y142" s="468"/>
      <c r="Z142" s="468"/>
      <c r="AA142" s="468"/>
      <c r="AB142" s="468"/>
      <c r="AC142" s="468"/>
      <c r="AD142" s="468"/>
      <c r="AE142" s="468"/>
      <c r="AF142" s="468"/>
      <c r="AG142" s="468"/>
      <c r="AH142" s="468"/>
      <c r="AI142" s="468"/>
      <c r="AJ142" s="468"/>
      <c r="AK142" s="469"/>
      <c r="AL142" s="8"/>
    </row>
    <row r="143" spans="1:41" ht="12.75">
      <c r="A143" s="8"/>
      <c r="B143" s="467"/>
      <c r="C143" s="468"/>
      <c r="D143" s="468"/>
      <c r="E143" s="468"/>
      <c r="F143" s="468"/>
      <c r="G143" s="468"/>
      <c r="H143" s="468"/>
      <c r="I143" s="468"/>
      <c r="J143" s="468"/>
      <c r="K143" s="468"/>
      <c r="L143" s="468"/>
      <c r="M143" s="468"/>
      <c r="N143" s="468"/>
      <c r="O143" s="468"/>
      <c r="P143" s="468"/>
      <c r="Q143" s="468"/>
      <c r="R143" s="468"/>
      <c r="S143" s="468"/>
      <c r="T143" s="468"/>
      <c r="U143" s="468"/>
      <c r="V143" s="468"/>
      <c r="W143" s="468"/>
      <c r="X143" s="468"/>
      <c r="Y143" s="468"/>
      <c r="Z143" s="468"/>
      <c r="AA143" s="468"/>
      <c r="AB143" s="468"/>
      <c r="AC143" s="468"/>
      <c r="AD143" s="468"/>
      <c r="AE143" s="468"/>
      <c r="AF143" s="468"/>
      <c r="AG143" s="468"/>
      <c r="AH143" s="468"/>
      <c r="AI143" s="468"/>
      <c r="AJ143" s="468"/>
      <c r="AK143" s="469"/>
      <c r="AL143" s="8"/>
    </row>
    <row r="144" spans="1:41" ht="12.75">
      <c r="A144" s="8"/>
      <c r="B144" s="470"/>
      <c r="C144" s="471"/>
      <c r="D144" s="471"/>
      <c r="E144" s="471"/>
      <c r="F144" s="471"/>
      <c r="G144" s="471"/>
      <c r="H144" s="471"/>
      <c r="I144" s="471"/>
      <c r="J144" s="471"/>
      <c r="K144" s="471"/>
      <c r="L144" s="471"/>
      <c r="M144" s="471"/>
      <c r="N144" s="471"/>
      <c r="O144" s="471"/>
      <c r="P144" s="471"/>
      <c r="Q144" s="471"/>
      <c r="R144" s="471"/>
      <c r="S144" s="471"/>
      <c r="T144" s="471"/>
      <c r="U144" s="471"/>
      <c r="V144" s="471"/>
      <c r="W144" s="471"/>
      <c r="X144" s="471"/>
      <c r="Y144" s="471"/>
      <c r="Z144" s="471"/>
      <c r="AA144" s="471"/>
      <c r="AB144" s="471"/>
      <c r="AC144" s="471"/>
      <c r="AD144" s="471"/>
      <c r="AE144" s="471"/>
      <c r="AF144" s="471"/>
      <c r="AG144" s="471"/>
      <c r="AH144" s="471"/>
      <c r="AI144" s="471"/>
      <c r="AJ144" s="471"/>
      <c r="AK144" s="472"/>
      <c r="AL144" s="8"/>
    </row>
    <row r="145" spans="1:40" ht="18" customHeight="1">
      <c r="A145" s="8"/>
      <c r="B145" s="261"/>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8"/>
    </row>
    <row r="146" spans="1:40" ht="18" customHeight="1">
      <c r="A146" s="8"/>
      <c r="B146" s="34" t="s">
        <v>404</v>
      </c>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s="34"/>
      <c r="AF146" s="34"/>
      <c r="AG146" s="34"/>
      <c r="AH146" s="34"/>
      <c r="AI146" s="34"/>
      <c r="AJ146" s="34"/>
      <c r="AK146" s="34"/>
      <c r="AL146" s="8"/>
    </row>
    <row r="147" spans="1:40" ht="18" customHeight="1">
      <c r="A147" s="8"/>
      <c r="B147" s="34"/>
      <c r="C147" s="8"/>
      <c r="D147" s="256" t="s">
        <v>406</v>
      </c>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4"/>
      <c r="AJ147" s="34"/>
      <c r="AK147" s="34"/>
      <c r="AL147" s="8"/>
      <c r="AN147" s="41" t="s">
        <v>164</v>
      </c>
    </row>
    <row r="148" spans="1:40" ht="18" customHeight="1">
      <c r="A148" s="8"/>
      <c r="B148" s="34"/>
      <c r="C148" s="8"/>
      <c r="D148" s="257" t="s">
        <v>280</v>
      </c>
      <c r="E148" s="158"/>
      <c r="F148" s="158"/>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34"/>
      <c r="AG148" s="34"/>
      <c r="AH148" s="34"/>
      <c r="AI148" s="34"/>
      <c r="AJ148" s="34"/>
      <c r="AK148" s="34"/>
      <c r="AL148" s="8"/>
      <c r="AN148" s="41" t="s">
        <v>164</v>
      </c>
    </row>
    <row r="149" spans="1:40" ht="18" customHeight="1">
      <c r="A149" s="8"/>
      <c r="B149" s="10"/>
      <c r="C149" s="34"/>
      <c r="D149" s="258" t="s">
        <v>378</v>
      </c>
      <c r="E149" s="34"/>
      <c r="F149" s="34"/>
      <c r="G149" s="10"/>
      <c r="H149" s="34"/>
      <c r="I149" s="10"/>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c r="AG149" s="34"/>
      <c r="AH149" s="34"/>
      <c r="AI149" s="34"/>
      <c r="AJ149" s="34"/>
      <c r="AK149" s="34"/>
      <c r="AL149" s="8"/>
    </row>
    <row r="150" spans="1:40" ht="18" customHeight="1">
      <c r="A150" s="8"/>
      <c r="B150" s="10"/>
      <c r="C150" s="10"/>
      <c r="D150" s="258" t="s">
        <v>366</v>
      </c>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8"/>
    </row>
    <row r="151" spans="1:40" ht="18" customHeight="1">
      <c r="A151" s="8"/>
      <c r="B151" s="10"/>
      <c r="C151" s="10"/>
      <c r="D151" s="258" t="s">
        <v>281</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8"/>
    </row>
    <row r="152" spans="1:40" ht="18" customHeight="1">
      <c r="A152" s="8"/>
      <c r="B152" s="10"/>
      <c r="C152" s="10"/>
      <c r="D152" s="259" t="s">
        <v>692</v>
      </c>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8"/>
    </row>
    <row r="153" spans="1:40" ht="18" customHeight="1">
      <c r="A153" s="8"/>
      <c r="B153" s="10"/>
      <c r="C153" s="10"/>
      <c r="D153" s="256" t="s">
        <v>672</v>
      </c>
      <c r="E153" s="10"/>
      <c r="F153" s="10"/>
      <c r="G153" s="10"/>
      <c r="H153" s="10"/>
      <c r="I153" s="10"/>
      <c r="J153" s="10"/>
      <c r="K153" s="10"/>
      <c r="L153" s="10"/>
      <c r="M153" s="10"/>
      <c r="N153" s="10"/>
      <c r="O153" s="10"/>
      <c r="P153" s="10"/>
      <c r="Q153" s="43"/>
      <c r="R153" s="43"/>
      <c r="S153" s="43"/>
      <c r="T153" s="130"/>
      <c r="U153" s="43"/>
      <c r="V153" s="43"/>
      <c r="W153" s="10"/>
      <c r="X153" s="10"/>
      <c r="Y153" s="10"/>
      <c r="Z153" s="8"/>
      <c r="AA153" s="8"/>
      <c r="AB153" s="8"/>
      <c r="AC153" s="8"/>
      <c r="AD153" s="8"/>
      <c r="AE153" s="10"/>
      <c r="AF153" s="88" t="str">
        <f>IF(AN153=1,"Datum der Durchführung:","")</f>
        <v/>
      </c>
      <c r="AG153" s="369"/>
      <c r="AH153" s="369"/>
      <c r="AI153" s="369"/>
      <c r="AJ153" s="369"/>
      <c r="AK153" s="10"/>
      <c r="AL153" s="8"/>
      <c r="AN153" s="41">
        <v>3</v>
      </c>
    </row>
    <row r="154" spans="1:40" ht="18" customHeight="1">
      <c r="A154" s="8"/>
      <c r="B154" s="10"/>
      <c r="C154" s="10"/>
      <c r="D154" s="258" t="s">
        <v>676</v>
      </c>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8"/>
    </row>
    <row r="155" spans="1:40" ht="18" customHeight="1">
      <c r="A155" s="8"/>
      <c r="B155" s="10"/>
      <c r="C155" s="10"/>
      <c r="D155" s="258" t="s">
        <v>670</v>
      </c>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8"/>
    </row>
    <row r="156" spans="1:40" ht="18" customHeight="1">
      <c r="A156" s="8"/>
      <c r="B156" s="10"/>
      <c r="C156" s="10"/>
      <c r="D156" s="258" t="s">
        <v>671</v>
      </c>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8"/>
    </row>
    <row r="157" spans="1:40" ht="4.5" customHeight="1">
      <c r="A157" s="8"/>
      <c r="B157" s="10"/>
      <c r="C157" s="10"/>
      <c r="D157" s="259"/>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8"/>
    </row>
    <row r="158" spans="1:40" ht="12.75">
      <c r="A158" s="8"/>
      <c r="B158" s="10"/>
      <c r="C158" s="10"/>
      <c r="D158" s="258" t="s">
        <v>306</v>
      </c>
      <c r="E158" s="10"/>
      <c r="F158" s="10"/>
      <c r="G158" s="369"/>
      <c r="H158" s="369"/>
      <c r="I158" s="369"/>
      <c r="J158" s="369"/>
      <c r="K158" s="369"/>
      <c r="L158" s="369"/>
      <c r="M158" s="369"/>
      <c r="N158" s="369"/>
      <c r="O158" s="369"/>
      <c r="P158" s="369"/>
      <c r="Q158" s="369"/>
      <c r="R158" s="369"/>
      <c r="S158" s="369"/>
      <c r="T158" s="369"/>
      <c r="U158" s="369"/>
      <c r="V158" s="369"/>
      <c r="W158" s="369"/>
      <c r="X158" s="369"/>
      <c r="Y158" s="369"/>
      <c r="Z158" s="369"/>
      <c r="AA158" s="369"/>
      <c r="AB158" s="369"/>
      <c r="AC158" s="369"/>
      <c r="AD158" s="369"/>
      <c r="AE158" s="369"/>
      <c r="AF158" s="369"/>
      <c r="AG158" s="369"/>
      <c r="AH158" s="369"/>
      <c r="AI158" s="369"/>
      <c r="AJ158" s="369"/>
      <c r="AK158" s="10"/>
      <c r="AL158" s="8"/>
    </row>
    <row r="159" spans="1:40" ht="12.75">
      <c r="A159" s="8"/>
      <c r="B159" s="36"/>
      <c r="C159" s="10"/>
      <c r="D159" s="10"/>
      <c r="E159" s="10"/>
      <c r="F159" s="10"/>
      <c r="G159" s="369"/>
      <c r="H159" s="369"/>
      <c r="I159" s="369"/>
      <c r="J159" s="369"/>
      <c r="K159" s="369"/>
      <c r="L159" s="369"/>
      <c r="M159" s="369"/>
      <c r="N159" s="369"/>
      <c r="O159" s="369"/>
      <c r="P159" s="369"/>
      <c r="Q159" s="369"/>
      <c r="R159" s="369"/>
      <c r="S159" s="369"/>
      <c r="T159" s="369"/>
      <c r="U159" s="369"/>
      <c r="V159" s="369"/>
      <c r="W159" s="369"/>
      <c r="X159" s="369"/>
      <c r="Y159" s="369"/>
      <c r="Z159" s="369"/>
      <c r="AA159" s="369"/>
      <c r="AB159" s="369"/>
      <c r="AC159" s="369"/>
      <c r="AD159" s="369"/>
      <c r="AE159" s="369"/>
      <c r="AF159" s="369"/>
      <c r="AG159" s="369"/>
      <c r="AH159" s="369"/>
      <c r="AI159" s="369"/>
      <c r="AJ159" s="369"/>
      <c r="AK159" s="10"/>
      <c r="AL159" s="8"/>
    </row>
    <row r="160" spans="1:40" ht="12.75">
      <c r="A160" s="8"/>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c r="AE160" s="79"/>
      <c r="AF160" s="79"/>
      <c r="AG160" s="79"/>
      <c r="AH160" s="79"/>
      <c r="AI160" s="79"/>
      <c r="AJ160" s="79"/>
      <c r="AK160" s="79"/>
      <c r="AL160" s="8"/>
    </row>
    <row r="161" spans="1:38" ht="21" customHeight="1">
      <c r="A161" s="8"/>
      <c r="B161" s="499" t="s">
        <v>673</v>
      </c>
      <c r="C161" s="499"/>
      <c r="D161" s="499"/>
      <c r="E161" s="499"/>
      <c r="F161" s="499"/>
      <c r="G161" s="499"/>
      <c r="H161" s="499"/>
      <c r="I161" s="499"/>
      <c r="J161" s="499"/>
      <c r="K161" s="499"/>
      <c r="L161" s="499"/>
      <c r="M161" s="499"/>
      <c r="N161" s="499"/>
      <c r="O161" s="499"/>
      <c r="P161" s="499"/>
      <c r="Q161" s="499"/>
      <c r="R161" s="499"/>
      <c r="S161" s="499"/>
      <c r="T161" s="499"/>
      <c r="U161" s="499"/>
      <c r="V161" s="499"/>
      <c r="W161" s="499"/>
      <c r="X161" s="499"/>
      <c r="Y161" s="499"/>
      <c r="Z161" s="499"/>
      <c r="AA161" s="499"/>
      <c r="AB161" s="499"/>
      <c r="AC161" s="499"/>
      <c r="AD161" s="499"/>
      <c r="AE161" s="499"/>
      <c r="AF161" s="499"/>
      <c r="AG161" s="499"/>
      <c r="AH161" s="499"/>
      <c r="AI161" s="499"/>
      <c r="AJ161" s="499"/>
      <c r="AK161" s="499"/>
      <c r="AL161" s="8"/>
    </row>
    <row r="162" spans="1:38" ht="18" customHeight="1">
      <c r="A162" s="8"/>
      <c r="B162" s="499" t="s">
        <v>674</v>
      </c>
      <c r="C162" s="499"/>
      <c r="D162" s="499"/>
      <c r="E162" s="499"/>
      <c r="F162" s="499"/>
      <c r="G162" s="499"/>
      <c r="H162" s="499"/>
      <c r="I162" s="499"/>
      <c r="J162" s="499"/>
      <c r="K162" s="499"/>
      <c r="L162" s="499"/>
      <c r="M162" s="499"/>
      <c r="N162" s="499"/>
      <c r="O162" s="499"/>
      <c r="P162" s="499"/>
      <c r="Q162" s="499"/>
      <c r="R162" s="499"/>
      <c r="S162" s="499"/>
      <c r="T162" s="499"/>
      <c r="U162" s="499"/>
      <c r="V162" s="499"/>
      <c r="W162" s="499"/>
      <c r="X162" s="499"/>
      <c r="Y162" s="499"/>
      <c r="Z162" s="499"/>
      <c r="AA162" s="499"/>
      <c r="AB162" s="499"/>
      <c r="AC162" s="499"/>
      <c r="AD162" s="499"/>
      <c r="AE162" s="499"/>
      <c r="AF162" s="499"/>
      <c r="AG162" s="499"/>
      <c r="AH162" s="499"/>
      <c r="AI162" s="499"/>
      <c r="AJ162" s="499"/>
      <c r="AK162" s="499"/>
      <c r="AL162" s="8"/>
    </row>
    <row r="163" spans="1:38" ht="25.15" customHeight="1" thickBot="1">
      <c r="A163" s="8"/>
      <c r="B163" s="500"/>
      <c r="C163" s="500"/>
      <c r="D163" s="500"/>
      <c r="E163" s="500"/>
      <c r="F163" s="500"/>
      <c r="G163" s="500"/>
      <c r="H163" s="500"/>
      <c r="I163" s="500"/>
      <c r="J163" s="500"/>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0"/>
      <c r="AJ163" s="500"/>
      <c r="AK163" s="500"/>
      <c r="AL163" s="8"/>
    </row>
    <row r="164" spans="1:38" ht="25.5" customHeight="1">
      <c r="A164" s="8"/>
      <c r="B164" s="501" t="s">
        <v>390</v>
      </c>
      <c r="C164" s="501"/>
      <c r="D164" s="501"/>
      <c r="E164" s="501"/>
      <c r="F164" s="501"/>
      <c r="G164" s="501"/>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01"/>
      <c r="AL164" s="8"/>
    </row>
    <row r="165" spans="1:38" ht="20.45" customHeight="1">
      <c r="A165" s="8"/>
      <c r="B165" s="373" t="s">
        <v>211</v>
      </c>
      <c r="C165" s="373"/>
      <c r="D165" s="373"/>
      <c r="E165" s="373"/>
      <c r="F165" s="373"/>
      <c r="G165" s="474"/>
      <c r="H165" s="475" t="s">
        <v>210</v>
      </c>
      <c r="I165" s="476"/>
      <c r="J165" s="476"/>
      <c r="K165" s="476"/>
      <c r="L165" s="476"/>
      <c r="M165" s="476"/>
      <c r="N165" s="476"/>
      <c r="O165" s="476"/>
      <c r="P165" s="476"/>
      <c r="Q165" s="476"/>
      <c r="R165" s="476"/>
      <c r="S165" s="476"/>
      <c r="T165" s="476"/>
      <c r="U165" s="476"/>
      <c r="V165" s="477"/>
      <c r="W165" s="481" t="s">
        <v>694</v>
      </c>
      <c r="X165" s="482"/>
      <c r="Y165" s="482"/>
      <c r="Z165" s="482"/>
      <c r="AA165" s="482"/>
      <c r="AB165" s="482"/>
      <c r="AC165" s="482"/>
      <c r="AD165" s="482"/>
      <c r="AE165" s="482"/>
      <c r="AF165" s="482"/>
      <c r="AG165" s="482"/>
      <c r="AH165" s="482"/>
      <c r="AI165" s="482"/>
      <c r="AJ165" s="482"/>
      <c r="AK165" s="483"/>
      <c r="AL165" s="8"/>
    </row>
    <row r="166" spans="1:38" ht="20.45" customHeight="1">
      <c r="A166" s="8"/>
      <c r="B166" s="84"/>
      <c r="C166" s="84"/>
      <c r="D166" s="84"/>
      <c r="E166" s="84"/>
      <c r="F166" s="84"/>
      <c r="G166" s="84"/>
      <c r="H166" s="478"/>
      <c r="I166" s="479"/>
      <c r="J166" s="479"/>
      <c r="K166" s="479"/>
      <c r="L166" s="479"/>
      <c r="M166" s="479"/>
      <c r="N166" s="479"/>
      <c r="O166" s="479"/>
      <c r="P166" s="479"/>
      <c r="Q166" s="479"/>
      <c r="R166" s="479"/>
      <c r="S166" s="479"/>
      <c r="T166" s="479"/>
      <c r="U166" s="479"/>
      <c r="V166" s="480"/>
      <c r="W166" s="484"/>
      <c r="X166" s="485"/>
      <c r="Y166" s="485"/>
      <c r="Z166" s="485"/>
      <c r="AA166" s="485"/>
      <c r="AB166" s="485"/>
      <c r="AC166" s="485"/>
      <c r="AD166" s="485"/>
      <c r="AE166" s="485"/>
      <c r="AF166" s="485"/>
      <c r="AG166" s="485"/>
      <c r="AH166" s="485"/>
      <c r="AI166" s="485"/>
      <c r="AJ166" s="485"/>
      <c r="AK166" s="486"/>
      <c r="AL166" s="8"/>
    </row>
    <row r="167" spans="1:38" ht="20.45" customHeight="1">
      <c r="A167" s="8"/>
      <c r="B167" s="379" t="s">
        <v>212</v>
      </c>
      <c r="C167" s="379"/>
      <c r="D167" s="379"/>
      <c r="E167" s="379"/>
      <c r="F167" s="379"/>
      <c r="G167" s="380"/>
      <c r="H167" s="487"/>
      <c r="I167" s="488"/>
      <c r="J167" s="488"/>
      <c r="K167" s="488"/>
      <c r="L167" s="488"/>
      <c r="M167" s="488"/>
      <c r="N167" s="488"/>
      <c r="O167" s="488"/>
      <c r="P167" s="488"/>
      <c r="Q167" s="488"/>
      <c r="R167" s="488"/>
      <c r="S167" s="488"/>
      <c r="T167" s="488"/>
      <c r="U167" s="488"/>
      <c r="V167" s="489"/>
      <c r="W167" s="493"/>
      <c r="X167" s="494"/>
      <c r="Y167" s="494"/>
      <c r="Z167" s="494"/>
      <c r="AA167" s="494"/>
      <c r="AB167" s="494"/>
      <c r="AC167" s="494"/>
      <c r="AD167" s="494"/>
      <c r="AE167" s="494"/>
      <c r="AF167" s="494"/>
      <c r="AG167" s="494"/>
      <c r="AH167" s="494"/>
      <c r="AI167" s="494"/>
      <c r="AJ167" s="494"/>
      <c r="AK167" s="495"/>
      <c r="AL167" s="8"/>
    </row>
    <row r="168" spans="1:38" ht="20.45" customHeight="1">
      <c r="A168" s="8"/>
      <c r="B168" s="379"/>
      <c r="C168" s="379"/>
      <c r="D168" s="379"/>
      <c r="E168" s="379"/>
      <c r="F168" s="379"/>
      <c r="G168" s="380"/>
      <c r="H168" s="490"/>
      <c r="I168" s="491"/>
      <c r="J168" s="491"/>
      <c r="K168" s="491"/>
      <c r="L168" s="491"/>
      <c r="M168" s="491"/>
      <c r="N168" s="491"/>
      <c r="O168" s="491"/>
      <c r="P168" s="491"/>
      <c r="Q168" s="491"/>
      <c r="R168" s="491"/>
      <c r="S168" s="491"/>
      <c r="T168" s="491"/>
      <c r="U168" s="491"/>
      <c r="V168" s="492"/>
      <c r="W168" s="496"/>
      <c r="X168" s="497"/>
      <c r="Y168" s="497"/>
      <c r="Z168" s="497"/>
      <c r="AA168" s="497"/>
      <c r="AB168" s="497"/>
      <c r="AC168" s="497"/>
      <c r="AD168" s="497"/>
      <c r="AE168" s="497"/>
      <c r="AF168" s="497"/>
      <c r="AG168" s="497"/>
      <c r="AH168" s="497"/>
      <c r="AI168" s="497"/>
      <c r="AJ168" s="497"/>
      <c r="AK168" s="498"/>
      <c r="AL168" s="8"/>
    </row>
    <row r="169" spans="1:38" ht="20.45" customHeight="1">
      <c r="A169" s="8"/>
      <c r="B169" s="357" t="s">
        <v>213</v>
      </c>
      <c r="C169" s="357"/>
      <c r="D169" s="357"/>
      <c r="E169" s="357"/>
      <c r="F169" s="357"/>
      <c r="G169" s="513"/>
      <c r="H169" s="514"/>
      <c r="I169" s="360"/>
      <c r="J169" s="360"/>
      <c r="K169" s="360"/>
      <c r="L169" s="360"/>
      <c r="M169" s="360"/>
      <c r="N169" s="360"/>
      <c r="O169" s="360"/>
      <c r="P169" s="360"/>
      <c r="Q169" s="360"/>
      <c r="R169" s="360"/>
      <c r="S169" s="360"/>
      <c r="T169" s="360"/>
      <c r="U169" s="360"/>
      <c r="V169" s="515"/>
      <c r="W169" s="516"/>
      <c r="X169" s="517"/>
      <c r="Y169" s="517"/>
      <c r="Z169" s="517"/>
      <c r="AA169" s="517"/>
      <c r="AB169" s="517"/>
      <c r="AC169" s="517"/>
      <c r="AD169" s="517"/>
      <c r="AE169" s="517"/>
      <c r="AF169" s="517"/>
      <c r="AG169" s="517"/>
      <c r="AH169" s="517"/>
      <c r="AI169" s="517"/>
      <c r="AJ169" s="517"/>
      <c r="AK169" s="518"/>
      <c r="AL169" s="8"/>
    </row>
    <row r="170" spans="1:38" ht="20.45" customHeight="1">
      <c r="A170" s="8"/>
      <c r="B170" s="357" t="s">
        <v>214</v>
      </c>
      <c r="C170" s="357"/>
      <c r="D170" s="357"/>
      <c r="E170" s="357"/>
      <c r="F170" s="357"/>
      <c r="G170" s="513"/>
      <c r="H170" s="514"/>
      <c r="I170" s="360"/>
      <c r="J170" s="360"/>
      <c r="K170" s="360"/>
      <c r="L170" s="360"/>
      <c r="M170" s="360"/>
      <c r="N170" s="360"/>
      <c r="O170" s="360"/>
      <c r="P170" s="360"/>
      <c r="Q170" s="360"/>
      <c r="R170" s="360"/>
      <c r="S170" s="360"/>
      <c r="T170" s="360"/>
      <c r="U170" s="360"/>
      <c r="V170" s="515"/>
      <c r="W170" s="516"/>
      <c r="X170" s="517"/>
      <c r="Y170" s="517"/>
      <c r="Z170" s="517"/>
      <c r="AA170" s="517"/>
      <c r="AB170" s="517"/>
      <c r="AC170" s="517"/>
      <c r="AD170" s="517"/>
      <c r="AE170" s="517"/>
      <c r="AF170" s="517"/>
      <c r="AG170" s="517"/>
      <c r="AH170" s="517"/>
      <c r="AI170" s="517"/>
      <c r="AJ170" s="517"/>
      <c r="AK170" s="518"/>
      <c r="AL170" s="8"/>
    </row>
    <row r="171" spans="1:38" ht="12.75">
      <c r="A171" s="8"/>
      <c r="B171" s="379" t="s">
        <v>215</v>
      </c>
      <c r="C171" s="379"/>
      <c r="D171" s="379"/>
      <c r="E171" s="379"/>
      <c r="F171" s="379"/>
      <c r="G171" s="380"/>
      <c r="H171" s="502"/>
      <c r="I171" s="465"/>
      <c r="J171" s="465"/>
      <c r="K171" s="465"/>
      <c r="L171" s="465"/>
      <c r="M171" s="465"/>
      <c r="N171" s="465"/>
      <c r="O171" s="465"/>
      <c r="P171" s="465"/>
      <c r="Q171" s="465"/>
      <c r="R171" s="465"/>
      <c r="S171" s="465"/>
      <c r="T171" s="465"/>
      <c r="U171" s="465"/>
      <c r="V171" s="503"/>
      <c r="W171" s="507"/>
      <c r="X171" s="508"/>
      <c r="Y171" s="508"/>
      <c r="Z171" s="508"/>
      <c r="AA171" s="508"/>
      <c r="AB171" s="508"/>
      <c r="AC171" s="508"/>
      <c r="AD171" s="508"/>
      <c r="AE171" s="508"/>
      <c r="AF171" s="508"/>
      <c r="AG171" s="508"/>
      <c r="AH171" s="508"/>
      <c r="AI171" s="508"/>
      <c r="AJ171" s="508"/>
      <c r="AK171" s="509"/>
      <c r="AL171" s="8"/>
    </row>
    <row r="172" spans="1:38" ht="12.75">
      <c r="A172" s="8"/>
      <c r="B172" s="379"/>
      <c r="C172" s="379"/>
      <c r="D172" s="379"/>
      <c r="E172" s="379"/>
      <c r="F172" s="379"/>
      <c r="G172" s="380"/>
      <c r="H172" s="504"/>
      <c r="I172" s="505"/>
      <c r="J172" s="505"/>
      <c r="K172" s="505"/>
      <c r="L172" s="505"/>
      <c r="M172" s="505"/>
      <c r="N172" s="505"/>
      <c r="O172" s="505"/>
      <c r="P172" s="505"/>
      <c r="Q172" s="505"/>
      <c r="R172" s="505"/>
      <c r="S172" s="505"/>
      <c r="T172" s="505"/>
      <c r="U172" s="505"/>
      <c r="V172" s="506"/>
      <c r="W172" s="510"/>
      <c r="X172" s="511"/>
      <c r="Y172" s="511"/>
      <c r="Z172" s="511"/>
      <c r="AA172" s="511"/>
      <c r="AB172" s="511"/>
      <c r="AC172" s="511"/>
      <c r="AD172" s="511"/>
      <c r="AE172" s="511"/>
      <c r="AF172" s="511"/>
      <c r="AG172" s="511"/>
      <c r="AH172" s="511"/>
      <c r="AI172" s="511"/>
      <c r="AJ172" s="511"/>
      <c r="AK172" s="512"/>
      <c r="AL172" s="8"/>
    </row>
    <row r="173" spans="1:38" ht="12.7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8" t="s">
        <v>696</v>
      </c>
      <c r="AL173" s="8"/>
    </row>
    <row r="174" spans="1:38" ht="12.75" hidden="1"/>
    <row r="175" spans="1:38" ht="12.75" hidden="1"/>
    <row r="176" spans="1:38"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row r="216" ht="12.75" hidden="1"/>
    <row r="217" ht="12.75" hidden="1"/>
    <row r="218" ht="12.75" hidden="1"/>
    <row r="219" ht="12.75" hidden="1"/>
    <row r="220" ht="12.75" hidden="1"/>
    <row r="221" ht="12.75" hidden="1"/>
    <row r="222" ht="12.75" hidden="1"/>
    <row r="223" ht="12.75" hidden="1"/>
    <row r="224" ht="12.75" hidden="1"/>
    <row r="225" ht="12.75" hidden="1"/>
    <row r="226" ht="12.75" hidden="1"/>
    <row r="227" ht="12.75" hidden="1"/>
    <row r="228" ht="12.75" hidden="1"/>
    <row r="229" ht="12.75" hidden="1"/>
    <row r="230" ht="12.75" hidden="1"/>
    <row r="231" ht="12.75" hidden="1"/>
    <row r="232" ht="12.75" hidden="1"/>
    <row r="233" ht="12.75" hidden="1"/>
    <row r="234" ht="12.75" hidden="1"/>
    <row r="235" ht="12.75" hidden="1"/>
    <row r="236" ht="12.75" hidden="1"/>
    <row r="237" ht="12.75" hidden="1"/>
    <row r="238" ht="12.75" hidden="1"/>
    <row r="239" ht="12.75" hidden="1"/>
    <row r="240" ht="12.75" hidden="1"/>
    <row r="241" ht="12.75" hidden="1"/>
    <row r="242" ht="12.75" hidden="1"/>
    <row r="243" ht="12.75" hidden="1"/>
    <row r="244" ht="12.75" hidden="1"/>
    <row r="245" ht="12.75" hidden="1"/>
    <row r="246" ht="12.75" hidden="1"/>
    <row r="247" ht="12.75" hidden="1"/>
    <row r="248" ht="12.75" hidden="1"/>
    <row r="249" ht="12.75" hidden="1"/>
    <row r="250" ht="12.75" hidden="1"/>
    <row r="251" ht="12.75" hidden="1"/>
    <row r="252" ht="12.75" hidden="1"/>
    <row r="253" ht="12.75" hidden="1"/>
    <row r="254" ht="12.75" hidden="1"/>
    <row r="255" ht="12.75" hidden="1"/>
    <row r="256" ht="12.75" hidden="1"/>
    <row r="257" ht="12.75" hidden="1"/>
    <row r="258" ht="12.75" hidden="1"/>
    <row r="259" ht="12.75" hidden="1"/>
    <row r="260" ht="12.75" hidden="1"/>
    <row r="261" ht="12.75" hidden="1"/>
    <row r="262" ht="12.75" hidden="1"/>
    <row r="263" ht="12.75" hidden="1"/>
    <row r="264" ht="12.75" hidden="1"/>
    <row r="265" ht="12.75" hidden="1"/>
    <row r="266" ht="12.75" hidden="1"/>
    <row r="267" ht="12.75" hidden="1"/>
    <row r="268" ht="12.75" hidden="1"/>
    <row r="269" ht="12.75" hidden="1"/>
    <row r="270" ht="12.75" hidden="1" customHeight="1"/>
  </sheetData>
  <sheetProtection algorithmName="SHA-512" hashValue="R/CPN0+HQQ9fk2lpkG9E06rGSbG4XuWgypt6TOmnUYzLS1knwFUthiKdu8NU/uazJ2GaQrOFzaT8b29yWZR2Hg==" saltValue="xTvKrCIeEx80dlOZDEhmSQ==" spinCount="100000" sheet="1" formatCells="0" selectLockedCells="1"/>
  <mergeCells count="142">
    <mergeCell ref="B171:G172"/>
    <mergeCell ref="H171:V172"/>
    <mergeCell ref="W171:AK172"/>
    <mergeCell ref="B169:G169"/>
    <mergeCell ref="H169:V169"/>
    <mergeCell ref="W169:AK169"/>
    <mergeCell ref="B170:G170"/>
    <mergeCell ref="H170:V170"/>
    <mergeCell ref="W170:AK170"/>
    <mergeCell ref="B165:G165"/>
    <mergeCell ref="H165:V166"/>
    <mergeCell ref="W165:AK166"/>
    <mergeCell ref="B167:G168"/>
    <mergeCell ref="H167:V168"/>
    <mergeCell ref="W167:AK168"/>
    <mergeCell ref="AG153:AJ153"/>
    <mergeCell ref="G158:AJ158"/>
    <mergeCell ref="G159:AJ159"/>
    <mergeCell ref="B161:AK161"/>
    <mergeCell ref="B162:AK163"/>
    <mergeCell ref="B164:AK164"/>
    <mergeCell ref="AH136:AI136"/>
    <mergeCell ref="AJ136:AK136"/>
    <mergeCell ref="Y138:Z138"/>
    <mergeCell ref="AG138:AI138"/>
    <mergeCell ref="B139:AK139"/>
    <mergeCell ref="B140:AK144"/>
    <mergeCell ref="AD134:AE135"/>
    <mergeCell ref="AF134:AG135"/>
    <mergeCell ref="AH134:AI135"/>
    <mergeCell ref="AJ134:AK135"/>
    <mergeCell ref="O135:P135"/>
    <mergeCell ref="B136:C136"/>
    <mergeCell ref="Y136:AA136"/>
    <mergeCell ref="AB136:AC136"/>
    <mergeCell ref="AD136:AE136"/>
    <mergeCell ref="AF136:AG136"/>
    <mergeCell ref="N132:O132"/>
    <mergeCell ref="L133:M133"/>
    <mergeCell ref="N133:O133"/>
    <mergeCell ref="B134:C135"/>
    <mergeCell ref="Y134:AA135"/>
    <mergeCell ref="AB134:AC135"/>
    <mergeCell ref="AH129:AI129"/>
    <mergeCell ref="AJ129:AK129"/>
    <mergeCell ref="B130:C133"/>
    <mergeCell ref="D130:X131"/>
    <mergeCell ref="Y130:AA133"/>
    <mergeCell ref="AB130:AC133"/>
    <mergeCell ref="AD130:AE133"/>
    <mergeCell ref="AF130:AG133"/>
    <mergeCell ref="AH130:AI133"/>
    <mergeCell ref="AJ130:AK133"/>
    <mergeCell ref="B129:C129"/>
    <mergeCell ref="D129:X129"/>
    <mergeCell ref="Y129:AA129"/>
    <mergeCell ref="AB129:AC129"/>
    <mergeCell ref="AD129:AE129"/>
    <mergeCell ref="AF129:AG129"/>
    <mergeCell ref="B128:C128"/>
    <mergeCell ref="D128:X128"/>
    <mergeCell ref="Y128:AA128"/>
    <mergeCell ref="AB128:AC128"/>
    <mergeCell ref="AD128:AE128"/>
    <mergeCell ref="AF128:AG128"/>
    <mergeCell ref="AH128:AI128"/>
    <mergeCell ref="AJ128:AK128"/>
    <mergeCell ref="B126:C127"/>
    <mergeCell ref="D126:X127"/>
    <mergeCell ref="Y126:AA127"/>
    <mergeCell ref="AB126:AC127"/>
    <mergeCell ref="AD126:AE127"/>
    <mergeCell ref="AH126:AI127"/>
    <mergeCell ref="Y112:AA125"/>
    <mergeCell ref="AB112:AC125"/>
    <mergeCell ref="AD112:AE125"/>
    <mergeCell ref="AJ112:AK125"/>
    <mergeCell ref="AF113:AG113"/>
    <mergeCell ref="AH113:AI113"/>
    <mergeCell ref="AF114:AG125"/>
    <mergeCell ref="AH114:AI125"/>
    <mergeCell ref="AJ126:AK127"/>
    <mergeCell ref="B105:L106"/>
    <mergeCell ref="P105:AK106"/>
    <mergeCell ref="B107:B110"/>
    <mergeCell ref="C107:C110"/>
    <mergeCell ref="V110:X110"/>
    <mergeCell ref="Y111:AA111"/>
    <mergeCell ref="AB111:AC111"/>
    <mergeCell ref="AD111:AE111"/>
    <mergeCell ref="AF111:AG111"/>
    <mergeCell ref="AH111:AI111"/>
    <mergeCell ref="AJ111:AK111"/>
    <mergeCell ref="Z97:AA97"/>
    <mergeCell ref="AE98:AF98"/>
    <mergeCell ref="AE101:AF101"/>
    <mergeCell ref="F89:G89"/>
    <mergeCell ref="AG90:AH90"/>
    <mergeCell ref="O91:P91"/>
    <mergeCell ref="O92:P92"/>
    <mergeCell ref="F93:AK94"/>
    <mergeCell ref="F95:AK96"/>
    <mergeCell ref="B81:B84"/>
    <mergeCell ref="C81:C84"/>
    <mergeCell ref="V84:X84"/>
    <mergeCell ref="O86:P86"/>
    <mergeCell ref="AB86:AC86"/>
    <mergeCell ref="O87:P87"/>
    <mergeCell ref="B35:T35"/>
    <mergeCell ref="N38:P38"/>
    <mergeCell ref="Z38:AD38"/>
    <mergeCell ref="N42:P42"/>
    <mergeCell ref="B79:K80"/>
    <mergeCell ref="M79:AK80"/>
    <mergeCell ref="D76:AJ76"/>
    <mergeCell ref="D64:AK65"/>
    <mergeCell ref="C53:S54"/>
    <mergeCell ref="C50:S51"/>
    <mergeCell ref="C47:S48"/>
    <mergeCell ref="AX51:AZ51"/>
    <mergeCell ref="B2:F7"/>
    <mergeCell ref="G2:O7"/>
    <mergeCell ref="P2:X7"/>
    <mergeCell ref="Y2:AK7"/>
    <mergeCell ref="B9:E9"/>
    <mergeCell ref="F9:P9"/>
    <mergeCell ref="Q9:T9"/>
    <mergeCell ref="U9:Z9"/>
    <mergeCell ref="AB9:AE9"/>
    <mergeCell ref="AF9:AK9"/>
    <mergeCell ref="B23:T23"/>
    <mergeCell ref="B30:T30"/>
    <mergeCell ref="W30:Y30"/>
    <mergeCell ref="B31:T31"/>
    <mergeCell ref="B34:T34"/>
    <mergeCell ref="W34:Y34"/>
    <mergeCell ref="F11:AK11"/>
    <mergeCell ref="B18:T18"/>
    <mergeCell ref="W18:Y18"/>
    <mergeCell ref="B19:T19"/>
    <mergeCell ref="B22:T22"/>
    <mergeCell ref="W22:Y22"/>
  </mergeCells>
  <conditionalFormatting sqref="B19">
    <cfRule type="expression" dxfId="88" priority="48">
      <formula>$AN$18=TRUE</formula>
    </cfRule>
  </conditionalFormatting>
  <conditionalFormatting sqref="B23">
    <cfRule type="expression" dxfId="87" priority="47">
      <formula>$AN$22=TRUE</formula>
    </cfRule>
  </conditionalFormatting>
  <conditionalFormatting sqref="B31">
    <cfRule type="expression" dxfId="86" priority="46">
      <formula>$AN$29=TRUE</formula>
    </cfRule>
  </conditionalFormatting>
  <conditionalFormatting sqref="B35">
    <cfRule type="expression" dxfId="85" priority="45">
      <formula>$AN$33=TRUE</formula>
    </cfRule>
  </conditionalFormatting>
  <conditionalFormatting sqref="B45:AK46 B47:C47 T47:AK48 B48 B49:AK49 B50:C50 T50:AK51 B51 B52:AK52 B53:C53 T53:AK54 B54 B55:AK57">
    <cfRule type="expression" dxfId="84" priority="2">
      <formula>$AP$54=0</formula>
    </cfRule>
  </conditionalFormatting>
  <conditionalFormatting sqref="B85:AK87">
    <cfRule type="expression" dxfId="83" priority="25">
      <formula>OR($AR$21=0,$AR$25=0)</formula>
    </cfRule>
  </conditionalFormatting>
  <conditionalFormatting sqref="B90:AK97">
    <cfRule type="expression" dxfId="82" priority="24">
      <formula>OR($AR$21=0,$AR$25=0)</formula>
    </cfRule>
  </conditionalFormatting>
  <conditionalFormatting sqref="B164:AK164">
    <cfRule type="expression" dxfId="81" priority="14">
      <formula>$AN$104="oui"</formula>
    </cfRule>
  </conditionalFormatting>
  <conditionalFormatting sqref="D70">
    <cfRule type="expression" dxfId="80" priority="29">
      <formula>$AN$38&lt;&gt;2</formula>
    </cfRule>
  </conditionalFormatting>
  <conditionalFormatting sqref="D71">
    <cfRule type="expression" dxfId="79" priority="31">
      <formula>(OR($AN$41&lt;&gt;1,$AN$42&lt;&gt;1))</formula>
    </cfRule>
  </conditionalFormatting>
  <conditionalFormatting sqref="D132:D133">
    <cfRule type="expression" dxfId="78" priority="23">
      <formula>OR($AR$21=0,$AR$25=0)</formula>
    </cfRule>
  </conditionalFormatting>
  <conditionalFormatting sqref="D149">
    <cfRule type="expression" dxfId="77" priority="20">
      <formula>$AN$68=FALSE</formula>
    </cfRule>
  </conditionalFormatting>
  <conditionalFormatting sqref="D150">
    <cfRule type="expression" dxfId="76" priority="16">
      <formula>AND($AN$74=FALSE,$AN$69=FALSE)</formula>
    </cfRule>
  </conditionalFormatting>
  <conditionalFormatting sqref="D151">
    <cfRule type="expression" dxfId="75" priority="19">
      <formula>$AN$91=FALSE</formula>
    </cfRule>
  </conditionalFormatting>
  <conditionalFormatting sqref="D152">
    <cfRule type="expression" dxfId="74" priority="1">
      <formula>OR($AM$47=1,$AM$54=1)</formula>
    </cfRule>
  </conditionalFormatting>
  <conditionalFormatting sqref="D153">
    <cfRule type="expression" dxfId="73" priority="22">
      <formula>$AN$126=17</formula>
    </cfRule>
  </conditionalFormatting>
  <conditionalFormatting sqref="D154">
    <cfRule type="expression" dxfId="72" priority="18">
      <formula>$AN$102=FALSE</formula>
    </cfRule>
  </conditionalFormatting>
  <conditionalFormatting sqref="D155">
    <cfRule type="expression" dxfId="71" priority="17">
      <formula>$AN$63=FALSE</formula>
    </cfRule>
  </conditionalFormatting>
  <conditionalFormatting sqref="D156">
    <cfRule type="expression" dxfId="70" priority="15">
      <formula>AND($AN$31&lt;&gt;2,$AN$35&lt;&gt;2)</formula>
    </cfRule>
  </conditionalFormatting>
  <conditionalFormatting sqref="D157">
    <cfRule type="expression" dxfId="69" priority="11">
      <formula>$AN$64=TRUE</formula>
    </cfRule>
  </conditionalFormatting>
  <conditionalFormatting sqref="D64:AK65">
    <cfRule type="expression" dxfId="68" priority="12">
      <formula>$AX$51="pas simplifiée"</formula>
    </cfRule>
  </conditionalFormatting>
  <conditionalFormatting sqref="E132:AK133 B111:AK131 B132:C133 B134:AK136">
    <cfRule type="expression" dxfId="67" priority="26">
      <formula>OR($AR$21=0,$AR$25=0)</formula>
    </cfRule>
  </conditionalFormatting>
  <conditionalFormatting sqref="F89:G89">
    <cfRule type="cellIs" dxfId="66" priority="13" operator="lessThan">
      <formula>75</formula>
    </cfRule>
  </conditionalFormatting>
  <conditionalFormatting sqref="K42:L42">
    <cfRule type="expression" dxfId="65" priority="32">
      <formula>$AT$36=2</formula>
    </cfRule>
  </conditionalFormatting>
  <conditionalFormatting sqref="L133:M133">
    <cfRule type="cellIs" dxfId="64" priority="3" operator="equal">
      <formula>0</formula>
    </cfRule>
    <cfRule type="cellIs" dxfId="63" priority="41" operator="greaterThanOrEqual">
      <formula>2%</formula>
    </cfRule>
    <cfRule type="cellIs" dxfId="62" priority="42" operator="lessThan">
      <formula>2%</formula>
    </cfRule>
  </conditionalFormatting>
  <conditionalFormatting sqref="N42:P42">
    <cfRule type="expression" dxfId="61" priority="50">
      <formula>$AT$36=2</formula>
    </cfRule>
  </conditionalFormatting>
  <conditionalFormatting sqref="O87:P87">
    <cfRule type="cellIs" dxfId="60" priority="6" operator="equal">
      <formula>0</formula>
    </cfRule>
    <cfRule type="cellIs" dxfId="59" priority="38" operator="greaterThanOrEqual">
      <formula>7%</formula>
    </cfRule>
    <cfRule type="cellIs" dxfId="58" priority="39" operator="lessThan">
      <formula>7%</formula>
    </cfRule>
  </conditionalFormatting>
  <conditionalFormatting sqref="O91:P91">
    <cfRule type="expression" dxfId="57" priority="28">
      <formula>"OU(AN31=3;AN35=3)"</formula>
    </cfRule>
  </conditionalFormatting>
  <conditionalFormatting sqref="O92:P92">
    <cfRule type="cellIs" dxfId="56" priority="4" operator="equal">
      <formula>0</formula>
    </cfRule>
    <cfRule type="cellIs" dxfId="55" priority="36" operator="greaterThanOrEqual">
      <formula>5</formula>
    </cfRule>
    <cfRule type="cellIs" dxfId="54" priority="37" operator="lessThan">
      <formula>5</formula>
    </cfRule>
  </conditionalFormatting>
  <conditionalFormatting sqref="O135:P135">
    <cfRule type="cellIs" dxfId="53" priority="40" operator="greaterThanOrEqual">
      <formula>70</formula>
    </cfRule>
    <cfRule type="cellIs" dxfId="52" priority="43" operator="lessThan">
      <formula>70</formula>
    </cfRule>
  </conditionalFormatting>
  <conditionalFormatting sqref="Q42">
    <cfRule type="expression" dxfId="51" priority="49">
      <formula>$AT$36=2</formula>
    </cfRule>
  </conditionalFormatting>
  <conditionalFormatting sqref="W38">
    <cfRule type="expression" dxfId="50" priority="44">
      <formula>"$AN$36=2"</formula>
    </cfRule>
  </conditionalFormatting>
  <conditionalFormatting sqref="W30:Y30">
    <cfRule type="expression" dxfId="49" priority="55">
      <formula>AND($AP$50="oui",$W$30&gt;70)</formula>
    </cfRule>
  </conditionalFormatting>
  <conditionalFormatting sqref="W34:Y34">
    <cfRule type="expression" dxfId="48" priority="56">
      <formula>AND($AQ$50="oui",$W$34&gt;70)</formula>
    </cfRule>
  </conditionalFormatting>
  <conditionalFormatting sqref="Y38">
    <cfRule type="expression" dxfId="47" priority="33">
      <formula>"$AN$36=2"</formula>
    </cfRule>
  </conditionalFormatting>
  <conditionalFormatting sqref="Z97:AA97">
    <cfRule type="cellIs" dxfId="46" priority="34" operator="lessThan">
      <formula>50</formula>
    </cfRule>
    <cfRule type="cellIs" dxfId="45" priority="35" operator="greaterThanOrEqual">
      <formula>50</formula>
    </cfRule>
  </conditionalFormatting>
  <conditionalFormatting sqref="AG153:AJ153">
    <cfRule type="expression" dxfId="44" priority="27">
      <formula>OR($AN$153=2,$AN$153=3)</formula>
    </cfRule>
  </conditionalFormatting>
  <conditionalFormatting sqref="AK42">
    <cfRule type="expression" dxfId="43" priority="30">
      <formula>$AN$42=2</formula>
    </cfRule>
    <cfRule type="expression" dxfId="42" priority="51">
      <formula>(AND($AN$41=1,$N$42&gt;150))</formula>
    </cfRule>
  </conditionalFormatting>
  <dataValidations count="4">
    <dataValidation type="list" allowBlank="1" showInputMessage="1" showErrorMessage="1" sqref="B18:T18 B22:T22" xr:uid="{00000000-0002-0000-0300-000002000000}">
      <formula1>$AX$3:$AX$35</formula1>
    </dataValidation>
    <dataValidation type="list" allowBlank="1" showInputMessage="1" showErrorMessage="1" sqref="Z38:AD38" xr:uid="{00000000-0002-0000-0300-000003000000}">
      <formula1>$CL$3:$CL$15</formula1>
    </dataValidation>
    <dataValidation type="list" allowBlank="1" showInputMessage="1" showErrorMessage="1" sqref="B34:T34" xr:uid="{00000000-0002-0000-0300-000000000000}">
      <formula1>IF($AN$25=0,$BQ$38:$BQ$64,$BQ$3:$BQ$33)</formula1>
    </dataValidation>
    <dataValidation type="list" allowBlank="1" showInputMessage="1" showErrorMessage="1" sqref="B30:T30" xr:uid="{00000000-0002-0000-0300-000001000000}">
      <formula1>IF($AN$21=0,$BQ$38:$BQ$64,$BQ$3:$BQ$33)</formula1>
    </dataValidation>
  </dataValidations>
  <pageMargins left="0.23622047244094491" right="0.23622047244094491" top="0.74803149606299213" bottom="0.74803149606299213" header="0.31496062992125984" footer="0.31496062992125984"/>
  <pageSetup paperSize="9" scale="72" fitToHeight="0" orientation="portrait" r:id="rId1"/>
  <rowBreaks count="2" manualBreakCount="2">
    <brk id="77" max="37" man="1"/>
    <brk id="14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1</xdr:col>
                    <xdr:colOff>142875</xdr:colOff>
                    <xdr:row>67</xdr:row>
                    <xdr:rowOff>57150</xdr:rowOff>
                  </from>
                  <to>
                    <xdr:col>2</xdr:col>
                    <xdr:colOff>66675</xdr:colOff>
                    <xdr:row>67</xdr:row>
                    <xdr:rowOff>247650</xdr:rowOff>
                  </to>
                </anchor>
              </controlPr>
            </control>
          </mc:Choice>
        </mc:AlternateContent>
        <mc:AlternateContent xmlns:mc="http://schemas.openxmlformats.org/markup-compatibility/2006">
          <mc:Choice Requires="x14">
            <control shapeId="28674" r:id="rId5" name="Check Box 2">
              <controlPr locked="0" defaultSize="0" autoFill="0" autoLine="0" autoPict="0">
                <anchor moveWithCells="1">
                  <from>
                    <xdr:col>1</xdr:col>
                    <xdr:colOff>142875</xdr:colOff>
                    <xdr:row>68</xdr:row>
                    <xdr:rowOff>47625</xdr:rowOff>
                  </from>
                  <to>
                    <xdr:col>2</xdr:col>
                    <xdr:colOff>66675</xdr:colOff>
                    <xdr:row>68</xdr:row>
                    <xdr:rowOff>228600</xdr:rowOff>
                  </to>
                </anchor>
              </controlPr>
            </control>
          </mc:Choice>
        </mc:AlternateContent>
        <mc:AlternateContent xmlns:mc="http://schemas.openxmlformats.org/markup-compatibility/2006">
          <mc:Choice Requires="x14">
            <control shapeId="28675" r:id="rId6" name="Check Box 3">
              <controlPr locked="0" defaultSize="0" autoFill="0" autoLine="0" autoPict="0">
                <anchor moveWithCells="1">
                  <from>
                    <xdr:col>1</xdr:col>
                    <xdr:colOff>142875</xdr:colOff>
                    <xdr:row>61</xdr:row>
                    <xdr:rowOff>66675</xdr:rowOff>
                  </from>
                  <to>
                    <xdr:col>2</xdr:col>
                    <xdr:colOff>66675</xdr:colOff>
                    <xdr:row>61</xdr:row>
                    <xdr:rowOff>247650</xdr:rowOff>
                  </to>
                </anchor>
              </controlPr>
            </control>
          </mc:Choice>
        </mc:AlternateContent>
        <mc:AlternateContent xmlns:mc="http://schemas.openxmlformats.org/markup-compatibility/2006">
          <mc:Choice Requires="x14">
            <control shapeId="28676" r:id="rId7" name="Check Box 4">
              <controlPr locked="0" defaultSize="0" autoFill="0" autoLine="0" autoPict="0">
                <anchor moveWithCells="1">
                  <from>
                    <xdr:col>1</xdr:col>
                    <xdr:colOff>142875</xdr:colOff>
                    <xdr:row>62</xdr:row>
                    <xdr:rowOff>47625</xdr:rowOff>
                  </from>
                  <to>
                    <xdr:col>2</xdr:col>
                    <xdr:colOff>66675</xdr:colOff>
                    <xdr:row>62</xdr:row>
                    <xdr:rowOff>228600</xdr:rowOff>
                  </to>
                </anchor>
              </controlPr>
            </control>
          </mc:Choice>
        </mc:AlternateContent>
        <mc:AlternateContent xmlns:mc="http://schemas.openxmlformats.org/markup-compatibility/2006">
          <mc:Choice Requires="x14">
            <control shapeId="28677" r:id="rId8" name="Check Box 5">
              <controlPr locked="0" defaultSize="0" autoFill="0" autoLine="0" autoPict="0">
                <anchor moveWithCells="1">
                  <from>
                    <xdr:col>1</xdr:col>
                    <xdr:colOff>95250</xdr:colOff>
                    <xdr:row>84</xdr:row>
                    <xdr:rowOff>47625</xdr:rowOff>
                  </from>
                  <to>
                    <xdr:col>2</xdr:col>
                    <xdr:colOff>19050</xdr:colOff>
                    <xdr:row>85</xdr:row>
                    <xdr:rowOff>66675</xdr:rowOff>
                  </to>
                </anchor>
              </controlPr>
            </control>
          </mc:Choice>
        </mc:AlternateContent>
        <mc:AlternateContent xmlns:mc="http://schemas.openxmlformats.org/markup-compatibility/2006">
          <mc:Choice Requires="x14">
            <control shapeId="28678" r:id="rId9" name="Check Box 6">
              <controlPr locked="0" defaultSize="0" autoFill="0" autoLine="0" autoPict="0">
                <anchor moveWithCells="1">
                  <from>
                    <xdr:col>1</xdr:col>
                    <xdr:colOff>95250</xdr:colOff>
                    <xdr:row>100</xdr:row>
                    <xdr:rowOff>85725</xdr:rowOff>
                  </from>
                  <to>
                    <xdr:col>2</xdr:col>
                    <xdr:colOff>19050</xdr:colOff>
                    <xdr:row>101</xdr:row>
                    <xdr:rowOff>104775</xdr:rowOff>
                  </to>
                </anchor>
              </controlPr>
            </control>
          </mc:Choice>
        </mc:AlternateContent>
        <mc:AlternateContent xmlns:mc="http://schemas.openxmlformats.org/markup-compatibility/2006">
          <mc:Choice Requires="x14">
            <control shapeId="28679" r:id="rId10" name="Check Box 7">
              <controlPr locked="0" defaultSize="0" autoFill="0" autoLine="0" autoPict="0">
                <anchor moveWithCells="1">
                  <from>
                    <xdr:col>1</xdr:col>
                    <xdr:colOff>95250</xdr:colOff>
                    <xdr:row>87</xdr:row>
                    <xdr:rowOff>47625</xdr:rowOff>
                  </from>
                  <to>
                    <xdr:col>2</xdr:col>
                    <xdr:colOff>19050</xdr:colOff>
                    <xdr:row>88</xdr:row>
                    <xdr:rowOff>66675</xdr:rowOff>
                  </to>
                </anchor>
              </controlPr>
            </control>
          </mc:Choice>
        </mc:AlternateContent>
        <mc:AlternateContent xmlns:mc="http://schemas.openxmlformats.org/markup-compatibility/2006">
          <mc:Choice Requires="x14">
            <control shapeId="28680" r:id="rId11" name="Check Box 8">
              <controlPr locked="0" defaultSize="0" autoFill="0" autoLine="0" autoPict="0">
                <anchor moveWithCells="1">
                  <from>
                    <xdr:col>1</xdr:col>
                    <xdr:colOff>95250</xdr:colOff>
                    <xdr:row>89</xdr:row>
                    <xdr:rowOff>47625</xdr:rowOff>
                  </from>
                  <to>
                    <xdr:col>2</xdr:col>
                    <xdr:colOff>19050</xdr:colOff>
                    <xdr:row>90</xdr:row>
                    <xdr:rowOff>66675</xdr:rowOff>
                  </to>
                </anchor>
              </controlPr>
            </control>
          </mc:Choice>
        </mc:AlternateContent>
        <mc:AlternateContent xmlns:mc="http://schemas.openxmlformats.org/markup-compatibility/2006">
          <mc:Choice Requires="x14">
            <control shapeId="28681" r:id="rId12" name="Check Box 9">
              <controlPr locked="0" defaultSize="0" autoFill="0" autoLine="0" autoPict="0">
                <anchor moveWithCells="1">
                  <from>
                    <xdr:col>1</xdr:col>
                    <xdr:colOff>95250</xdr:colOff>
                    <xdr:row>92</xdr:row>
                    <xdr:rowOff>66675</xdr:rowOff>
                  </from>
                  <to>
                    <xdr:col>2</xdr:col>
                    <xdr:colOff>19050</xdr:colOff>
                    <xdr:row>93</xdr:row>
                    <xdr:rowOff>85725</xdr:rowOff>
                  </to>
                </anchor>
              </controlPr>
            </control>
          </mc:Choice>
        </mc:AlternateContent>
        <mc:AlternateContent xmlns:mc="http://schemas.openxmlformats.org/markup-compatibility/2006">
          <mc:Choice Requires="x14">
            <control shapeId="28682" r:id="rId13" name="Check Box 10">
              <controlPr locked="0" defaultSize="0" autoFill="0" autoLine="0" autoPict="0">
                <anchor moveWithCells="1">
                  <from>
                    <xdr:col>1</xdr:col>
                    <xdr:colOff>95250</xdr:colOff>
                    <xdr:row>97</xdr:row>
                    <xdr:rowOff>47625</xdr:rowOff>
                  </from>
                  <to>
                    <xdr:col>2</xdr:col>
                    <xdr:colOff>19050</xdr:colOff>
                    <xdr:row>97</xdr:row>
                    <xdr:rowOff>228600</xdr:rowOff>
                  </to>
                </anchor>
              </controlPr>
            </control>
          </mc:Choice>
        </mc:AlternateContent>
        <mc:AlternateContent xmlns:mc="http://schemas.openxmlformats.org/markup-compatibility/2006">
          <mc:Choice Requires="x14">
            <control shapeId="28683" r:id="rId14" name="Check Box 11">
              <controlPr locked="0" defaultSize="0" autoFill="0" autoLine="0" autoPict="0">
                <anchor moveWithCells="1">
                  <from>
                    <xdr:col>1</xdr:col>
                    <xdr:colOff>95250</xdr:colOff>
                    <xdr:row>99</xdr:row>
                    <xdr:rowOff>38100</xdr:rowOff>
                  </from>
                  <to>
                    <xdr:col>2</xdr:col>
                    <xdr:colOff>19050</xdr:colOff>
                    <xdr:row>99</xdr:row>
                    <xdr:rowOff>228600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xdr:col>
                    <xdr:colOff>180975</xdr:colOff>
                    <xdr:row>145</xdr:row>
                    <xdr:rowOff>219075</xdr:rowOff>
                  </from>
                  <to>
                    <xdr:col>2</xdr:col>
                    <xdr:colOff>104775</xdr:colOff>
                    <xdr:row>146</xdr:row>
                    <xdr:rowOff>171450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1</xdr:col>
                    <xdr:colOff>180975</xdr:colOff>
                    <xdr:row>148</xdr:row>
                    <xdr:rowOff>200025</xdr:rowOff>
                  </from>
                  <to>
                    <xdr:col>2</xdr:col>
                    <xdr:colOff>104775</xdr:colOff>
                    <xdr:row>149</xdr:row>
                    <xdr:rowOff>152400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xdr:col>
                    <xdr:colOff>180975</xdr:colOff>
                    <xdr:row>152</xdr:row>
                    <xdr:rowOff>9525</xdr:rowOff>
                  </from>
                  <to>
                    <xdr:col>2</xdr:col>
                    <xdr:colOff>104775</xdr:colOff>
                    <xdr:row>152</xdr:row>
                    <xdr:rowOff>190500</xdr:rowOff>
                  </to>
                </anchor>
              </controlPr>
            </control>
          </mc:Choice>
        </mc:AlternateContent>
        <mc:AlternateContent xmlns:mc="http://schemas.openxmlformats.org/markup-compatibility/2006">
          <mc:Choice Requires="x14">
            <control shapeId="28688" r:id="rId18" name="Option Button 16">
              <controlPr defaultSize="0" autoFill="0" autoLine="0" autoPict="0">
                <anchor moveWithCells="1">
                  <from>
                    <xdr:col>13</xdr:col>
                    <xdr:colOff>85725</xdr:colOff>
                    <xdr:row>40</xdr:row>
                    <xdr:rowOff>19050</xdr:rowOff>
                  </from>
                  <to>
                    <xdr:col>15</xdr:col>
                    <xdr:colOff>152400</xdr:colOff>
                    <xdr:row>41</xdr:row>
                    <xdr:rowOff>0</xdr:rowOff>
                  </to>
                </anchor>
              </controlPr>
            </control>
          </mc:Choice>
        </mc:AlternateContent>
        <mc:AlternateContent xmlns:mc="http://schemas.openxmlformats.org/markup-compatibility/2006">
          <mc:Choice Requires="x14">
            <control shapeId="28689" r:id="rId19" name="Option Button 17">
              <controlPr defaultSize="0" autoFill="0" autoLine="0" autoPict="0">
                <anchor moveWithCells="1">
                  <from>
                    <xdr:col>16</xdr:col>
                    <xdr:colOff>47625</xdr:colOff>
                    <xdr:row>40</xdr:row>
                    <xdr:rowOff>19050</xdr:rowOff>
                  </from>
                  <to>
                    <xdr:col>18</xdr:col>
                    <xdr:colOff>114300</xdr:colOff>
                    <xdr:row>41</xdr:row>
                    <xdr:rowOff>0</xdr:rowOff>
                  </to>
                </anchor>
              </controlPr>
            </control>
          </mc:Choice>
        </mc:AlternateContent>
        <mc:AlternateContent xmlns:mc="http://schemas.openxmlformats.org/markup-compatibility/2006">
          <mc:Choice Requires="x14">
            <control shapeId="28690" r:id="rId20" name="Check Box 18">
              <controlPr locked="0" defaultSize="0" autoFill="0" autoLine="0" autoPict="0">
                <anchor moveWithCells="1">
                  <from>
                    <xdr:col>1</xdr:col>
                    <xdr:colOff>142875</xdr:colOff>
                    <xdr:row>70</xdr:row>
                    <xdr:rowOff>28575</xdr:rowOff>
                  </from>
                  <to>
                    <xdr:col>2</xdr:col>
                    <xdr:colOff>66675</xdr:colOff>
                    <xdr:row>70</xdr:row>
                    <xdr:rowOff>209550</xdr:rowOff>
                  </to>
                </anchor>
              </controlPr>
            </control>
          </mc:Choice>
        </mc:AlternateContent>
        <mc:AlternateContent xmlns:mc="http://schemas.openxmlformats.org/markup-compatibility/2006">
          <mc:Choice Requires="x14">
            <control shapeId="28691" r:id="rId21" name="Option Button 19">
              <controlPr locked="0" defaultSize="0" autoFill="0" autoLine="0" autoPict="0">
                <anchor moveWithCells="1">
                  <from>
                    <xdr:col>22</xdr:col>
                    <xdr:colOff>190500</xdr:colOff>
                    <xdr:row>68</xdr:row>
                    <xdr:rowOff>38100</xdr:rowOff>
                  </from>
                  <to>
                    <xdr:col>24</xdr:col>
                    <xdr:colOff>152400</xdr:colOff>
                    <xdr:row>68</xdr:row>
                    <xdr:rowOff>257175</xdr:rowOff>
                  </to>
                </anchor>
              </controlPr>
            </control>
          </mc:Choice>
        </mc:AlternateContent>
        <mc:AlternateContent xmlns:mc="http://schemas.openxmlformats.org/markup-compatibility/2006">
          <mc:Choice Requires="x14">
            <control shapeId="28692" r:id="rId22" name="Option Button 20">
              <controlPr locked="0" defaultSize="0" autoFill="0" autoLine="0" autoPict="0">
                <anchor moveWithCells="1">
                  <from>
                    <xdr:col>24</xdr:col>
                    <xdr:colOff>152400</xdr:colOff>
                    <xdr:row>68</xdr:row>
                    <xdr:rowOff>38100</xdr:rowOff>
                  </from>
                  <to>
                    <xdr:col>26</xdr:col>
                    <xdr:colOff>66675</xdr:colOff>
                    <xdr:row>68</xdr:row>
                    <xdr:rowOff>257175</xdr:rowOff>
                  </to>
                </anchor>
              </controlPr>
            </control>
          </mc:Choice>
        </mc:AlternateContent>
        <mc:AlternateContent xmlns:mc="http://schemas.openxmlformats.org/markup-compatibility/2006">
          <mc:Choice Requires="x14">
            <control shapeId="28693" r:id="rId23" name="Option Button 21">
              <controlPr locked="0" defaultSize="0" autoFill="0" autoLine="0" autoPict="0">
                <anchor moveWithCells="1">
                  <from>
                    <xdr:col>26</xdr:col>
                    <xdr:colOff>114300</xdr:colOff>
                    <xdr:row>68</xdr:row>
                    <xdr:rowOff>38100</xdr:rowOff>
                  </from>
                  <to>
                    <xdr:col>28</xdr:col>
                    <xdr:colOff>142875</xdr:colOff>
                    <xdr:row>68</xdr:row>
                    <xdr:rowOff>257175</xdr:rowOff>
                  </to>
                </anchor>
              </controlPr>
            </control>
          </mc:Choice>
        </mc:AlternateContent>
        <mc:AlternateContent xmlns:mc="http://schemas.openxmlformats.org/markup-compatibility/2006">
          <mc:Choice Requires="x14">
            <control shapeId="28694" r:id="rId24" name="Option Button 22">
              <controlPr locked="0" defaultSize="0" autoFill="0" autoLine="0" autoPict="0">
                <anchor moveWithCells="1">
                  <from>
                    <xdr:col>28</xdr:col>
                    <xdr:colOff>152400</xdr:colOff>
                    <xdr:row>68</xdr:row>
                    <xdr:rowOff>38100</xdr:rowOff>
                  </from>
                  <to>
                    <xdr:col>29</xdr:col>
                    <xdr:colOff>381000</xdr:colOff>
                    <xdr:row>68</xdr:row>
                    <xdr:rowOff>257175</xdr:rowOff>
                  </to>
                </anchor>
              </controlPr>
            </control>
          </mc:Choice>
        </mc:AlternateContent>
        <mc:AlternateContent xmlns:mc="http://schemas.openxmlformats.org/markup-compatibility/2006">
          <mc:Choice Requires="x14">
            <control shapeId="28695" r:id="rId25" name="Check Box 23">
              <controlPr defaultSize="0" autoFill="0" autoLine="0" autoPict="0">
                <anchor moveWithCells="1">
                  <from>
                    <xdr:col>1</xdr:col>
                    <xdr:colOff>180975</xdr:colOff>
                    <xdr:row>147</xdr:row>
                    <xdr:rowOff>209550</xdr:rowOff>
                  </from>
                  <to>
                    <xdr:col>2</xdr:col>
                    <xdr:colOff>104775</xdr:colOff>
                    <xdr:row>148</xdr:row>
                    <xdr:rowOff>161925</xdr:rowOff>
                  </to>
                </anchor>
              </controlPr>
            </control>
          </mc:Choice>
        </mc:AlternateContent>
        <mc:AlternateContent xmlns:mc="http://schemas.openxmlformats.org/markup-compatibility/2006">
          <mc:Choice Requires="x14">
            <control shapeId="28696" r:id="rId26" name="Option Button 24">
              <controlPr locked="0" defaultSize="0" autoFill="0" autoLine="0" autoPict="0">
                <anchor moveWithCells="1">
                  <from>
                    <xdr:col>24</xdr:col>
                    <xdr:colOff>228600</xdr:colOff>
                    <xdr:row>126</xdr:row>
                    <xdr:rowOff>152400</xdr:rowOff>
                  </from>
                  <to>
                    <xdr:col>25</xdr:col>
                    <xdr:colOff>133350</xdr:colOff>
                    <xdr:row>128</xdr:row>
                    <xdr:rowOff>9525</xdr:rowOff>
                  </to>
                </anchor>
              </controlPr>
            </control>
          </mc:Choice>
        </mc:AlternateContent>
        <mc:AlternateContent xmlns:mc="http://schemas.openxmlformats.org/markup-compatibility/2006">
          <mc:Choice Requires="x14">
            <control shapeId="28697" r:id="rId27" name="Option Button 25">
              <controlPr locked="0" defaultSize="0" autoFill="0" autoLine="0" autoPict="0">
                <anchor moveWithCells="1">
                  <from>
                    <xdr:col>24</xdr:col>
                    <xdr:colOff>228600</xdr:colOff>
                    <xdr:row>127</xdr:row>
                    <xdr:rowOff>142875</xdr:rowOff>
                  </from>
                  <to>
                    <xdr:col>25</xdr:col>
                    <xdr:colOff>133350</xdr:colOff>
                    <xdr:row>129</xdr:row>
                    <xdr:rowOff>0</xdr:rowOff>
                  </to>
                </anchor>
              </controlPr>
            </control>
          </mc:Choice>
        </mc:AlternateContent>
        <mc:AlternateContent xmlns:mc="http://schemas.openxmlformats.org/markup-compatibility/2006">
          <mc:Choice Requires="x14">
            <control shapeId="28698" r:id="rId28" name="Option Button 26">
              <controlPr locked="0" defaultSize="0" autoFill="0" autoLine="0" autoPict="0">
                <anchor moveWithCells="1">
                  <from>
                    <xdr:col>24</xdr:col>
                    <xdr:colOff>228600</xdr:colOff>
                    <xdr:row>130</xdr:row>
                    <xdr:rowOff>66675</xdr:rowOff>
                  </from>
                  <to>
                    <xdr:col>25</xdr:col>
                    <xdr:colOff>133350</xdr:colOff>
                    <xdr:row>131</xdr:row>
                    <xdr:rowOff>85725</xdr:rowOff>
                  </to>
                </anchor>
              </controlPr>
            </control>
          </mc:Choice>
        </mc:AlternateContent>
        <mc:AlternateContent xmlns:mc="http://schemas.openxmlformats.org/markup-compatibility/2006">
          <mc:Choice Requires="x14">
            <control shapeId="28699" r:id="rId29" name="Option Button 27">
              <controlPr locked="0" defaultSize="0" autoFill="0" autoLine="0" autoPict="0">
                <anchor moveWithCells="1">
                  <from>
                    <xdr:col>24</xdr:col>
                    <xdr:colOff>228600</xdr:colOff>
                    <xdr:row>133</xdr:row>
                    <xdr:rowOff>28575</xdr:rowOff>
                  </from>
                  <to>
                    <xdr:col>25</xdr:col>
                    <xdr:colOff>133350</xdr:colOff>
                    <xdr:row>134</xdr:row>
                    <xdr:rowOff>19050</xdr:rowOff>
                  </to>
                </anchor>
              </controlPr>
            </control>
          </mc:Choice>
        </mc:AlternateContent>
        <mc:AlternateContent xmlns:mc="http://schemas.openxmlformats.org/markup-compatibility/2006">
          <mc:Choice Requires="x14">
            <control shapeId="28700" r:id="rId30" name="Option Button 28">
              <controlPr locked="0" defaultSize="0" autoFill="0" autoLine="0" autoPict="0">
                <anchor moveWithCells="1">
                  <from>
                    <xdr:col>27</xdr:col>
                    <xdr:colOff>57150</xdr:colOff>
                    <xdr:row>133</xdr:row>
                    <xdr:rowOff>28575</xdr:rowOff>
                  </from>
                  <to>
                    <xdr:col>28</xdr:col>
                    <xdr:colOff>66675</xdr:colOff>
                    <xdr:row>134</xdr:row>
                    <xdr:rowOff>19050</xdr:rowOff>
                  </to>
                </anchor>
              </controlPr>
            </control>
          </mc:Choice>
        </mc:AlternateContent>
        <mc:AlternateContent xmlns:mc="http://schemas.openxmlformats.org/markup-compatibility/2006">
          <mc:Choice Requires="x14">
            <control shapeId="28701" r:id="rId31" name="Option Button 29">
              <controlPr locked="0" defaultSize="0" autoFill="0" autoLine="0" autoPict="0">
                <anchor moveWithCells="1">
                  <from>
                    <xdr:col>27</xdr:col>
                    <xdr:colOff>57150</xdr:colOff>
                    <xdr:row>127</xdr:row>
                    <xdr:rowOff>142875</xdr:rowOff>
                  </from>
                  <to>
                    <xdr:col>28</xdr:col>
                    <xdr:colOff>66675</xdr:colOff>
                    <xdr:row>129</xdr:row>
                    <xdr:rowOff>0</xdr:rowOff>
                  </to>
                </anchor>
              </controlPr>
            </control>
          </mc:Choice>
        </mc:AlternateContent>
        <mc:AlternateContent xmlns:mc="http://schemas.openxmlformats.org/markup-compatibility/2006">
          <mc:Choice Requires="x14">
            <control shapeId="28702" r:id="rId32" name="Option Button 30">
              <controlPr locked="0" defaultSize="0" autoFill="0" autoLine="0" autoPict="0">
                <anchor moveWithCells="1">
                  <from>
                    <xdr:col>27</xdr:col>
                    <xdr:colOff>57150</xdr:colOff>
                    <xdr:row>130</xdr:row>
                    <xdr:rowOff>66675</xdr:rowOff>
                  </from>
                  <to>
                    <xdr:col>28</xdr:col>
                    <xdr:colOff>66675</xdr:colOff>
                    <xdr:row>131</xdr:row>
                    <xdr:rowOff>85725</xdr:rowOff>
                  </to>
                </anchor>
              </controlPr>
            </control>
          </mc:Choice>
        </mc:AlternateContent>
        <mc:AlternateContent xmlns:mc="http://schemas.openxmlformats.org/markup-compatibility/2006">
          <mc:Choice Requires="x14">
            <control shapeId="28703" r:id="rId33" name="Option Button 31">
              <controlPr locked="0" defaultSize="0" autoFill="0" autoLine="0" autoPict="0">
                <anchor moveWithCells="1">
                  <from>
                    <xdr:col>29</xdr:col>
                    <xdr:colOff>114300</xdr:colOff>
                    <xdr:row>130</xdr:row>
                    <xdr:rowOff>66675</xdr:rowOff>
                  </from>
                  <to>
                    <xdr:col>29</xdr:col>
                    <xdr:colOff>333375</xdr:colOff>
                    <xdr:row>131</xdr:row>
                    <xdr:rowOff>85725</xdr:rowOff>
                  </to>
                </anchor>
              </controlPr>
            </control>
          </mc:Choice>
        </mc:AlternateContent>
        <mc:AlternateContent xmlns:mc="http://schemas.openxmlformats.org/markup-compatibility/2006">
          <mc:Choice Requires="x14">
            <control shapeId="28704" r:id="rId34" name="Option Button 32">
              <controlPr locked="0" defaultSize="0" autoFill="0" autoLine="0" autoPict="0">
                <anchor moveWithCells="1">
                  <from>
                    <xdr:col>33</xdr:col>
                    <xdr:colOff>209550</xdr:colOff>
                    <xdr:row>130</xdr:row>
                    <xdr:rowOff>66675</xdr:rowOff>
                  </from>
                  <to>
                    <xdr:col>34</xdr:col>
                    <xdr:colOff>104775</xdr:colOff>
                    <xdr:row>131</xdr:row>
                    <xdr:rowOff>85725</xdr:rowOff>
                  </to>
                </anchor>
              </controlPr>
            </control>
          </mc:Choice>
        </mc:AlternateContent>
        <mc:AlternateContent xmlns:mc="http://schemas.openxmlformats.org/markup-compatibility/2006">
          <mc:Choice Requires="x14">
            <control shapeId="28705" r:id="rId35" name="Option Button 33">
              <controlPr locked="0" defaultSize="0" autoFill="0" autoLine="0" autoPict="0">
                <anchor moveWithCells="1">
                  <from>
                    <xdr:col>35</xdr:col>
                    <xdr:colOff>85725</xdr:colOff>
                    <xdr:row>130</xdr:row>
                    <xdr:rowOff>66675</xdr:rowOff>
                  </from>
                  <to>
                    <xdr:col>36</xdr:col>
                    <xdr:colOff>104775</xdr:colOff>
                    <xdr:row>131</xdr:row>
                    <xdr:rowOff>85725</xdr:rowOff>
                  </to>
                </anchor>
              </controlPr>
            </control>
          </mc:Choice>
        </mc:AlternateContent>
        <mc:AlternateContent xmlns:mc="http://schemas.openxmlformats.org/markup-compatibility/2006">
          <mc:Choice Requires="x14">
            <control shapeId="28706" r:id="rId36" name="Option Button 34">
              <controlPr locked="0" defaultSize="0" autoFill="0" autoLine="0" autoPict="0">
                <anchor moveWithCells="1">
                  <from>
                    <xdr:col>35</xdr:col>
                    <xdr:colOff>85725</xdr:colOff>
                    <xdr:row>133</xdr:row>
                    <xdr:rowOff>28575</xdr:rowOff>
                  </from>
                  <to>
                    <xdr:col>36</xdr:col>
                    <xdr:colOff>104775</xdr:colOff>
                    <xdr:row>134</xdr:row>
                    <xdr:rowOff>19050</xdr:rowOff>
                  </to>
                </anchor>
              </controlPr>
            </control>
          </mc:Choice>
        </mc:AlternateContent>
        <mc:AlternateContent xmlns:mc="http://schemas.openxmlformats.org/markup-compatibility/2006">
          <mc:Choice Requires="x14">
            <control shapeId="28707" r:id="rId37" name="Option Button 35">
              <controlPr locked="0" defaultSize="0" autoFill="0" autoLine="0" autoPict="0">
                <anchor moveWithCells="1">
                  <from>
                    <xdr:col>29</xdr:col>
                    <xdr:colOff>114300</xdr:colOff>
                    <xdr:row>133</xdr:row>
                    <xdr:rowOff>28575</xdr:rowOff>
                  </from>
                  <to>
                    <xdr:col>29</xdr:col>
                    <xdr:colOff>333375</xdr:colOff>
                    <xdr:row>134</xdr:row>
                    <xdr:rowOff>19050</xdr:rowOff>
                  </to>
                </anchor>
              </controlPr>
            </control>
          </mc:Choice>
        </mc:AlternateContent>
        <mc:AlternateContent xmlns:mc="http://schemas.openxmlformats.org/markup-compatibility/2006">
          <mc:Choice Requires="x14">
            <control shapeId="28708" r:id="rId38" name="Option Button 36">
              <controlPr locked="0" defaultSize="0" autoFill="0" autoLine="0" autoPict="0">
                <anchor moveWithCells="1">
                  <from>
                    <xdr:col>29</xdr:col>
                    <xdr:colOff>114300</xdr:colOff>
                    <xdr:row>134</xdr:row>
                    <xdr:rowOff>142875</xdr:rowOff>
                  </from>
                  <to>
                    <xdr:col>29</xdr:col>
                    <xdr:colOff>333375</xdr:colOff>
                    <xdr:row>136</xdr:row>
                    <xdr:rowOff>28575</xdr:rowOff>
                  </to>
                </anchor>
              </controlPr>
            </control>
          </mc:Choice>
        </mc:AlternateContent>
        <mc:AlternateContent xmlns:mc="http://schemas.openxmlformats.org/markup-compatibility/2006">
          <mc:Choice Requires="x14">
            <control shapeId="28709" r:id="rId39" name="Option Button 37">
              <controlPr locked="0" defaultSize="0" autoFill="0" autoLine="0" autoPict="0">
                <anchor moveWithCells="1">
                  <from>
                    <xdr:col>27</xdr:col>
                    <xdr:colOff>57150</xdr:colOff>
                    <xdr:row>134</xdr:row>
                    <xdr:rowOff>142875</xdr:rowOff>
                  </from>
                  <to>
                    <xdr:col>28</xdr:col>
                    <xdr:colOff>66675</xdr:colOff>
                    <xdr:row>136</xdr:row>
                    <xdr:rowOff>28575</xdr:rowOff>
                  </to>
                </anchor>
              </controlPr>
            </control>
          </mc:Choice>
        </mc:AlternateContent>
        <mc:AlternateContent xmlns:mc="http://schemas.openxmlformats.org/markup-compatibility/2006">
          <mc:Choice Requires="x14">
            <control shapeId="28710" r:id="rId40" name="Option Button 38">
              <controlPr locked="0" defaultSize="0" autoFill="0" autoLine="0" autoPict="0">
                <anchor moveWithCells="1">
                  <from>
                    <xdr:col>24</xdr:col>
                    <xdr:colOff>228600</xdr:colOff>
                    <xdr:row>134</xdr:row>
                    <xdr:rowOff>142875</xdr:rowOff>
                  </from>
                  <to>
                    <xdr:col>25</xdr:col>
                    <xdr:colOff>133350</xdr:colOff>
                    <xdr:row>136</xdr:row>
                    <xdr:rowOff>28575</xdr:rowOff>
                  </to>
                </anchor>
              </controlPr>
            </control>
          </mc:Choice>
        </mc:AlternateContent>
        <mc:AlternateContent xmlns:mc="http://schemas.openxmlformats.org/markup-compatibility/2006">
          <mc:Choice Requires="x14">
            <control shapeId="28711" r:id="rId41" name="Option Button 39">
              <controlPr locked="0" defaultSize="0" autoFill="0" autoLine="0" autoPict="0">
                <anchor moveWithCells="1">
                  <from>
                    <xdr:col>33</xdr:col>
                    <xdr:colOff>209550</xdr:colOff>
                    <xdr:row>134</xdr:row>
                    <xdr:rowOff>142875</xdr:rowOff>
                  </from>
                  <to>
                    <xdr:col>34</xdr:col>
                    <xdr:colOff>104775</xdr:colOff>
                    <xdr:row>136</xdr:row>
                    <xdr:rowOff>28575</xdr:rowOff>
                  </to>
                </anchor>
              </controlPr>
            </control>
          </mc:Choice>
        </mc:AlternateContent>
        <mc:AlternateContent xmlns:mc="http://schemas.openxmlformats.org/markup-compatibility/2006">
          <mc:Choice Requires="x14">
            <control shapeId="28712" r:id="rId42" name="Option Button 40">
              <controlPr locked="0" defaultSize="0" autoFill="0" autoLine="0" autoPict="0">
                <anchor moveWithCells="1">
                  <from>
                    <xdr:col>11</xdr:col>
                    <xdr:colOff>123825</xdr:colOff>
                    <xdr:row>98</xdr:row>
                    <xdr:rowOff>38100</xdr:rowOff>
                  </from>
                  <to>
                    <xdr:col>16</xdr:col>
                    <xdr:colOff>104775</xdr:colOff>
                    <xdr:row>98</xdr:row>
                    <xdr:rowOff>200025</xdr:rowOff>
                  </to>
                </anchor>
              </controlPr>
            </control>
          </mc:Choice>
        </mc:AlternateContent>
        <mc:AlternateContent xmlns:mc="http://schemas.openxmlformats.org/markup-compatibility/2006">
          <mc:Choice Requires="x14">
            <control shapeId="28713" r:id="rId43" name="Option Button 41">
              <controlPr locked="0" defaultSize="0" autoFill="0" autoLine="0" autoPict="0">
                <anchor moveWithCells="1">
                  <from>
                    <xdr:col>17</xdr:col>
                    <xdr:colOff>171450</xdr:colOff>
                    <xdr:row>98</xdr:row>
                    <xdr:rowOff>38100</xdr:rowOff>
                  </from>
                  <to>
                    <xdr:col>20</xdr:col>
                    <xdr:colOff>247650</xdr:colOff>
                    <xdr:row>98</xdr:row>
                    <xdr:rowOff>200025</xdr:rowOff>
                  </to>
                </anchor>
              </controlPr>
            </control>
          </mc:Choice>
        </mc:AlternateContent>
        <mc:AlternateContent xmlns:mc="http://schemas.openxmlformats.org/markup-compatibility/2006">
          <mc:Choice Requires="x14">
            <control shapeId="28714" r:id="rId44" name="Option Button 42">
              <controlPr locked="0" defaultSize="0" autoFill="0" autoLine="0" autoPict="0">
                <anchor moveWithCells="1">
                  <from>
                    <xdr:col>21</xdr:col>
                    <xdr:colOff>133350</xdr:colOff>
                    <xdr:row>98</xdr:row>
                    <xdr:rowOff>38100</xdr:rowOff>
                  </from>
                  <to>
                    <xdr:col>25</xdr:col>
                    <xdr:colOff>19050</xdr:colOff>
                    <xdr:row>98</xdr:row>
                    <xdr:rowOff>200025</xdr:rowOff>
                  </to>
                </anchor>
              </controlPr>
            </control>
          </mc:Choice>
        </mc:AlternateContent>
        <mc:AlternateContent xmlns:mc="http://schemas.openxmlformats.org/markup-compatibility/2006">
          <mc:Choice Requires="x14">
            <control shapeId="28715" r:id="rId45" name="Check Box 43">
              <controlPr defaultSize="0" autoFill="0" autoLine="0" autoPict="0">
                <anchor moveWithCells="1">
                  <from>
                    <xdr:col>1</xdr:col>
                    <xdr:colOff>180975</xdr:colOff>
                    <xdr:row>146</xdr:row>
                    <xdr:rowOff>209550</xdr:rowOff>
                  </from>
                  <to>
                    <xdr:col>2</xdr:col>
                    <xdr:colOff>104775</xdr:colOff>
                    <xdr:row>147</xdr:row>
                    <xdr:rowOff>161925</xdr:rowOff>
                  </to>
                </anchor>
              </controlPr>
            </control>
          </mc:Choice>
        </mc:AlternateContent>
        <mc:AlternateContent xmlns:mc="http://schemas.openxmlformats.org/markup-compatibility/2006">
          <mc:Choice Requires="x14">
            <control shapeId="28716" r:id="rId46" name="Check Box 44">
              <controlPr defaultSize="0" autoFill="0" autoLine="0" autoPict="0">
                <anchor moveWithCells="1">
                  <from>
                    <xdr:col>1</xdr:col>
                    <xdr:colOff>180975</xdr:colOff>
                    <xdr:row>150</xdr:row>
                    <xdr:rowOff>0</xdr:rowOff>
                  </from>
                  <to>
                    <xdr:col>2</xdr:col>
                    <xdr:colOff>104775</xdr:colOff>
                    <xdr:row>150</xdr:row>
                    <xdr:rowOff>180975</xdr:rowOff>
                  </to>
                </anchor>
              </controlPr>
            </control>
          </mc:Choice>
        </mc:AlternateContent>
        <mc:AlternateContent xmlns:mc="http://schemas.openxmlformats.org/markup-compatibility/2006">
          <mc:Choice Requires="x14">
            <control shapeId="28717" r:id="rId47" name="Option Button 45">
              <controlPr defaultSize="0" autoFill="0" autoLine="0" autoPict="0">
                <anchor moveWithCells="1">
                  <from>
                    <xdr:col>16</xdr:col>
                    <xdr:colOff>104775</xdr:colOff>
                    <xdr:row>152</xdr:row>
                    <xdr:rowOff>0</xdr:rowOff>
                  </from>
                  <to>
                    <xdr:col>19</xdr:col>
                    <xdr:colOff>123825</xdr:colOff>
                    <xdr:row>153</xdr:row>
                    <xdr:rowOff>0</xdr:rowOff>
                  </to>
                </anchor>
              </controlPr>
            </control>
          </mc:Choice>
        </mc:AlternateContent>
        <mc:AlternateContent xmlns:mc="http://schemas.openxmlformats.org/markup-compatibility/2006">
          <mc:Choice Requires="x14">
            <control shapeId="28718" r:id="rId48" name="Option Button 46">
              <controlPr defaultSize="0" autoFill="0" autoLine="0" autoPict="0">
                <anchor moveWithCells="1">
                  <from>
                    <xdr:col>19</xdr:col>
                    <xdr:colOff>171450</xdr:colOff>
                    <xdr:row>152</xdr:row>
                    <xdr:rowOff>0</xdr:rowOff>
                  </from>
                  <to>
                    <xdr:col>21</xdr:col>
                    <xdr:colOff>200025</xdr:colOff>
                    <xdr:row>153</xdr:row>
                    <xdr:rowOff>0</xdr:rowOff>
                  </to>
                </anchor>
              </controlPr>
            </control>
          </mc:Choice>
        </mc:AlternateContent>
        <mc:AlternateContent xmlns:mc="http://schemas.openxmlformats.org/markup-compatibility/2006">
          <mc:Choice Requires="x14">
            <control shapeId="28719" r:id="rId49" name="Check Box 47">
              <controlPr locked="0" defaultSize="0" autoFill="0" autoLine="0" autoPict="0">
                <anchor moveWithCells="1">
                  <from>
                    <xdr:col>1</xdr:col>
                    <xdr:colOff>142875</xdr:colOff>
                    <xdr:row>69</xdr:row>
                    <xdr:rowOff>28575</xdr:rowOff>
                  </from>
                  <to>
                    <xdr:col>2</xdr:col>
                    <xdr:colOff>66675</xdr:colOff>
                    <xdr:row>69</xdr:row>
                    <xdr:rowOff>209550</xdr:rowOff>
                  </to>
                </anchor>
              </controlPr>
            </control>
          </mc:Choice>
        </mc:AlternateContent>
        <mc:AlternateContent xmlns:mc="http://schemas.openxmlformats.org/markup-compatibility/2006">
          <mc:Choice Requires="x14">
            <control shapeId="28720" r:id="rId50" name="Check Box 48">
              <controlPr locked="0" defaultSize="0" autoFill="0" autoLine="0" autoPict="0">
                <anchor moveWithCells="1">
                  <from>
                    <xdr:col>29</xdr:col>
                    <xdr:colOff>85725</xdr:colOff>
                    <xdr:row>16</xdr:row>
                    <xdr:rowOff>142875</xdr:rowOff>
                  </from>
                  <to>
                    <xdr:col>29</xdr:col>
                    <xdr:colOff>295275</xdr:colOff>
                    <xdr:row>17</xdr:row>
                    <xdr:rowOff>152400</xdr:rowOff>
                  </to>
                </anchor>
              </controlPr>
            </control>
          </mc:Choice>
        </mc:AlternateContent>
        <mc:AlternateContent xmlns:mc="http://schemas.openxmlformats.org/markup-compatibility/2006">
          <mc:Choice Requires="x14">
            <control shapeId="28721" r:id="rId51" name="Check Box 49">
              <controlPr locked="0" defaultSize="0" autoFill="0" autoLine="0" autoPict="0">
                <anchor moveWithCells="1">
                  <from>
                    <xdr:col>29</xdr:col>
                    <xdr:colOff>85725</xdr:colOff>
                    <xdr:row>17</xdr:row>
                    <xdr:rowOff>171450</xdr:rowOff>
                  </from>
                  <to>
                    <xdr:col>29</xdr:col>
                    <xdr:colOff>295275</xdr:colOff>
                    <xdr:row>18</xdr:row>
                    <xdr:rowOff>152400</xdr:rowOff>
                  </to>
                </anchor>
              </controlPr>
            </control>
          </mc:Choice>
        </mc:AlternateContent>
        <mc:AlternateContent xmlns:mc="http://schemas.openxmlformats.org/markup-compatibility/2006">
          <mc:Choice Requires="x14">
            <control shapeId="28722" r:id="rId52" name="Check Box 50">
              <controlPr locked="0" defaultSize="0" autoFill="0" autoLine="0" autoPict="0">
                <anchor moveWithCells="1">
                  <from>
                    <xdr:col>29</xdr:col>
                    <xdr:colOff>85725</xdr:colOff>
                    <xdr:row>20</xdr:row>
                    <xdr:rowOff>123825</xdr:rowOff>
                  </from>
                  <to>
                    <xdr:col>29</xdr:col>
                    <xdr:colOff>295275</xdr:colOff>
                    <xdr:row>21</xdr:row>
                    <xdr:rowOff>142875</xdr:rowOff>
                  </to>
                </anchor>
              </controlPr>
            </control>
          </mc:Choice>
        </mc:AlternateContent>
        <mc:AlternateContent xmlns:mc="http://schemas.openxmlformats.org/markup-compatibility/2006">
          <mc:Choice Requires="x14">
            <control shapeId="28723" r:id="rId53" name="Check Box 51">
              <controlPr locked="0" defaultSize="0" autoFill="0" autoLine="0" autoPict="0">
                <anchor moveWithCells="1">
                  <from>
                    <xdr:col>29</xdr:col>
                    <xdr:colOff>85725</xdr:colOff>
                    <xdr:row>21</xdr:row>
                    <xdr:rowOff>142875</xdr:rowOff>
                  </from>
                  <to>
                    <xdr:col>29</xdr:col>
                    <xdr:colOff>295275</xdr:colOff>
                    <xdr:row>22</xdr:row>
                    <xdr:rowOff>142875</xdr:rowOff>
                  </to>
                </anchor>
              </controlPr>
            </control>
          </mc:Choice>
        </mc:AlternateContent>
        <mc:AlternateContent xmlns:mc="http://schemas.openxmlformats.org/markup-compatibility/2006">
          <mc:Choice Requires="x14">
            <control shapeId="28724" r:id="rId54" name="Check Box 52">
              <controlPr locked="0" defaultSize="0" autoFill="0" autoLine="0" autoPict="0">
                <anchor moveWithCells="1">
                  <from>
                    <xdr:col>29</xdr:col>
                    <xdr:colOff>85725</xdr:colOff>
                    <xdr:row>29</xdr:row>
                    <xdr:rowOff>38100</xdr:rowOff>
                  </from>
                  <to>
                    <xdr:col>29</xdr:col>
                    <xdr:colOff>266700</xdr:colOff>
                    <xdr:row>29</xdr:row>
                    <xdr:rowOff>180975</xdr:rowOff>
                  </to>
                </anchor>
              </controlPr>
            </control>
          </mc:Choice>
        </mc:AlternateContent>
        <mc:AlternateContent xmlns:mc="http://schemas.openxmlformats.org/markup-compatibility/2006">
          <mc:Choice Requires="x14">
            <control shapeId="28725" r:id="rId55" name="Check Box 53">
              <controlPr locked="0" defaultSize="0" autoFill="0" autoLine="0" autoPict="0">
                <anchor moveWithCells="1">
                  <from>
                    <xdr:col>29</xdr:col>
                    <xdr:colOff>85725</xdr:colOff>
                    <xdr:row>30</xdr:row>
                    <xdr:rowOff>38100</xdr:rowOff>
                  </from>
                  <to>
                    <xdr:col>29</xdr:col>
                    <xdr:colOff>266700</xdr:colOff>
                    <xdr:row>30</xdr:row>
                    <xdr:rowOff>180975</xdr:rowOff>
                  </to>
                </anchor>
              </controlPr>
            </control>
          </mc:Choice>
        </mc:AlternateContent>
        <mc:AlternateContent xmlns:mc="http://schemas.openxmlformats.org/markup-compatibility/2006">
          <mc:Choice Requires="x14">
            <control shapeId="28726" r:id="rId56" name="Check Box 54">
              <controlPr locked="0" defaultSize="0" autoFill="0" autoLine="0" autoPict="0">
                <anchor moveWithCells="1">
                  <from>
                    <xdr:col>29</xdr:col>
                    <xdr:colOff>85725</xdr:colOff>
                    <xdr:row>33</xdr:row>
                    <xdr:rowOff>57150</xdr:rowOff>
                  </from>
                  <to>
                    <xdr:col>29</xdr:col>
                    <xdr:colOff>266700</xdr:colOff>
                    <xdr:row>33</xdr:row>
                    <xdr:rowOff>209550</xdr:rowOff>
                  </to>
                </anchor>
              </controlPr>
            </control>
          </mc:Choice>
        </mc:AlternateContent>
        <mc:AlternateContent xmlns:mc="http://schemas.openxmlformats.org/markup-compatibility/2006">
          <mc:Choice Requires="x14">
            <control shapeId="28727" r:id="rId57" name="Check Box 55">
              <controlPr locked="0" defaultSize="0" autoFill="0" autoLine="0" autoPict="0">
                <anchor moveWithCells="1">
                  <from>
                    <xdr:col>29</xdr:col>
                    <xdr:colOff>85725</xdr:colOff>
                    <xdr:row>34</xdr:row>
                    <xdr:rowOff>57150</xdr:rowOff>
                  </from>
                  <to>
                    <xdr:col>29</xdr:col>
                    <xdr:colOff>266700</xdr:colOff>
                    <xdr:row>34</xdr:row>
                    <xdr:rowOff>200025</xdr:rowOff>
                  </to>
                </anchor>
              </controlPr>
            </control>
          </mc:Choice>
        </mc:AlternateContent>
        <mc:AlternateContent xmlns:mc="http://schemas.openxmlformats.org/markup-compatibility/2006">
          <mc:Choice Requires="x14">
            <control shapeId="28728" r:id="rId58" name="Group Box 56">
              <controlPr defaultSize="0" autoFill="0" autoPict="0">
                <anchor moveWithCells="1">
                  <from>
                    <xdr:col>12</xdr:col>
                    <xdr:colOff>171450</xdr:colOff>
                    <xdr:row>40</xdr:row>
                    <xdr:rowOff>0</xdr:rowOff>
                  </from>
                  <to>
                    <xdr:col>19</xdr:col>
                    <xdr:colOff>9525</xdr:colOff>
                    <xdr:row>41</xdr:row>
                    <xdr:rowOff>9525</xdr:rowOff>
                  </to>
                </anchor>
              </controlPr>
            </control>
          </mc:Choice>
        </mc:AlternateContent>
        <mc:AlternateContent xmlns:mc="http://schemas.openxmlformats.org/markup-compatibility/2006">
          <mc:Choice Requires="x14">
            <control shapeId="28729" r:id="rId59" name="Check Box 57">
              <controlPr locked="0" defaultSize="0" autoFill="0" autoLine="0" autoPict="0">
                <anchor moveWithCells="1">
                  <from>
                    <xdr:col>1</xdr:col>
                    <xdr:colOff>142875</xdr:colOff>
                    <xdr:row>73</xdr:row>
                    <xdr:rowOff>66675</xdr:rowOff>
                  </from>
                  <to>
                    <xdr:col>2</xdr:col>
                    <xdr:colOff>66675</xdr:colOff>
                    <xdr:row>73</xdr:row>
                    <xdr:rowOff>247650</xdr:rowOff>
                  </to>
                </anchor>
              </controlPr>
            </control>
          </mc:Choice>
        </mc:AlternateContent>
        <mc:AlternateContent xmlns:mc="http://schemas.openxmlformats.org/markup-compatibility/2006">
          <mc:Choice Requires="x14">
            <control shapeId="28730" r:id="rId60" name="Check Box 58">
              <controlPr locked="0" defaultSize="0" autoFill="0" autoLine="0" autoPict="0">
                <anchor moveWithCells="1">
                  <from>
                    <xdr:col>1</xdr:col>
                    <xdr:colOff>142875</xdr:colOff>
                    <xdr:row>74</xdr:row>
                    <xdr:rowOff>9525</xdr:rowOff>
                  </from>
                  <to>
                    <xdr:col>2</xdr:col>
                    <xdr:colOff>66675</xdr:colOff>
                    <xdr:row>74</xdr:row>
                    <xdr:rowOff>190500</xdr:rowOff>
                  </to>
                </anchor>
              </controlPr>
            </control>
          </mc:Choice>
        </mc:AlternateContent>
        <mc:AlternateContent xmlns:mc="http://schemas.openxmlformats.org/markup-compatibility/2006">
          <mc:Choice Requires="x14">
            <control shapeId="28731" r:id="rId61" name="Check Box 59">
              <controlPr locked="0" defaultSize="0" autoFill="0" autoLine="0" autoPict="0">
                <anchor moveWithCells="1">
                  <from>
                    <xdr:col>1</xdr:col>
                    <xdr:colOff>142875</xdr:colOff>
                    <xdr:row>75</xdr:row>
                    <xdr:rowOff>0</xdr:rowOff>
                  </from>
                  <to>
                    <xdr:col>2</xdr:col>
                    <xdr:colOff>66675</xdr:colOff>
                    <xdr:row>76</xdr:row>
                    <xdr:rowOff>19050</xdr:rowOff>
                  </to>
                </anchor>
              </controlPr>
            </control>
          </mc:Choice>
        </mc:AlternateContent>
        <mc:AlternateContent xmlns:mc="http://schemas.openxmlformats.org/markup-compatibility/2006">
          <mc:Choice Requires="x14">
            <control shapeId="28732" r:id="rId62" name="Option Button 60">
              <controlPr locked="0" defaultSize="0" autoFill="0" autoLine="0" autoPict="0">
                <anchor moveWithCells="1">
                  <from>
                    <xdr:col>22</xdr:col>
                    <xdr:colOff>171450</xdr:colOff>
                    <xdr:row>73</xdr:row>
                    <xdr:rowOff>47625</xdr:rowOff>
                  </from>
                  <to>
                    <xdr:col>24</xdr:col>
                    <xdr:colOff>114300</xdr:colOff>
                    <xdr:row>73</xdr:row>
                    <xdr:rowOff>228600</xdr:rowOff>
                  </to>
                </anchor>
              </controlPr>
            </control>
          </mc:Choice>
        </mc:AlternateContent>
        <mc:AlternateContent xmlns:mc="http://schemas.openxmlformats.org/markup-compatibility/2006">
          <mc:Choice Requires="x14">
            <control shapeId="28733" r:id="rId63" name="Option Button 61">
              <controlPr locked="0" defaultSize="0" autoFill="0" autoLine="0" autoPict="0">
                <anchor moveWithCells="1">
                  <from>
                    <xdr:col>24</xdr:col>
                    <xdr:colOff>133350</xdr:colOff>
                    <xdr:row>73</xdr:row>
                    <xdr:rowOff>47625</xdr:rowOff>
                  </from>
                  <to>
                    <xdr:col>26</xdr:col>
                    <xdr:colOff>19050</xdr:colOff>
                    <xdr:row>73</xdr:row>
                    <xdr:rowOff>228600</xdr:rowOff>
                  </to>
                </anchor>
              </controlPr>
            </control>
          </mc:Choice>
        </mc:AlternateContent>
        <mc:AlternateContent xmlns:mc="http://schemas.openxmlformats.org/markup-compatibility/2006">
          <mc:Choice Requires="x14">
            <control shapeId="28734" r:id="rId64" name="Option Button 62">
              <controlPr locked="0" defaultSize="0" autoFill="0" autoLine="0" autoPict="0" altText="C">
                <anchor moveWithCells="1">
                  <from>
                    <xdr:col>26</xdr:col>
                    <xdr:colOff>114300</xdr:colOff>
                    <xdr:row>73</xdr:row>
                    <xdr:rowOff>47625</xdr:rowOff>
                  </from>
                  <to>
                    <xdr:col>28</xdr:col>
                    <xdr:colOff>114300</xdr:colOff>
                    <xdr:row>73</xdr:row>
                    <xdr:rowOff>228600</xdr:rowOff>
                  </to>
                </anchor>
              </controlPr>
            </control>
          </mc:Choice>
        </mc:AlternateContent>
        <mc:AlternateContent xmlns:mc="http://schemas.openxmlformats.org/markup-compatibility/2006">
          <mc:Choice Requires="x14">
            <control shapeId="28735" r:id="rId65" name="Option Button 63">
              <controlPr locked="0" defaultSize="0" autoFill="0" autoLine="0" autoPict="0">
                <anchor moveWithCells="1">
                  <from>
                    <xdr:col>28</xdr:col>
                    <xdr:colOff>142875</xdr:colOff>
                    <xdr:row>73</xdr:row>
                    <xdr:rowOff>47625</xdr:rowOff>
                  </from>
                  <to>
                    <xdr:col>29</xdr:col>
                    <xdr:colOff>342900</xdr:colOff>
                    <xdr:row>73</xdr:row>
                    <xdr:rowOff>228600</xdr:rowOff>
                  </to>
                </anchor>
              </controlPr>
            </control>
          </mc:Choice>
        </mc:AlternateContent>
        <mc:AlternateContent xmlns:mc="http://schemas.openxmlformats.org/markup-compatibility/2006">
          <mc:Choice Requires="x14">
            <control shapeId="28736" r:id="rId66" name="Option Button 64">
              <controlPr defaultSize="0" autoFill="0" autoLine="0" autoPict="0">
                <anchor moveWithCells="1">
                  <from>
                    <xdr:col>32</xdr:col>
                    <xdr:colOff>133350</xdr:colOff>
                    <xdr:row>40</xdr:row>
                    <xdr:rowOff>28575</xdr:rowOff>
                  </from>
                  <to>
                    <xdr:col>34</xdr:col>
                    <xdr:colOff>38100</xdr:colOff>
                    <xdr:row>40</xdr:row>
                    <xdr:rowOff>171450</xdr:rowOff>
                  </to>
                </anchor>
              </controlPr>
            </control>
          </mc:Choice>
        </mc:AlternateContent>
        <mc:AlternateContent xmlns:mc="http://schemas.openxmlformats.org/markup-compatibility/2006">
          <mc:Choice Requires="x14">
            <control shapeId="28737" r:id="rId67" name="Option Button 65">
              <controlPr defaultSize="0" autoFill="0" autoLine="0" autoPict="0">
                <anchor moveWithCells="1">
                  <from>
                    <xdr:col>34</xdr:col>
                    <xdr:colOff>114300</xdr:colOff>
                    <xdr:row>40</xdr:row>
                    <xdr:rowOff>9525</xdr:rowOff>
                  </from>
                  <to>
                    <xdr:col>36</xdr:col>
                    <xdr:colOff>104775</xdr:colOff>
                    <xdr:row>41</xdr:row>
                    <xdr:rowOff>0</xdr:rowOff>
                  </to>
                </anchor>
              </controlPr>
            </control>
          </mc:Choice>
        </mc:AlternateContent>
        <mc:AlternateContent xmlns:mc="http://schemas.openxmlformats.org/markup-compatibility/2006">
          <mc:Choice Requires="x14">
            <control shapeId="28738" r:id="rId68" name="Group Box 66">
              <controlPr defaultSize="0" autoFill="0" autoPict="0">
                <anchor moveWithCells="1">
                  <from>
                    <xdr:col>31</xdr:col>
                    <xdr:colOff>238125</xdr:colOff>
                    <xdr:row>39</xdr:row>
                    <xdr:rowOff>152400</xdr:rowOff>
                  </from>
                  <to>
                    <xdr:col>37</xdr:col>
                    <xdr:colOff>0</xdr:colOff>
                    <xdr:row>41</xdr:row>
                    <xdr:rowOff>0</xdr:rowOff>
                  </to>
                </anchor>
              </controlPr>
            </control>
          </mc:Choice>
        </mc:AlternateContent>
        <mc:AlternateContent xmlns:mc="http://schemas.openxmlformats.org/markup-compatibility/2006">
          <mc:Choice Requires="x14">
            <control shapeId="28739" r:id="rId69" name="Check Box 67">
              <controlPr defaultSize="0" autoFill="0" autoLine="0" autoPict="0">
                <anchor moveWithCells="1">
                  <from>
                    <xdr:col>1</xdr:col>
                    <xdr:colOff>180975</xdr:colOff>
                    <xdr:row>153</xdr:row>
                    <xdr:rowOff>0</xdr:rowOff>
                  </from>
                  <to>
                    <xdr:col>2</xdr:col>
                    <xdr:colOff>104775</xdr:colOff>
                    <xdr:row>153</xdr:row>
                    <xdr:rowOff>180975</xdr:rowOff>
                  </to>
                </anchor>
              </controlPr>
            </control>
          </mc:Choice>
        </mc:AlternateContent>
        <mc:AlternateContent xmlns:mc="http://schemas.openxmlformats.org/markup-compatibility/2006">
          <mc:Choice Requires="x14">
            <control shapeId="28740" r:id="rId70" name="Check Box 68">
              <controlPr defaultSize="0" autoFill="0" autoLine="0" autoPict="0">
                <anchor moveWithCells="1">
                  <from>
                    <xdr:col>1</xdr:col>
                    <xdr:colOff>180975</xdr:colOff>
                    <xdr:row>154</xdr:row>
                    <xdr:rowOff>9525</xdr:rowOff>
                  </from>
                  <to>
                    <xdr:col>2</xdr:col>
                    <xdr:colOff>104775</xdr:colOff>
                    <xdr:row>154</xdr:row>
                    <xdr:rowOff>180975</xdr:rowOff>
                  </to>
                </anchor>
              </controlPr>
            </control>
          </mc:Choice>
        </mc:AlternateContent>
        <mc:AlternateContent xmlns:mc="http://schemas.openxmlformats.org/markup-compatibility/2006">
          <mc:Choice Requires="x14">
            <control shapeId="28741" r:id="rId71" name="Option Button 69">
              <controlPr defaultSize="0" autoFill="0" autoLine="0" autoPict="0">
                <anchor moveWithCells="1">
                  <from>
                    <xdr:col>30</xdr:col>
                    <xdr:colOff>19050</xdr:colOff>
                    <xdr:row>68</xdr:row>
                    <xdr:rowOff>38100</xdr:rowOff>
                  </from>
                  <to>
                    <xdr:col>34</xdr:col>
                    <xdr:colOff>247650</xdr:colOff>
                    <xdr:row>68</xdr:row>
                    <xdr:rowOff>257175</xdr:rowOff>
                  </to>
                </anchor>
              </controlPr>
            </control>
          </mc:Choice>
        </mc:AlternateContent>
        <mc:AlternateContent xmlns:mc="http://schemas.openxmlformats.org/markup-compatibility/2006">
          <mc:Choice Requires="x14">
            <control shapeId="28742" r:id="rId72" name="Option Button 70">
              <controlPr defaultSize="0" autoFill="0" autoLine="0" autoPict="0">
                <anchor moveWithCells="1">
                  <from>
                    <xdr:col>29</xdr:col>
                    <xdr:colOff>361950</xdr:colOff>
                    <xdr:row>73</xdr:row>
                    <xdr:rowOff>47625</xdr:rowOff>
                  </from>
                  <to>
                    <xdr:col>35</xdr:col>
                    <xdr:colOff>66675</xdr:colOff>
                    <xdr:row>73</xdr:row>
                    <xdr:rowOff>228600</xdr:rowOff>
                  </to>
                </anchor>
              </controlPr>
            </control>
          </mc:Choice>
        </mc:AlternateContent>
        <mc:AlternateContent xmlns:mc="http://schemas.openxmlformats.org/markup-compatibility/2006">
          <mc:Choice Requires="x14">
            <control shapeId="28743" r:id="rId73" name="Group Box 71">
              <controlPr defaultSize="0" autoFill="0" autoPict="0">
                <anchor moveWithCells="1">
                  <from>
                    <xdr:col>21</xdr:col>
                    <xdr:colOff>247650</xdr:colOff>
                    <xdr:row>72</xdr:row>
                    <xdr:rowOff>238125</xdr:rowOff>
                  </from>
                  <to>
                    <xdr:col>36</xdr:col>
                    <xdr:colOff>38100</xdr:colOff>
                    <xdr:row>74</xdr:row>
                    <xdr:rowOff>28575</xdr:rowOff>
                  </to>
                </anchor>
              </controlPr>
            </control>
          </mc:Choice>
        </mc:AlternateContent>
        <mc:AlternateContent xmlns:mc="http://schemas.openxmlformats.org/markup-compatibility/2006">
          <mc:Choice Requires="x14">
            <control shapeId="28744" r:id="rId74" name="Option Button 72">
              <controlPr defaultSize="0" autoFill="0" autoLine="0" autoPict="0">
                <anchor moveWithCells="1">
                  <from>
                    <xdr:col>25</xdr:col>
                    <xdr:colOff>152400</xdr:colOff>
                    <xdr:row>98</xdr:row>
                    <xdr:rowOff>38100</xdr:rowOff>
                  </from>
                  <to>
                    <xdr:col>29</xdr:col>
                    <xdr:colOff>142875</xdr:colOff>
                    <xdr:row>98</xdr:row>
                    <xdr:rowOff>200025</xdr:rowOff>
                  </to>
                </anchor>
              </controlPr>
            </control>
          </mc:Choice>
        </mc:AlternateContent>
        <mc:AlternateContent xmlns:mc="http://schemas.openxmlformats.org/markup-compatibility/2006">
          <mc:Choice Requires="x14">
            <control shapeId="28745" r:id="rId75" name="Option Button 73">
              <controlPr defaultSize="0" autoFill="0" autoLine="0" autoPict="0">
                <anchor moveWithCells="1">
                  <from>
                    <xdr:col>22</xdr:col>
                    <xdr:colOff>19050</xdr:colOff>
                    <xdr:row>151</xdr:row>
                    <xdr:rowOff>228600</xdr:rowOff>
                  </from>
                  <to>
                    <xdr:col>25</xdr:col>
                    <xdr:colOff>19050</xdr:colOff>
                    <xdr:row>153</xdr:row>
                    <xdr:rowOff>0</xdr:rowOff>
                  </to>
                </anchor>
              </controlPr>
            </control>
          </mc:Choice>
        </mc:AlternateContent>
        <mc:AlternateContent xmlns:mc="http://schemas.openxmlformats.org/markup-compatibility/2006">
          <mc:Choice Requires="x14">
            <control shapeId="28746" r:id="rId76" name="Group Box 74">
              <controlPr defaultSize="0" autoFill="0" autoPict="0">
                <anchor moveWithCells="1">
                  <from>
                    <xdr:col>10</xdr:col>
                    <xdr:colOff>323850</xdr:colOff>
                    <xdr:row>98</xdr:row>
                    <xdr:rowOff>19050</xdr:rowOff>
                  </from>
                  <to>
                    <xdr:col>29</xdr:col>
                    <xdr:colOff>228600</xdr:colOff>
                    <xdr:row>99</xdr:row>
                    <xdr:rowOff>0</xdr:rowOff>
                  </to>
                </anchor>
              </controlPr>
            </control>
          </mc:Choice>
        </mc:AlternateContent>
        <mc:AlternateContent xmlns:mc="http://schemas.openxmlformats.org/markup-compatibility/2006">
          <mc:Choice Requires="x14">
            <control shapeId="28747" r:id="rId77" name="Group Box 75">
              <controlPr defaultSize="0" autoFill="0" autoPict="0">
                <anchor moveWithCells="1">
                  <from>
                    <xdr:col>15</xdr:col>
                    <xdr:colOff>180975</xdr:colOff>
                    <xdr:row>151</xdr:row>
                    <xdr:rowOff>190500</xdr:rowOff>
                  </from>
                  <to>
                    <xdr:col>25</xdr:col>
                    <xdr:colOff>104775</xdr:colOff>
                    <xdr:row>153</xdr:row>
                    <xdr:rowOff>19050</xdr:rowOff>
                  </to>
                </anchor>
              </controlPr>
            </control>
          </mc:Choice>
        </mc:AlternateContent>
        <mc:AlternateContent xmlns:mc="http://schemas.openxmlformats.org/markup-compatibility/2006">
          <mc:Choice Requires="x14">
            <control shapeId="28748" r:id="rId78" name="Group Box 76">
              <controlPr defaultSize="0" autoFill="0" autoPict="0">
                <anchor moveWithCells="1">
                  <from>
                    <xdr:col>21</xdr:col>
                    <xdr:colOff>247650</xdr:colOff>
                    <xdr:row>67</xdr:row>
                    <xdr:rowOff>228600</xdr:rowOff>
                  </from>
                  <to>
                    <xdr:col>36</xdr:col>
                    <xdr:colOff>19050</xdr:colOff>
                    <xdr:row>69</xdr:row>
                    <xdr:rowOff>19050</xdr:rowOff>
                  </to>
                </anchor>
              </controlPr>
            </control>
          </mc:Choice>
        </mc:AlternateContent>
        <mc:AlternateContent xmlns:mc="http://schemas.openxmlformats.org/markup-compatibility/2006">
          <mc:Choice Requires="x14">
            <control shapeId="28750" r:id="rId79" name="Check Box 78">
              <controlPr defaultSize="0" autoFill="0" autoLine="0" autoPict="0">
                <anchor moveWithCells="1">
                  <from>
                    <xdr:col>1</xdr:col>
                    <xdr:colOff>180975</xdr:colOff>
                    <xdr:row>154</xdr:row>
                    <xdr:rowOff>228600</xdr:rowOff>
                  </from>
                  <to>
                    <xdr:col>2</xdr:col>
                    <xdr:colOff>104775</xdr:colOff>
                    <xdr:row>155</xdr:row>
                    <xdr:rowOff>171450</xdr:rowOff>
                  </to>
                </anchor>
              </controlPr>
            </control>
          </mc:Choice>
        </mc:AlternateContent>
        <mc:AlternateContent xmlns:mc="http://schemas.openxmlformats.org/markup-compatibility/2006">
          <mc:Choice Requires="x14">
            <control shapeId="28751" r:id="rId80" name="Check Box 79">
              <controlPr locked="0" defaultSize="0" autoFill="0" autoLine="0" autoPict="0">
                <anchor moveWithCells="1">
                  <from>
                    <xdr:col>29</xdr:col>
                    <xdr:colOff>85725</xdr:colOff>
                    <xdr:row>18</xdr:row>
                    <xdr:rowOff>171450</xdr:rowOff>
                  </from>
                  <to>
                    <xdr:col>29</xdr:col>
                    <xdr:colOff>295275</xdr:colOff>
                    <xdr:row>19</xdr:row>
                    <xdr:rowOff>152400</xdr:rowOff>
                  </to>
                </anchor>
              </controlPr>
            </control>
          </mc:Choice>
        </mc:AlternateContent>
        <mc:AlternateContent xmlns:mc="http://schemas.openxmlformats.org/markup-compatibility/2006">
          <mc:Choice Requires="x14">
            <control shapeId="28752" r:id="rId81" name="Check Box 80">
              <controlPr locked="0" defaultSize="0" autoFill="0" autoLine="0" autoPict="0">
                <anchor moveWithCells="1">
                  <from>
                    <xdr:col>29</xdr:col>
                    <xdr:colOff>85725</xdr:colOff>
                    <xdr:row>22</xdr:row>
                    <xdr:rowOff>152400</xdr:rowOff>
                  </from>
                  <to>
                    <xdr:col>29</xdr:col>
                    <xdr:colOff>295275</xdr:colOff>
                    <xdr:row>23</xdr:row>
                    <xdr:rowOff>152400</xdr:rowOff>
                  </to>
                </anchor>
              </controlPr>
            </control>
          </mc:Choice>
        </mc:AlternateContent>
        <mc:AlternateContent xmlns:mc="http://schemas.openxmlformats.org/markup-compatibility/2006">
          <mc:Choice Requires="x14">
            <control shapeId="28753" r:id="rId82" name="Check Box 81">
              <controlPr locked="0" defaultSize="0" autoFill="0" autoLine="0" autoPict="0">
                <anchor moveWithCells="1">
                  <from>
                    <xdr:col>29</xdr:col>
                    <xdr:colOff>85725</xdr:colOff>
                    <xdr:row>31</xdr:row>
                    <xdr:rowOff>28575</xdr:rowOff>
                  </from>
                  <to>
                    <xdr:col>29</xdr:col>
                    <xdr:colOff>266700</xdr:colOff>
                    <xdr:row>31</xdr:row>
                    <xdr:rowOff>171450</xdr:rowOff>
                  </to>
                </anchor>
              </controlPr>
            </control>
          </mc:Choice>
        </mc:AlternateContent>
        <mc:AlternateContent xmlns:mc="http://schemas.openxmlformats.org/markup-compatibility/2006">
          <mc:Choice Requires="x14">
            <control shapeId="28754" r:id="rId83" name="Check Box 82">
              <controlPr locked="0" defaultSize="0" autoFill="0" autoLine="0" autoPict="0">
                <anchor moveWithCells="1">
                  <from>
                    <xdr:col>29</xdr:col>
                    <xdr:colOff>85725</xdr:colOff>
                    <xdr:row>35</xdr:row>
                    <xdr:rowOff>47625</xdr:rowOff>
                  </from>
                  <to>
                    <xdr:col>29</xdr:col>
                    <xdr:colOff>266700</xdr:colOff>
                    <xdr:row>35</xdr:row>
                    <xdr:rowOff>190500</xdr:rowOff>
                  </to>
                </anchor>
              </controlPr>
            </control>
          </mc:Choice>
        </mc:AlternateContent>
        <mc:AlternateContent xmlns:mc="http://schemas.openxmlformats.org/markup-compatibility/2006">
          <mc:Choice Requires="x14">
            <control shapeId="28755" r:id="rId84" name="Option Button 83">
              <controlPr defaultSize="0" autoFill="0" autoLine="0" autoPict="0">
                <anchor moveWithCells="1">
                  <from>
                    <xdr:col>14</xdr:col>
                    <xdr:colOff>95250</xdr:colOff>
                    <xdr:row>123</xdr:row>
                    <xdr:rowOff>76200</xdr:rowOff>
                  </from>
                  <to>
                    <xdr:col>23</xdr:col>
                    <xdr:colOff>209550</xdr:colOff>
                    <xdr:row>124</xdr:row>
                    <xdr:rowOff>133350</xdr:rowOff>
                  </to>
                </anchor>
              </controlPr>
            </control>
          </mc:Choice>
        </mc:AlternateContent>
        <mc:AlternateContent xmlns:mc="http://schemas.openxmlformats.org/markup-compatibility/2006">
          <mc:Choice Requires="x14">
            <control shapeId="28769" r:id="rId85" name="ouinon">
              <controlPr defaultSize="0" autoFill="0" autoLine="0" autoPict="0">
                <anchor moveWithCells="1">
                  <from>
                    <xdr:col>22</xdr:col>
                    <xdr:colOff>171450</xdr:colOff>
                    <xdr:row>46</xdr:row>
                    <xdr:rowOff>28575</xdr:rowOff>
                  </from>
                  <to>
                    <xdr:col>24</xdr:col>
                    <xdr:colOff>238125</xdr:colOff>
                    <xdr:row>47</xdr:row>
                    <xdr:rowOff>142875</xdr:rowOff>
                  </to>
                </anchor>
              </controlPr>
            </control>
          </mc:Choice>
        </mc:AlternateContent>
        <mc:AlternateContent xmlns:mc="http://schemas.openxmlformats.org/markup-compatibility/2006">
          <mc:Choice Requires="x14">
            <control shapeId="28770" r:id="rId86" name="Option Button 98">
              <controlPr defaultSize="0" autoFill="0" autoLine="0" autoPict="0">
                <anchor moveWithCells="1">
                  <from>
                    <xdr:col>20</xdr:col>
                    <xdr:colOff>142875</xdr:colOff>
                    <xdr:row>46</xdr:row>
                    <xdr:rowOff>28575</xdr:rowOff>
                  </from>
                  <to>
                    <xdr:col>22</xdr:col>
                    <xdr:colOff>142875</xdr:colOff>
                    <xdr:row>47</xdr:row>
                    <xdr:rowOff>133350</xdr:rowOff>
                  </to>
                </anchor>
              </controlPr>
            </control>
          </mc:Choice>
        </mc:AlternateContent>
        <mc:AlternateContent xmlns:mc="http://schemas.openxmlformats.org/markup-compatibility/2006">
          <mc:Choice Requires="x14">
            <control shapeId="28771" r:id="rId87" name="Option Button 99">
              <controlPr defaultSize="0" autoFill="0" autoLine="0" autoPict="0">
                <anchor moveWithCells="1">
                  <from>
                    <xdr:col>22</xdr:col>
                    <xdr:colOff>161925</xdr:colOff>
                    <xdr:row>49</xdr:row>
                    <xdr:rowOff>28575</xdr:rowOff>
                  </from>
                  <to>
                    <xdr:col>24</xdr:col>
                    <xdr:colOff>238125</xdr:colOff>
                    <xdr:row>50</xdr:row>
                    <xdr:rowOff>142875</xdr:rowOff>
                  </to>
                </anchor>
              </controlPr>
            </control>
          </mc:Choice>
        </mc:AlternateContent>
        <mc:AlternateContent xmlns:mc="http://schemas.openxmlformats.org/markup-compatibility/2006">
          <mc:Choice Requires="x14">
            <control shapeId="28772" r:id="rId88" name="Option Button 100">
              <controlPr defaultSize="0" autoFill="0" autoLine="0" autoPict="0">
                <anchor moveWithCells="1">
                  <from>
                    <xdr:col>20</xdr:col>
                    <xdr:colOff>142875</xdr:colOff>
                    <xdr:row>49</xdr:row>
                    <xdr:rowOff>38100</xdr:rowOff>
                  </from>
                  <to>
                    <xdr:col>22</xdr:col>
                    <xdr:colOff>142875</xdr:colOff>
                    <xdr:row>50</xdr:row>
                    <xdr:rowOff>142875</xdr:rowOff>
                  </to>
                </anchor>
              </controlPr>
            </control>
          </mc:Choice>
        </mc:AlternateContent>
        <mc:AlternateContent xmlns:mc="http://schemas.openxmlformats.org/markup-compatibility/2006">
          <mc:Choice Requires="x14">
            <control shapeId="28773" r:id="rId89" name="Group Box 101">
              <controlPr defaultSize="0" autoFill="0" autoPict="0">
                <anchor moveWithCells="1">
                  <from>
                    <xdr:col>20</xdr:col>
                    <xdr:colOff>28575</xdr:colOff>
                    <xdr:row>48</xdr:row>
                    <xdr:rowOff>161925</xdr:rowOff>
                  </from>
                  <to>
                    <xdr:col>24</xdr:col>
                    <xdr:colOff>314325</xdr:colOff>
                    <xdr:row>51</xdr:row>
                    <xdr:rowOff>9525</xdr:rowOff>
                  </to>
                </anchor>
              </controlPr>
            </control>
          </mc:Choice>
        </mc:AlternateContent>
        <mc:AlternateContent xmlns:mc="http://schemas.openxmlformats.org/markup-compatibility/2006">
          <mc:Choice Requires="x14">
            <control shapeId="28774" r:id="rId90" name="Option Button 102">
              <controlPr defaultSize="0" autoFill="0" autoLine="0" autoPict="0">
                <anchor moveWithCells="1">
                  <from>
                    <xdr:col>22</xdr:col>
                    <xdr:colOff>171450</xdr:colOff>
                    <xdr:row>52</xdr:row>
                    <xdr:rowOff>28575</xdr:rowOff>
                  </from>
                  <to>
                    <xdr:col>24</xdr:col>
                    <xdr:colOff>238125</xdr:colOff>
                    <xdr:row>53</xdr:row>
                    <xdr:rowOff>142875</xdr:rowOff>
                  </to>
                </anchor>
              </controlPr>
            </control>
          </mc:Choice>
        </mc:AlternateContent>
        <mc:AlternateContent xmlns:mc="http://schemas.openxmlformats.org/markup-compatibility/2006">
          <mc:Choice Requires="x14">
            <control shapeId="28775" r:id="rId91" name="Option Button 103">
              <controlPr defaultSize="0" autoFill="0" autoLine="0" autoPict="0">
                <anchor moveWithCells="1">
                  <from>
                    <xdr:col>20</xdr:col>
                    <xdr:colOff>142875</xdr:colOff>
                    <xdr:row>52</xdr:row>
                    <xdr:rowOff>38100</xdr:rowOff>
                  </from>
                  <to>
                    <xdr:col>22</xdr:col>
                    <xdr:colOff>123825</xdr:colOff>
                    <xdr:row>53</xdr:row>
                    <xdr:rowOff>142875</xdr:rowOff>
                  </to>
                </anchor>
              </controlPr>
            </control>
          </mc:Choice>
        </mc:AlternateContent>
        <mc:AlternateContent xmlns:mc="http://schemas.openxmlformats.org/markup-compatibility/2006">
          <mc:Choice Requires="x14">
            <control shapeId="28776" r:id="rId92" name="Group Box 104">
              <controlPr defaultSize="0" autoFill="0" autoPict="0">
                <anchor moveWithCells="1">
                  <from>
                    <xdr:col>20</xdr:col>
                    <xdr:colOff>28575</xdr:colOff>
                    <xdr:row>52</xdr:row>
                    <xdr:rowOff>9525</xdr:rowOff>
                  </from>
                  <to>
                    <xdr:col>24</xdr:col>
                    <xdr:colOff>314325</xdr:colOff>
                    <xdr:row>54</xdr:row>
                    <xdr:rowOff>0</xdr:rowOff>
                  </to>
                </anchor>
              </controlPr>
            </control>
          </mc:Choice>
        </mc:AlternateContent>
        <mc:AlternateContent xmlns:mc="http://schemas.openxmlformats.org/markup-compatibility/2006">
          <mc:Choice Requires="x14">
            <control shapeId="28777" r:id="rId93" name="Group Box 105">
              <controlPr defaultSize="0" autoFill="0" autoPict="0">
                <anchor moveWithCells="1">
                  <from>
                    <xdr:col>20</xdr:col>
                    <xdr:colOff>28575</xdr:colOff>
                    <xdr:row>45</xdr:row>
                    <xdr:rowOff>238125</xdr:rowOff>
                  </from>
                  <to>
                    <xdr:col>24</xdr:col>
                    <xdr:colOff>314325</xdr:colOff>
                    <xdr:row>48</xdr:row>
                    <xdr:rowOff>19050</xdr:rowOff>
                  </to>
                </anchor>
              </controlPr>
            </control>
          </mc:Choice>
        </mc:AlternateContent>
        <mc:AlternateContent xmlns:mc="http://schemas.openxmlformats.org/markup-compatibility/2006">
          <mc:Choice Requires="x14">
            <control shapeId="28783" r:id="rId94" name="Check Box 111">
              <controlPr defaultSize="0" autoFill="0" autoLine="0" autoPict="0">
                <anchor moveWithCells="1">
                  <from>
                    <xdr:col>1</xdr:col>
                    <xdr:colOff>180975</xdr:colOff>
                    <xdr:row>151</xdr:row>
                    <xdr:rowOff>9525</xdr:rowOff>
                  </from>
                  <to>
                    <xdr:col>2</xdr:col>
                    <xdr:colOff>104775</xdr:colOff>
                    <xdr:row>151</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DC68F-03A6-4015-B6ED-FE16047F6687}">
  <sheetPr codeName="Feuil8"/>
  <dimension ref="A1:AP121"/>
  <sheetViews>
    <sheetView zoomScaleNormal="100" workbookViewId="0">
      <selection activeCell="H13" sqref="H13"/>
    </sheetView>
  </sheetViews>
  <sheetFormatPr baseColWidth="10" defaultColWidth="11.42578125" defaultRowHeight="0" customHeight="1" zeroHeight="1"/>
  <cols>
    <col min="1" max="1" width="2.5703125" style="161" customWidth="1"/>
    <col min="2" max="2" width="2.7109375" style="161" customWidth="1"/>
    <col min="3" max="4" width="17.140625" style="161" customWidth="1"/>
    <col min="5" max="5" width="18" style="161" customWidth="1"/>
    <col min="6" max="6" width="17.140625" style="161" customWidth="1"/>
    <col min="7" max="7" width="34" style="161" customWidth="1"/>
    <col min="8" max="8" width="7" style="161" customWidth="1"/>
    <col min="9" max="24" width="8.140625" style="161" customWidth="1"/>
    <col min="25" max="25" width="4.7109375" style="161" customWidth="1"/>
    <col min="26" max="26" width="6" style="161" customWidth="1"/>
    <col min="27" max="42" width="11.42578125" style="161" customWidth="1"/>
    <col min="43" max="16384" width="11.42578125" style="161"/>
  </cols>
  <sheetData>
    <row r="1" spans="2:25" ht="12.75" thickBot="1"/>
    <row r="2" spans="2:25" ht="12.75" customHeight="1">
      <c r="B2" s="519" t="s">
        <v>623</v>
      </c>
      <c r="C2" s="520"/>
      <c r="D2" s="520"/>
      <c r="E2" s="520"/>
      <c r="F2" s="520"/>
      <c r="G2" s="520"/>
      <c r="H2" s="521"/>
      <c r="I2" s="536"/>
      <c r="J2" s="537"/>
      <c r="K2" s="540" t="s">
        <v>209</v>
      </c>
      <c r="L2" s="540"/>
      <c r="M2" s="540"/>
      <c r="N2" s="542" t="s">
        <v>677</v>
      </c>
      <c r="O2" s="542"/>
      <c r="P2" s="542"/>
      <c r="Q2" s="542"/>
      <c r="R2" s="542"/>
      <c r="S2" s="542"/>
      <c r="T2" s="542"/>
      <c r="U2" s="542"/>
      <c r="V2" s="525" t="s">
        <v>552</v>
      </c>
      <c r="W2" s="526"/>
      <c r="X2" s="526"/>
      <c r="Y2" s="527"/>
    </row>
    <row r="3" spans="2:25" ht="12.75" customHeight="1">
      <c r="B3" s="520"/>
      <c r="C3" s="520"/>
      <c r="D3" s="520"/>
      <c r="E3" s="520"/>
      <c r="F3" s="520"/>
      <c r="G3" s="520"/>
      <c r="H3" s="521"/>
      <c r="I3" s="538"/>
      <c r="J3" s="539"/>
      <c r="K3" s="541"/>
      <c r="L3" s="541"/>
      <c r="M3" s="541"/>
      <c r="N3" s="543"/>
      <c r="O3" s="543"/>
      <c r="P3" s="543"/>
      <c r="Q3" s="543"/>
      <c r="R3" s="543"/>
      <c r="S3" s="543"/>
      <c r="T3" s="543"/>
      <c r="U3" s="543"/>
      <c r="V3" s="528"/>
      <c r="W3" s="529"/>
      <c r="X3" s="529"/>
      <c r="Y3" s="530"/>
    </row>
    <row r="4" spans="2:25" ht="12.75" customHeight="1">
      <c r="B4" s="520"/>
      <c r="C4" s="520"/>
      <c r="D4" s="520"/>
      <c r="E4" s="520"/>
      <c r="F4" s="520"/>
      <c r="G4" s="520"/>
      <c r="H4" s="521"/>
      <c r="I4" s="538"/>
      <c r="J4" s="539"/>
      <c r="K4" s="541"/>
      <c r="L4" s="541"/>
      <c r="M4" s="541"/>
      <c r="N4" s="543"/>
      <c r="O4" s="543"/>
      <c r="P4" s="543"/>
      <c r="Q4" s="543"/>
      <c r="R4" s="543"/>
      <c r="S4" s="543"/>
      <c r="T4" s="543"/>
      <c r="U4" s="543"/>
      <c r="V4" s="528"/>
      <c r="W4" s="529"/>
      <c r="X4" s="529"/>
      <c r="Y4" s="530"/>
    </row>
    <row r="5" spans="2:25" ht="12.75" customHeight="1">
      <c r="B5" s="523" t="s">
        <v>624</v>
      </c>
      <c r="C5" s="523"/>
      <c r="D5" s="523"/>
      <c r="E5" s="523"/>
      <c r="F5" s="523"/>
      <c r="G5" s="523"/>
      <c r="I5" s="538"/>
      <c r="J5" s="539"/>
      <c r="K5" s="541"/>
      <c r="L5" s="541"/>
      <c r="M5" s="541"/>
      <c r="N5" s="543"/>
      <c r="O5" s="543"/>
      <c r="P5" s="543"/>
      <c r="Q5" s="543"/>
      <c r="R5" s="543"/>
      <c r="S5" s="543"/>
      <c r="T5" s="543"/>
      <c r="U5" s="543"/>
      <c r="V5" s="528"/>
      <c r="W5" s="529"/>
      <c r="X5" s="529"/>
      <c r="Y5" s="530"/>
    </row>
    <row r="6" spans="2:25" ht="12.75" customHeight="1">
      <c r="B6" s="523"/>
      <c r="C6" s="523"/>
      <c r="D6" s="523"/>
      <c r="E6" s="523"/>
      <c r="F6" s="523"/>
      <c r="G6" s="523"/>
      <c r="I6" s="538"/>
      <c r="J6" s="539"/>
      <c r="K6" s="541"/>
      <c r="L6" s="541"/>
      <c r="M6" s="541"/>
      <c r="N6" s="543"/>
      <c r="O6" s="543"/>
      <c r="P6" s="543"/>
      <c r="Q6" s="543"/>
      <c r="R6" s="543"/>
      <c r="S6" s="543"/>
      <c r="T6" s="543"/>
      <c r="U6" s="543"/>
      <c r="V6" s="531"/>
      <c r="W6" s="532"/>
      <c r="X6" s="532"/>
      <c r="Y6" s="533"/>
    </row>
    <row r="7" spans="2:25" ht="15.75" customHeight="1">
      <c r="B7" s="523"/>
      <c r="C7" s="523"/>
      <c r="D7" s="523"/>
      <c r="E7" s="523"/>
      <c r="F7" s="523"/>
      <c r="G7" s="523"/>
      <c r="I7" s="162"/>
      <c r="Y7" s="163"/>
    </row>
    <row r="8" spans="2:25" ht="15" customHeight="1">
      <c r="B8" s="523"/>
      <c r="C8" s="523"/>
      <c r="D8" s="523"/>
      <c r="E8" s="523"/>
      <c r="F8" s="523"/>
      <c r="G8" s="523"/>
      <c r="I8" s="164"/>
      <c r="J8" s="165" t="s">
        <v>206</v>
      </c>
      <c r="L8" s="535">
        <f>Formulaire_Fr!F9</f>
        <v>0</v>
      </c>
      <c r="M8" s="535"/>
      <c r="N8" s="535"/>
      <c r="O8" s="535"/>
      <c r="P8" s="535"/>
      <c r="R8" s="166" t="s">
        <v>208</v>
      </c>
      <c r="S8" s="550">
        <f>Formulaire_Fr!U9</f>
        <v>0</v>
      </c>
      <c r="T8" s="550"/>
      <c r="V8" s="166" t="s">
        <v>470</v>
      </c>
      <c r="W8" s="534">
        <f>Formulaire_Fr!AF9</f>
        <v>0</v>
      </c>
      <c r="X8" s="534"/>
      <c r="Y8" s="163"/>
    </row>
    <row r="9" spans="2:25" ht="15" customHeight="1">
      <c r="B9" s="523"/>
      <c r="C9" s="523"/>
      <c r="D9" s="523"/>
      <c r="E9" s="523"/>
      <c r="F9" s="523"/>
      <c r="G9" s="523"/>
      <c r="I9" s="167"/>
      <c r="Y9" s="163"/>
    </row>
    <row r="10" spans="2:25" ht="15">
      <c r="B10" s="523"/>
      <c r="C10" s="523"/>
      <c r="D10" s="523"/>
      <c r="E10" s="523"/>
      <c r="F10" s="523"/>
      <c r="G10" s="523"/>
      <c r="I10" s="164"/>
      <c r="J10" s="165" t="s">
        <v>207</v>
      </c>
      <c r="L10" s="535">
        <f>Formulaire_Fr!F11</f>
        <v>0</v>
      </c>
      <c r="M10" s="535"/>
      <c r="N10" s="535"/>
      <c r="O10" s="535"/>
      <c r="P10" s="535"/>
      <c r="Q10" s="535"/>
      <c r="R10" s="535"/>
      <c r="S10" s="535"/>
      <c r="T10" s="535"/>
      <c r="U10" s="535"/>
      <c r="V10" s="535"/>
      <c r="W10" s="535"/>
      <c r="X10" s="535"/>
      <c r="Y10" s="163"/>
    </row>
    <row r="11" spans="2:25" ht="15" customHeight="1">
      <c r="B11" s="523"/>
      <c r="C11" s="523"/>
      <c r="D11" s="523"/>
      <c r="E11" s="523"/>
      <c r="F11" s="523"/>
      <c r="G11" s="523"/>
      <c r="I11" s="164"/>
      <c r="Y11" s="163"/>
    </row>
    <row r="12" spans="2:25" ht="15.75" customHeight="1">
      <c r="B12" s="523"/>
      <c r="C12" s="523"/>
      <c r="D12" s="523"/>
      <c r="E12" s="523"/>
      <c r="F12" s="523"/>
      <c r="G12" s="523"/>
      <c r="I12" s="164"/>
      <c r="Y12" s="163"/>
    </row>
    <row r="13" spans="2:25" ht="12.75" customHeight="1">
      <c r="B13" s="523"/>
      <c r="C13" s="523"/>
      <c r="D13" s="523"/>
      <c r="E13" s="523"/>
      <c r="F13" s="523"/>
      <c r="G13" s="523"/>
      <c r="I13" s="164"/>
      <c r="J13" s="169" t="s">
        <v>553</v>
      </c>
      <c r="K13" s="170"/>
      <c r="L13" s="170"/>
      <c r="M13" s="170"/>
      <c r="N13" s="170"/>
      <c r="O13" s="170"/>
      <c r="Q13" s="169" t="s">
        <v>554</v>
      </c>
      <c r="R13" s="170"/>
      <c r="S13" s="170"/>
      <c r="T13" s="170"/>
      <c r="U13" s="170"/>
      <c r="V13" s="170"/>
      <c r="W13" s="170"/>
      <c r="X13" s="170"/>
      <c r="Y13" s="163"/>
    </row>
    <row r="14" spans="2:25" ht="15.75" customHeight="1">
      <c r="B14" s="523"/>
      <c r="C14" s="523"/>
      <c r="D14" s="523"/>
      <c r="E14" s="523"/>
      <c r="F14" s="523"/>
      <c r="G14" s="523"/>
      <c r="I14" s="164"/>
      <c r="Y14" s="163"/>
    </row>
    <row r="15" spans="2:25" ht="12.75" customHeight="1">
      <c r="B15" s="523"/>
      <c r="C15" s="523"/>
      <c r="D15" s="523"/>
      <c r="E15" s="523"/>
      <c r="F15" s="523"/>
      <c r="G15" s="523"/>
      <c r="I15" s="164"/>
      <c r="J15" s="171" t="s">
        <v>555</v>
      </c>
      <c r="L15" s="545"/>
      <c r="M15" s="545"/>
      <c r="N15" s="545"/>
      <c r="Q15" s="260" t="b">
        <v>0</v>
      </c>
      <c r="R15" s="161" t="s">
        <v>564</v>
      </c>
      <c r="Y15" s="163"/>
    </row>
    <row r="16" spans="2:25" ht="15.75" customHeight="1">
      <c r="B16" s="523"/>
      <c r="C16" s="523"/>
      <c r="D16" s="523"/>
      <c r="E16" s="523"/>
      <c r="F16" s="523"/>
      <c r="G16" s="523"/>
      <c r="I16" s="164"/>
      <c r="J16" s="171"/>
      <c r="L16" s="168"/>
      <c r="M16" s="168"/>
      <c r="N16" s="168"/>
      <c r="Q16" s="260" t="b">
        <v>0</v>
      </c>
      <c r="R16" s="523" t="s">
        <v>565</v>
      </c>
      <c r="S16" s="523"/>
      <c r="T16" s="523"/>
      <c r="U16" s="523"/>
      <c r="V16" s="523"/>
      <c r="W16" s="523"/>
      <c r="X16" s="523"/>
      <c r="Y16" s="163"/>
    </row>
    <row r="17" spans="1:42" ht="12.75" customHeight="1">
      <c r="I17" s="164"/>
      <c r="J17" s="171" t="s">
        <v>556</v>
      </c>
      <c r="L17" s="545"/>
      <c r="M17" s="545"/>
      <c r="N17" s="545"/>
      <c r="R17" s="523"/>
      <c r="S17" s="523"/>
      <c r="T17" s="523"/>
      <c r="U17" s="523"/>
      <c r="V17" s="523"/>
      <c r="W17" s="523"/>
      <c r="X17" s="523"/>
      <c r="Y17" s="163"/>
    </row>
    <row r="18" spans="1:42" ht="15.75" customHeight="1">
      <c r="B18" s="522" t="s">
        <v>625</v>
      </c>
      <c r="C18" s="522"/>
      <c r="D18" s="522"/>
      <c r="E18" s="522"/>
      <c r="F18" s="522"/>
      <c r="G18" s="522"/>
      <c r="I18" s="164"/>
      <c r="J18" s="171"/>
      <c r="L18" s="168"/>
      <c r="M18" s="168"/>
      <c r="N18" s="168"/>
      <c r="Q18" s="260" t="b">
        <v>0</v>
      </c>
      <c r="R18" s="523" t="s">
        <v>566</v>
      </c>
      <c r="S18" s="523"/>
      <c r="T18" s="523"/>
      <c r="U18" s="523"/>
      <c r="V18" s="523"/>
      <c r="W18" s="523"/>
      <c r="X18" s="523"/>
      <c r="Y18" s="163"/>
    </row>
    <row r="19" spans="1:42" ht="15.75" customHeight="1">
      <c r="B19" s="251"/>
      <c r="C19" s="251"/>
      <c r="D19" s="251"/>
      <c r="E19" s="251"/>
      <c r="F19" s="251"/>
      <c r="G19" s="251"/>
      <c r="I19" s="164"/>
      <c r="J19" s="171" t="s">
        <v>557</v>
      </c>
      <c r="L19" s="545"/>
      <c r="M19" s="545"/>
      <c r="N19" s="545"/>
      <c r="R19" s="523"/>
      <c r="S19" s="523"/>
      <c r="T19" s="523"/>
      <c r="U19" s="523"/>
      <c r="V19" s="523"/>
      <c r="W19" s="523"/>
      <c r="X19" s="523"/>
      <c r="Y19" s="163"/>
    </row>
    <row r="20" spans="1:42" ht="15.75" customHeight="1">
      <c r="B20" s="249" t="s">
        <v>544</v>
      </c>
      <c r="C20" s="523" t="s">
        <v>626</v>
      </c>
      <c r="D20" s="523"/>
      <c r="E20" s="523"/>
      <c r="F20" s="523"/>
      <c r="G20" s="523"/>
      <c r="H20" s="184"/>
      <c r="I20" s="164"/>
      <c r="J20" s="171"/>
      <c r="L20" s="168"/>
      <c r="M20" s="168"/>
      <c r="N20" s="168"/>
      <c r="Y20" s="163"/>
    </row>
    <row r="21" spans="1:42" ht="15.75" customHeight="1">
      <c r="B21" s="250"/>
      <c r="C21" s="523"/>
      <c r="D21" s="523"/>
      <c r="E21" s="523"/>
      <c r="F21" s="523"/>
      <c r="G21" s="523"/>
      <c r="I21" s="174" t="s">
        <v>434</v>
      </c>
      <c r="J21" s="175" t="s">
        <v>558</v>
      </c>
      <c r="K21" s="176"/>
      <c r="L21" s="545"/>
      <c r="M21" s="545"/>
      <c r="N21" s="545"/>
      <c r="O21" s="176"/>
      <c r="P21" s="176"/>
      <c r="Q21" s="176"/>
      <c r="R21" s="176"/>
      <c r="S21" s="176"/>
      <c r="T21" s="176"/>
      <c r="U21" s="176"/>
      <c r="V21" s="176"/>
      <c r="W21" s="176"/>
      <c r="X21" s="176"/>
      <c r="Y21" s="163"/>
    </row>
    <row r="22" spans="1:42" ht="15.75" customHeight="1">
      <c r="B22" s="250"/>
      <c r="C22" s="523"/>
      <c r="D22" s="523"/>
      <c r="E22" s="523"/>
      <c r="F22" s="523"/>
      <c r="G22" s="523"/>
      <c r="I22" s="178"/>
      <c r="J22" s="179"/>
      <c r="K22" s="179"/>
      <c r="L22" s="179"/>
      <c r="M22" s="179"/>
      <c r="N22" s="179"/>
      <c r="O22" s="179"/>
      <c r="P22" s="179"/>
      <c r="Q22" s="179"/>
      <c r="R22" s="179"/>
      <c r="S22" s="179"/>
      <c r="T22" s="179"/>
      <c r="U22" s="179"/>
      <c r="V22" s="179"/>
      <c r="W22" s="179"/>
      <c r="X22" s="179"/>
      <c r="Y22" s="163"/>
    </row>
    <row r="23" spans="1:42" ht="15" customHeight="1">
      <c r="B23" s="250"/>
      <c r="C23" s="523"/>
      <c r="D23" s="523"/>
      <c r="E23" s="523"/>
      <c r="F23" s="523"/>
      <c r="G23" s="523"/>
      <c r="I23" s="180"/>
      <c r="J23" s="544" t="s">
        <v>563</v>
      </c>
      <c r="K23" s="544"/>
      <c r="L23" s="544"/>
      <c r="M23" s="544"/>
      <c r="N23" s="544"/>
      <c r="O23" s="544"/>
      <c r="P23" s="544"/>
      <c r="Q23" s="544"/>
      <c r="R23" s="544"/>
      <c r="S23" s="544"/>
      <c r="T23" s="544"/>
      <c r="U23" s="544"/>
      <c r="V23" s="544"/>
      <c r="W23" s="544"/>
      <c r="X23" s="544"/>
      <c r="Y23" s="163"/>
    </row>
    <row r="24" spans="1:42" ht="15" customHeight="1">
      <c r="B24" s="250"/>
      <c r="C24" s="172"/>
      <c r="D24" s="172"/>
      <c r="E24" s="172"/>
      <c r="F24" s="172"/>
      <c r="G24" s="172"/>
      <c r="I24" s="181"/>
      <c r="J24" s="544"/>
      <c r="K24" s="544"/>
      <c r="L24" s="544"/>
      <c r="M24" s="544"/>
      <c r="N24" s="544"/>
      <c r="O24" s="544"/>
      <c r="P24" s="544"/>
      <c r="Q24" s="544"/>
      <c r="R24" s="544"/>
      <c r="S24" s="544"/>
      <c r="T24" s="544"/>
      <c r="U24" s="544"/>
      <c r="V24" s="544"/>
      <c r="W24" s="544"/>
      <c r="X24" s="544"/>
      <c r="Y24" s="163"/>
    </row>
    <row r="25" spans="1:42" ht="12.75" customHeight="1">
      <c r="B25" s="249" t="s">
        <v>419</v>
      </c>
      <c r="C25" s="249" t="s">
        <v>627</v>
      </c>
      <c r="D25" s="250"/>
      <c r="E25" s="250"/>
      <c r="F25" s="250"/>
      <c r="G25" s="250"/>
      <c r="I25" s="181"/>
      <c r="J25" s="544"/>
      <c r="K25" s="544"/>
      <c r="L25" s="544"/>
      <c r="M25" s="544"/>
      <c r="N25" s="544"/>
      <c r="O25" s="544"/>
      <c r="P25" s="544"/>
      <c r="Q25" s="544"/>
      <c r="R25" s="544"/>
      <c r="S25" s="544"/>
      <c r="T25" s="544"/>
      <c r="U25" s="544"/>
      <c r="V25" s="544"/>
      <c r="W25" s="544"/>
      <c r="X25" s="544"/>
      <c r="Y25" s="163"/>
    </row>
    <row r="26" spans="1:42" s="184" customFormat="1" ht="15" customHeight="1">
      <c r="A26" s="161"/>
      <c r="B26" s="161"/>
      <c r="C26" s="249"/>
      <c r="D26" s="161"/>
      <c r="E26" s="161"/>
      <c r="F26" s="161"/>
      <c r="G26" s="161"/>
      <c r="H26" s="161"/>
      <c r="I26" s="181"/>
      <c r="J26" s="182"/>
      <c r="K26" s="183"/>
      <c r="L26" s="182"/>
      <c r="M26" s="182"/>
      <c r="N26" s="182"/>
      <c r="O26" s="182"/>
      <c r="P26" s="182"/>
      <c r="Q26" s="182"/>
      <c r="R26" s="182"/>
      <c r="S26" s="182"/>
      <c r="T26" s="182"/>
      <c r="U26" s="182"/>
      <c r="V26" s="182"/>
      <c r="W26" s="182"/>
      <c r="X26" s="182"/>
      <c r="Y26" s="163"/>
      <c r="AA26" s="161"/>
      <c r="AB26" s="161"/>
      <c r="AC26" s="161"/>
      <c r="AD26" s="161"/>
      <c r="AE26" s="161"/>
      <c r="AF26" s="161"/>
      <c r="AG26" s="161"/>
      <c r="AH26" s="161"/>
      <c r="AI26" s="161"/>
      <c r="AJ26" s="161"/>
      <c r="AK26" s="161"/>
      <c r="AL26" s="161"/>
      <c r="AM26" s="161"/>
      <c r="AN26" s="161"/>
      <c r="AO26" s="161"/>
      <c r="AP26" s="161"/>
    </row>
    <row r="27" spans="1:42" ht="12.75">
      <c r="B27" s="249" t="s">
        <v>421</v>
      </c>
      <c r="C27" s="523" t="s">
        <v>628</v>
      </c>
      <c r="D27" s="523"/>
      <c r="E27" s="523"/>
      <c r="F27" s="523"/>
      <c r="G27" s="523"/>
      <c r="I27" s="185"/>
      <c r="J27" s="175" t="s">
        <v>559</v>
      </c>
      <c r="K27" s="548"/>
      <c r="L27" s="548"/>
      <c r="M27" s="186" t="s">
        <v>560</v>
      </c>
      <c r="N27" s="554"/>
      <c r="O27" s="554"/>
      <c r="P27" s="554"/>
      <c r="Q27" s="175"/>
      <c r="R27" s="175"/>
      <c r="S27" s="175"/>
      <c r="T27" s="186" t="s">
        <v>561</v>
      </c>
      <c r="U27" s="524"/>
      <c r="V27" s="524"/>
      <c r="W27" s="524"/>
      <c r="X27" s="524"/>
      <c r="Y27" s="163"/>
    </row>
    <row r="28" spans="1:42" ht="12.75">
      <c r="C28" s="523"/>
      <c r="D28" s="523"/>
      <c r="E28" s="523"/>
      <c r="F28" s="523"/>
      <c r="G28" s="523"/>
      <c r="I28" s="185"/>
      <c r="J28" s="175"/>
      <c r="K28" s="175"/>
      <c r="L28" s="175"/>
      <c r="M28" s="186"/>
      <c r="N28" s="187"/>
      <c r="O28" s="175"/>
      <c r="P28" s="175"/>
      <c r="Q28" s="175"/>
      <c r="R28" s="175"/>
      <c r="S28" s="175"/>
      <c r="T28" s="175"/>
      <c r="V28" s="175"/>
      <c r="W28" s="175"/>
      <c r="X28" s="175"/>
      <c r="Y28" s="163"/>
    </row>
    <row r="29" spans="1:42" ht="12.75">
      <c r="C29" s="523"/>
      <c r="D29" s="523"/>
      <c r="E29" s="523"/>
      <c r="F29" s="523"/>
      <c r="G29" s="523"/>
      <c r="I29" s="185"/>
      <c r="J29" s="175" t="s">
        <v>559</v>
      </c>
      <c r="K29" s="548"/>
      <c r="L29" s="548"/>
      <c r="M29" s="186" t="s">
        <v>560</v>
      </c>
      <c r="N29" s="554"/>
      <c r="O29" s="554"/>
      <c r="P29" s="554"/>
      <c r="Q29" s="175"/>
      <c r="R29" s="175"/>
      <c r="S29" s="175"/>
      <c r="T29" s="186" t="s">
        <v>562</v>
      </c>
      <c r="U29" s="524"/>
      <c r="V29" s="524"/>
      <c r="W29" s="524"/>
      <c r="X29" s="524"/>
      <c r="Y29" s="163"/>
    </row>
    <row r="30" spans="1:42" ht="12">
      <c r="C30" s="172"/>
      <c r="D30" s="172"/>
      <c r="E30" s="172"/>
      <c r="F30" s="172"/>
      <c r="G30" s="172"/>
      <c r="I30" s="188"/>
      <c r="J30" s="189"/>
      <c r="K30" s="189"/>
      <c r="L30" s="189"/>
      <c r="M30" s="189"/>
      <c r="N30" s="189"/>
      <c r="O30" s="189"/>
      <c r="P30" s="189"/>
      <c r="Q30" s="189"/>
      <c r="R30" s="189"/>
      <c r="S30" s="189"/>
      <c r="T30" s="189"/>
      <c r="U30" s="189"/>
      <c r="V30" s="189"/>
      <c r="W30" s="189"/>
      <c r="X30" s="189"/>
      <c r="Y30" s="163"/>
    </row>
    <row r="31" spans="1:42" ht="15.75" customHeight="1">
      <c r="B31" s="249" t="s">
        <v>422</v>
      </c>
      <c r="C31" s="559" t="s">
        <v>629</v>
      </c>
      <c r="D31" s="559"/>
      <c r="E31" s="559"/>
      <c r="F31" s="559"/>
      <c r="G31" s="559"/>
      <c r="I31" s="188"/>
      <c r="J31" s="553" t="s">
        <v>567</v>
      </c>
      <c r="K31" s="553"/>
      <c r="L31" s="553"/>
      <c r="M31" s="553"/>
      <c r="N31" s="553"/>
      <c r="O31" s="553"/>
      <c r="P31" s="553"/>
      <c r="Q31" s="553"/>
      <c r="R31" s="553"/>
      <c r="S31" s="553"/>
      <c r="T31" s="553"/>
      <c r="U31" s="553"/>
      <c r="V31" s="553"/>
      <c r="W31" s="553"/>
      <c r="X31" s="553"/>
      <c r="Y31" s="163"/>
    </row>
    <row r="32" spans="1:42" ht="12" customHeight="1">
      <c r="B32" s="249"/>
      <c r="C32" s="177"/>
      <c r="I32" s="190"/>
      <c r="J32" s="553"/>
      <c r="K32" s="553"/>
      <c r="L32" s="553"/>
      <c r="M32" s="553"/>
      <c r="N32" s="553"/>
      <c r="O32" s="553"/>
      <c r="P32" s="553"/>
      <c r="Q32" s="553"/>
      <c r="R32" s="553"/>
      <c r="S32" s="553"/>
      <c r="T32" s="553"/>
      <c r="U32" s="553"/>
      <c r="V32" s="553"/>
      <c r="W32" s="553"/>
      <c r="X32" s="553"/>
      <c r="Y32" s="163"/>
    </row>
    <row r="33" spans="2:25" ht="18" customHeight="1">
      <c r="B33" s="249" t="s">
        <v>423</v>
      </c>
      <c r="C33" s="523" t="s">
        <v>630</v>
      </c>
      <c r="D33" s="523"/>
      <c r="E33" s="523"/>
      <c r="F33" s="523"/>
      <c r="G33" s="523"/>
      <c r="I33" s="191"/>
      <c r="J33" s="192" t="s">
        <v>568</v>
      </c>
      <c r="K33" s="193"/>
      <c r="L33" s="193"/>
      <c r="M33" s="194"/>
      <c r="N33" s="193"/>
      <c r="O33" s="193"/>
      <c r="P33" s="193"/>
      <c r="Q33" s="195"/>
      <c r="R33" s="194"/>
      <c r="S33" s="194"/>
      <c r="T33" s="194"/>
      <c r="U33" s="193"/>
      <c r="V33" s="193"/>
      <c r="W33" s="193"/>
      <c r="X33" s="196"/>
      <c r="Y33" s="163"/>
    </row>
    <row r="34" spans="2:25" ht="15">
      <c r="B34" s="249"/>
      <c r="C34" s="523"/>
      <c r="D34" s="523"/>
      <c r="E34" s="523"/>
      <c r="F34" s="523"/>
      <c r="G34" s="523"/>
      <c r="I34" s="178"/>
      <c r="J34" s="197"/>
      <c r="K34" s="198"/>
      <c r="L34" s="198"/>
      <c r="M34" s="199"/>
      <c r="N34" s="199"/>
      <c r="O34" s="199"/>
      <c r="P34" s="199"/>
      <c r="Q34" s="199"/>
      <c r="R34" s="199"/>
      <c r="S34" s="200"/>
      <c r="T34" s="199"/>
      <c r="U34" s="199"/>
      <c r="V34" s="201"/>
      <c r="W34" s="201"/>
      <c r="X34" s="202"/>
      <c r="Y34" s="163"/>
    </row>
    <row r="35" spans="2:25" ht="15">
      <c r="B35" s="249"/>
      <c r="I35" s="178"/>
      <c r="J35" s="203" t="b">
        <v>0</v>
      </c>
      <c r="K35" s="175" t="s">
        <v>678</v>
      </c>
      <c r="L35" s="179"/>
      <c r="M35" s="179"/>
      <c r="N35" s="48"/>
      <c r="O35" s="175"/>
      <c r="P35" s="175"/>
      <c r="Q35" s="175"/>
      <c r="R35" s="186"/>
      <c r="S35" s="48"/>
      <c r="T35" s="48"/>
      <c r="U35" s="48"/>
      <c r="V35" s="201"/>
      <c r="W35" s="201"/>
      <c r="X35" s="204"/>
      <c r="Y35" s="163"/>
    </row>
    <row r="36" spans="2:25" ht="15">
      <c r="B36" s="249" t="s">
        <v>424</v>
      </c>
      <c r="C36" s="523" t="s">
        <v>631</v>
      </c>
      <c r="D36" s="523"/>
      <c r="E36" s="523"/>
      <c r="F36" s="523"/>
      <c r="G36" s="523"/>
      <c r="I36" s="178"/>
      <c r="J36" s="197"/>
      <c r="K36" s="205" t="s">
        <v>569</v>
      </c>
      <c r="L36" s="175"/>
      <c r="M36" s="175"/>
      <c r="N36" s="48"/>
      <c r="O36" s="175"/>
      <c r="P36" s="175"/>
      <c r="Q36" s="175"/>
      <c r="R36" s="186"/>
      <c r="S36" s="48"/>
      <c r="T36" s="48"/>
      <c r="U36" s="48"/>
      <c r="V36" s="201"/>
      <c r="W36" s="201"/>
      <c r="X36" s="204"/>
      <c r="Y36" s="163"/>
    </row>
    <row r="37" spans="2:25" ht="15">
      <c r="B37" s="249"/>
      <c r="C37" s="523"/>
      <c r="D37" s="523"/>
      <c r="E37" s="523"/>
      <c r="F37" s="523"/>
      <c r="G37" s="523"/>
      <c r="I37" s="178"/>
      <c r="J37" s="197"/>
      <c r="K37" s="205" t="s">
        <v>570</v>
      </c>
      <c r="L37" s="175"/>
      <c r="M37" s="175"/>
      <c r="N37" s="48"/>
      <c r="O37" s="175"/>
      <c r="P37" s="175"/>
      <c r="Q37" s="175"/>
      <c r="R37" s="186"/>
      <c r="S37" s="48"/>
      <c r="T37" s="48"/>
      <c r="U37" s="48"/>
      <c r="V37" s="201"/>
      <c r="W37" s="201"/>
      <c r="X37" s="204"/>
      <c r="Y37" s="163"/>
    </row>
    <row r="38" spans="2:25" ht="15">
      <c r="I38" s="178"/>
      <c r="J38" s="197"/>
      <c r="K38" s="175"/>
      <c r="L38" s="179"/>
      <c r="M38" s="179"/>
      <c r="N38" s="48"/>
      <c r="O38" s="175"/>
      <c r="P38" s="175"/>
      <c r="Q38" s="175"/>
      <c r="R38" s="186"/>
      <c r="S38" s="48"/>
      <c r="T38" s="48"/>
      <c r="U38" s="48"/>
      <c r="V38" s="201"/>
      <c r="W38" s="201"/>
      <c r="X38" s="204"/>
      <c r="Y38" s="163"/>
    </row>
    <row r="39" spans="2:25" ht="15">
      <c r="B39" s="169" t="s">
        <v>610</v>
      </c>
      <c r="C39" s="169"/>
      <c r="D39" s="169"/>
      <c r="E39" s="169"/>
      <c r="F39" s="169"/>
      <c r="G39" s="169"/>
      <c r="I39" s="178"/>
      <c r="J39" s="206" t="b">
        <v>0</v>
      </c>
      <c r="K39" s="175" t="s">
        <v>571</v>
      </c>
      <c r="L39" s="179"/>
      <c r="M39" s="179"/>
      <c r="N39" s="48"/>
      <c r="O39" s="175"/>
      <c r="P39" s="175"/>
      <c r="Q39" s="175"/>
      <c r="R39" s="186"/>
      <c r="S39" s="48"/>
      <c r="T39" s="48"/>
      <c r="U39" s="48"/>
      <c r="V39" s="207"/>
      <c r="W39" s="207"/>
      <c r="X39" s="208"/>
      <c r="Y39" s="163"/>
    </row>
    <row r="40" spans="2:25" ht="15.75">
      <c r="B40" s="249"/>
      <c r="C40" s="177"/>
      <c r="I40" s="209"/>
      <c r="J40" s="210"/>
      <c r="K40" s="211" t="s">
        <v>572</v>
      </c>
      <c r="L40" s="175"/>
      <c r="M40" s="175"/>
      <c r="N40" s="549"/>
      <c r="O40" s="549"/>
      <c r="P40" s="549"/>
      <c r="Q40" s="549"/>
      <c r="R40" s="549"/>
      <c r="S40" s="549"/>
      <c r="T40" s="549"/>
      <c r="U40" s="549"/>
      <c r="V40" s="549"/>
      <c r="W40" s="549"/>
      <c r="X40" s="208"/>
      <c r="Y40" s="163"/>
    </row>
    <row r="41" spans="2:25" ht="12.75">
      <c r="B41" s="249"/>
      <c r="C41" s="213" t="s">
        <v>596</v>
      </c>
      <c r="I41" s="209"/>
      <c r="J41" s="210"/>
      <c r="K41" s="551"/>
      <c r="L41" s="551"/>
      <c r="M41" s="551"/>
      <c r="N41" s="551"/>
      <c r="O41" s="551"/>
      <c r="P41" s="551"/>
      <c r="Q41" s="551"/>
      <c r="R41" s="551"/>
      <c r="S41" s="551"/>
      <c r="T41" s="551"/>
      <c r="U41" s="551"/>
      <c r="V41" s="551"/>
      <c r="W41" s="551"/>
      <c r="X41" s="208"/>
      <c r="Y41" s="163"/>
    </row>
    <row r="42" spans="2:25" ht="12.75">
      <c r="B42" s="249"/>
      <c r="I42" s="212"/>
      <c r="J42" s="210"/>
      <c r="K42" s="551"/>
      <c r="L42" s="551"/>
      <c r="M42" s="551"/>
      <c r="N42" s="551"/>
      <c r="O42" s="551"/>
      <c r="P42" s="551"/>
      <c r="Q42" s="551"/>
      <c r="R42" s="551"/>
      <c r="S42" s="551"/>
      <c r="T42" s="551"/>
      <c r="U42" s="551"/>
      <c r="V42" s="551"/>
      <c r="W42" s="551"/>
      <c r="X42" s="208"/>
      <c r="Y42" s="163"/>
    </row>
    <row r="43" spans="2:25" ht="12.75">
      <c r="B43" s="249"/>
      <c r="C43" s="213" t="s">
        <v>597</v>
      </c>
      <c r="D43" s="215"/>
      <c r="E43" s="215"/>
      <c r="F43" s="215"/>
      <c r="I43" s="212"/>
      <c r="J43" s="210"/>
      <c r="K43" s="551"/>
      <c r="L43" s="551"/>
      <c r="M43" s="551"/>
      <c r="N43" s="551"/>
      <c r="O43" s="551"/>
      <c r="P43" s="551"/>
      <c r="Q43" s="551"/>
      <c r="R43" s="551"/>
      <c r="S43" s="551"/>
      <c r="T43" s="551"/>
      <c r="U43" s="551"/>
      <c r="V43" s="551"/>
      <c r="W43" s="551"/>
      <c r="X43" s="208"/>
      <c r="Y43" s="163"/>
    </row>
    <row r="44" spans="2:25" ht="15">
      <c r="B44" s="249"/>
      <c r="C44" s="215" t="s">
        <v>598</v>
      </c>
      <c r="D44" s="215"/>
      <c r="E44" s="215"/>
      <c r="F44" s="215"/>
      <c r="I44" s="212"/>
      <c r="J44" s="214"/>
      <c r="K44" s="551"/>
      <c r="L44" s="551"/>
      <c r="M44" s="551"/>
      <c r="N44" s="551"/>
      <c r="O44" s="551"/>
      <c r="P44" s="551"/>
      <c r="Q44" s="551"/>
      <c r="R44" s="551"/>
      <c r="S44" s="551"/>
      <c r="T44" s="551"/>
      <c r="U44" s="551"/>
      <c r="V44" s="551"/>
      <c r="W44" s="551"/>
      <c r="X44" s="202"/>
      <c r="Y44" s="163"/>
    </row>
    <row r="45" spans="2:25" ht="15">
      <c r="B45" s="249"/>
      <c r="C45" s="215" t="s">
        <v>600</v>
      </c>
      <c r="D45" s="215"/>
      <c r="E45" s="215"/>
      <c r="F45" s="215"/>
      <c r="I45" s="212"/>
      <c r="J45" s="214"/>
      <c r="K45" s="551"/>
      <c r="L45" s="551"/>
      <c r="M45" s="551"/>
      <c r="N45" s="551"/>
      <c r="O45" s="551"/>
      <c r="P45" s="551"/>
      <c r="Q45" s="551"/>
      <c r="R45" s="551"/>
      <c r="S45" s="551"/>
      <c r="T45" s="551"/>
      <c r="U45" s="551"/>
      <c r="V45" s="551"/>
      <c r="W45" s="551"/>
      <c r="X45" s="202"/>
      <c r="Y45" s="163"/>
    </row>
    <row r="46" spans="2:25" ht="15">
      <c r="B46" s="249"/>
      <c r="C46" s="215"/>
      <c r="D46" s="215"/>
      <c r="E46" s="215"/>
      <c r="F46" s="215"/>
      <c r="I46" s="178"/>
      <c r="J46" s="214"/>
      <c r="K46" s="552"/>
      <c r="L46" s="552"/>
      <c r="M46" s="552"/>
      <c r="N46" s="552"/>
      <c r="O46" s="552"/>
      <c r="P46" s="552"/>
      <c r="Q46" s="552"/>
      <c r="R46" s="552"/>
      <c r="S46" s="552"/>
      <c r="T46" s="552"/>
      <c r="U46" s="552"/>
      <c r="V46" s="552"/>
      <c r="W46" s="552"/>
      <c r="X46" s="202"/>
      <c r="Y46" s="163"/>
    </row>
    <row r="47" spans="2:25" ht="15">
      <c r="C47" s="215" t="s">
        <v>599</v>
      </c>
      <c r="D47" s="215"/>
      <c r="E47" s="215"/>
      <c r="F47" s="215"/>
      <c r="I47" s="178"/>
      <c r="J47" s="68"/>
      <c r="K47" s="48"/>
      <c r="L47" s="48"/>
      <c r="M47" s="48"/>
      <c r="N47" s="48"/>
      <c r="O47" s="48"/>
      <c r="P47" s="48"/>
      <c r="Q47" s="48"/>
      <c r="R47" s="48"/>
      <c r="S47" s="48"/>
      <c r="T47" s="48"/>
      <c r="U47" s="48"/>
      <c r="V47" s="48"/>
      <c r="W47" s="48"/>
      <c r="X47" s="216"/>
      <c r="Y47" s="163"/>
    </row>
    <row r="48" spans="2:25" ht="15">
      <c r="B48" s="249"/>
      <c r="C48" s="215" t="s">
        <v>601</v>
      </c>
      <c r="D48" s="215"/>
      <c r="E48" s="215"/>
      <c r="F48" s="215"/>
      <c r="I48" s="178"/>
      <c r="J48" s="214"/>
      <c r="K48" s="549" t="s">
        <v>573</v>
      </c>
      <c r="L48" s="549"/>
      <c r="M48" s="549"/>
      <c r="N48" s="549"/>
      <c r="O48" s="549"/>
      <c r="P48" s="549"/>
      <c r="Q48" s="549"/>
      <c r="R48" s="549"/>
      <c r="S48" s="549"/>
      <c r="T48" s="549"/>
      <c r="U48" s="549"/>
      <c r="V48" s="549"/>
      <c r="W48" s="549"/>
      <c r="X48" s="217"/>
      <c r="Y48" s="163"/>
    </row>
    <row r="49" spans="1:25" ht="15">
      <c r="C49" s="215" t="s">
        <v>602</v>
      </c>
      <c r="D49" s="215"/>
      <c r="E49" s="215"/>
      <c r="F49" s="215"/>
      <c r="I49" s="178"/>
      <c r="J49" s="214"/>
      <c r="K49" s="549" t="s">
        <v>574</v>
      </c>
      <c r="L49" s="549"/>
      <c r="M49" s="549"/>
      <c r="N49" s="549"/>
      <c r="O49" s="549"/>
      <c r="P49" s="549"/>
      <c r="Q49" s="549"/>
      <c r="R49" s="549"/>
      <c r="S49" s="549"/>
      <c r="T49" s="549"/>
      <c r="U49" s="549"/>
      <c r="V49" s="549"/>
      <c r="W49" s="549"/>
      <c r="X49" s="217"/>
      <c r="Y49" s="163"/>
    </row>
    <row r="50" spans="1:25" ht="15">
      <c r="C50" s="215" t="s">
        <v>603</v>
      </c>
      <c r="D50" s="215"/>
      <c r="E50" s="215"/>
      <c r="F50" s="215"/>
      <c r="I50" s="178"/>
      <c r="J50" s="68"/>
      <c r="K50" s="549"/>
      <c r="L50" s="549"/>
      <c r="M50" s="549"/>
      <c r="N50" s="549"/>
      <c r="O50" s="549"/>
      <c r="P50" s="549"/>
      <c r="Q50" s="549"/>
      <c r="R50" s="549"/>
      <c r="S50" s="549"/>
      <c r="T50" s="549"/>
      <c r="U50" s="549"/>
      <c r="V50" s="549"/>
      <c r="W50" s="549"/>
      <c r="X50" s="204"/>
      <c r="Y50" s="163"/>
    </row>
    <row r="51" spans="1:25" ht="15">
      <c r="C51" s="224" t="s">
        <v>604</v>
      </c>
      <c r="D51" s="224"/>
      <c r="E51" s="224"/>
      <c r="F51" s="215"/>
      <c r="I51" s="219"/>
      <c r="J51" s="220" t="s">
        <v>575</v>
      </c>
      <c r="K51" s="179"/>
      <c r="L51" s="179"/>
      <c r="M51" s="221"/>
      <c r="N51" s="221"/>
      <c r="O51" s="222"/>
      <c r="P51" s="221"/>
      <c r="Q51" s="221"/>
      <c r="R51" s="221"/>
      <c r="S51" s="223"/>
      <c r="T51" s="48"/>
      <c r="U51" s="48"/>
      <c r="V51" s="48"/>
      <c r="W51" s="179"/>
      <c r="X51" s="202"/>
      <c r="Y51" s="163"/>
    </row>
    <row r="52" spans="1:25" ht="15">
      <c r="C52" s="225">
        <v>3.1</v>
      </c>
      <c r="D52" s="558" t="s">
        <v>605</v>
      </c>
      <c r="E52" s="558"/>
      <c r="F52" s="558"/>
      <c r="G52" s="558"/>
      <c r="H52" s="184"/>
      <c r="I52" s="178"/>
      <c r="J52" s="220" t="s">
        <v>576</v>
      </c>
      <c r="K52" s="179"/>
      <c r="L52" s="48"/>
      <c r="M52" s="221"/>
      <c r="N52" s="221"/>
      <c r="O52" s="222"/>
      <c r="P52" s="221"/>
      <c r="Q52" s="221"/>
      <c r="R52" s="221"/>
      <c r="S52" s="223"/>
      <c r="T52" s="48"/>
      <c r="U52" s="48"/>
      <c r="V52" s="48"/>
      <c r="W52" s="179"/>
      <c r="X52" s="202"/>
      <c r="Y52" s="163"/>
    </row>
    <row r="53" spans="1:25" ht="15">
      <c r="A53" s="184"/>
      <c r="C53" s="225"/>
      <c r="D53" s="558"/>
      <c r="E53" s="558"/>
      <c r="F53" s="558"/>
      <c r="G53" s="558"/>
      <c r="I53" s="178"/>
      <c r="J53" s="226" t="s">
        <v>577</v>
      </c>
      <c r="K53" s="179"/>
      <c r="L53" s="179"/>
      <c r="M53" s="221"/>
      <c r="N53" s="221"/>
      <c r="O53" s="222"/>
      <c r="P53" s="221"/>
      <c r="Q53" s="221"/>
      <c r="R53" s="221"/>
      <c r="S53" s="223"/>
      <c r="T53" s="222"/>
      <c r="U53" s="222"/>
      <c r="V53" s="222"/>
      <c r="W53" s="179"/>
      <c r="X53" s="202"/>
      <c r="Y53" s="163"/>
    </row>
    <row r="54" spans="1:25" ht="15">
      <c r="C54" s="225"/>
      <c r="D54" s="558"/>
      <c r="E54" s="558"/>
      <c r="F54" s="558"/>
      <c r="G54" s="558"/>
      <c r="I54" s="178"/>
      <c r="J54" s="227"/>
      <c r="K54" s="228"/>
      <c r="L54" s="109"/>
      <c r="M54" s="229"/>
      <c r="N54" s="229"/>
      <c r="O54" s="230"/>
      <c r="P54" s="229"/>
      <c r="Q54" s="229"/>
      <c r="R54" s="229"/>
      <c r="S54" s="231"/>
      <c r="T54" s="230"/>
      <c r="U54" s="230"/>
      <c r="V54" s="230"/>
      <c r="W54" s="228"/>
      <c r="X54" s="232"/>
      <c r="Y54" s="163"/>
    </row>
    <row r="55" spans="1:25" ht="15">
      <c r="C55" s="225"/>
      <c r="D55" s="558"/>
      <c r="E55" s="558"/>
      <c r="F55" s="558"/>
      <c r="G55" s="558"/>
      <c r="I55" s="178"/>
      <c r="J55" s="179"/>
      <c r="K55" s="179"/>
      <c r="L55" s="179"/>
      <c r="M55" s="179"/>
      <c r="N55" s="179"/>
      <c r="O55" s="179"/>
      <c r="P55" s="179"/>
      <c r="Q55" s="179"/>
      <c r="R55" s="179"/>
      <c r="S55" s="179"/>
      <c r="T55" s="179"/>
      <c r="U55" s="179"/>
      <c r="V55" s="179"/>
      <c r="W55" s="179"/>
      <c r="X55" s="179"/>
      <c r="Y55" s="163"/>
    </row>
    <row r="56" spans="1:25" ht="18">
      <c r="C56" s="225">
        <v>3.2</v>
      </c>
      <c r="D56" s="224" t="s">
        <v>606</v>
      </c>
      <c r="E56" s="224"/>
      <c r="F56" s="215"/>
      <c r="I56" s="178"/>
      <c r="J56" s="555" t="s">
        <v>581</v>
      </c>
      <c r="K56" s="556"/>
      <c r="L56" s="556"/>
      <c r="M56" s="556"/>
      <c r="N56" s="556"/>
      <c r="O56" s="556"/>
      <c r="P56" s="556"/>
      <c r="Q56" s="556"/>
      <c r="R56" s="556"/>
      <c r="S56" s="556"/>
      <c r="T56" s="556"/>
      <c r="U56" s="556"/>
      <c r="V56" s="556"/>
      <c r="W56" s="556"/>
      <c r="X56" s="196"/>
      <c r="Y56" s="163"/>
    </row>
    <row r="57" spans="1:25" ht="15">
      <c r="C57" s="225">
        <v>3.3</v>
      </c>
      <c r="D57" s="224" t="s">
        <v>607</v>
      </c>
      <c r="E57" s="224"/>
      <c r="F57" s="215"/>
      <c r="I57" s="178"/>
      <c r="J57" s="218"/>
      <c r="K57" s="179"/>
      <c r="L57" s="179"/>
      <c r="M57" s="179"/>
      <c r="N57" s="179"/>
      <c r="O57" s="179"/>
      <c r="P57" s="179"/>
      <c r="Q57" s="179"/>
      <c r="R57" s="179"/>
      <c r="S57" s="179"/>
      <c r="T57" s="207"/>
      <c r="U57" s="207"/>
      <c r="V57" s="207"/>
      <c r="W57" s="207"/>
      <c r="X57" s="202"/>
      <c r="Y57" s="163"/>
    </row>
    <row r="58" spans="1:25" ht="15">
      <c r="C58" s="215" t="s">
        <v>608</v>
      </c>
      <c r="D58" s="215"/>
      <c r="E58" s="215"/>
      <c r="F58" s="215"/>
      <c r="I58" s="178"/>
      <c r="J58" s="218"/>
      <c r="K58" s="175" t="s">
        <v>560</v>
      </c>
      <c r="L58" s="175"/>
      <c r="M58" s="548"/>
      <c r="N58" s="548"/>
      <c r="O58" s="548"/>
      <c r="P58" s="548"/>
      <c r="Q58" s="548"/>
      <c r="R58" s="175"/>
      <c r="S58" s="175"/>
      <c r="T58" s="207"/>
      <c r="U58" s="207"/>
      <c r="V58" s="207"/>
      <c r="W58" s="207"/>
      <c r="X58" s="202"/>
      <c r="Y58" s="163"/>
    </row>
    <row r="59" spans="1:25" ht="18">
      <c r="C59" s="215" t="s">
        <v>609</v>
      </c>
      <c r="D59" s="215"/>
      <c r="E59" s="215"/>
      <c r="F59" s="215"/>
      <c r="I59" s="233"/>
      <c r="J59" s="218"/>
      <c r="K59" s="175"/>
      <c r="L59" s="175"/>
      <c r="M59" s="48"/>
      <c r="N59" s="48"/>
      <c r="O59" s="48"/>
      <c r="P59" s="48"/>
      <c r="Q59" s="48"/>
      <c r="R59" s="175"/>
      <c r="S59" s="175"/>
      <c r="T59" s="207"/>
      <c r="U59" s="207"/>
      <c r="V59" s="207"/>
      <c r="W59" s="207"/>
      <c r="X59" s="202"/>
      <c r="Y59" s="163"/>
    </row>
    <row r="60" spans="1:25" ht="15">
      <c r="I60" s="178"/>
      <c r="J60" s="210"/>
      <c r="K60" s="207" t="s">
        <v>578</v>
      </c>
      <c r="L60" s="207"/>
      <c r="M60" s="548"/>
      <c r="N60" s="548"/>
      <c r="O60" s="548"/>
      <c r="P60" s="548"/>
      <c r="Q60" s="548"/>
      <c r="R60" s="207"/>
      <c r="S60" s="207"/>
      <c r="T60" s="207"/>
      <c r="U60" s="175"/>
      <c r="V60" s="175"/>
      <c r="W60" s="175"/>
      <c r="X60" s="208"/>
      <c r="Y60" s="163"/>
    </row>
    <row r="61" spans="1:25" ht="15">
      <c r="I61" s="178"/>
      <c r="J61" s="210"/>
      <c r="K61" s="207"/>
      <c r="L61" s="207"/>
      <c r="M61" s="160"/>
      <c r="N61" s="160"/>
      <c r="O61" s="160"/>
      <c r="P61" s="160"/>
      <c r="Q61" s="160"/>
      <c r="R61" s="207"/>
      <c r="S61" s="207"/>
      <c r="T61" s="207"/>
      <c r="U61" s="175"/>
      <c r="V61" s="175"/>
      <c r="W61" s="175"/>
      <c r="X61" s="208"/>
      <c r="Y61" s="163"/>
    </row>
    <row r="62" spans="1:25" ht="15">
      <c r="C62" s="234" t="s">
        <v>632</v>
      </c>
      <c r="I62" s="178"/>
      <c r="J62" s="214"/>
      <c r="K62" s="175" t="s">
        <v>579</v>
      </c>
      <c r="L62" s="175"/>
      <c r="M62" s="548"/>
      <c r="N62" s="548"/>
      <c r="O62" s="548"/>
      <c r="P62" s="548"/>
      <c r="Q62" s="548"/>
      <c r="R62" s="175"/>
      <c r="S62" s="175"/>
      <c r="T62" s="175"/>
      <c r="U62" s="175"/>
      <c r="V62" s="175"/>
      <c r="W62" s="175"/>
      <c r="X62" s="217"/>
      <c r="Y62" s="163"/>
    </row>
    <row r="63" spans="1:25" ht="12.75">
      <c r="C63" s="523" t="s">
        <v>633</v>
      </c>
      <c r="D63" s="523"/>
      <c r="E63" s="523"/>
      <c r="F63" s="523"/>
      <c r="G63" s="523"/>
      <c r="I63" s="185"/>
      <c r="J63" s="214"/>
      <c r="K63" s="175"/>
      <c r="L63" s="175"/>
      <c r="M63" s="48"/>
      <c r="N63" s="48"/>
      <c r="O63" s="48"/>
      <c r="P63" s="48"/>
      <c r="Q63" s="48"/>
      <c r="R63" s="175"/>
      <c r="S63" s="175"/>
      <c r="T63" s="175"/>
      <c r="U63" s="175"/>
      <c r="V63" s="175"/>
      <c r="W63" s="175"/>
      <c r="X63" s="217"/>
      <c r="Y63" s="163"/>
    </row>
    <row r="64" spans="1:25" ht="12.75">
      <c r="C64" s="523"/>
      <c r="D64" s="523"/>
      <c r="E64" s="523"/>
      <c r="F64" s="523"/>
      <c r="G64" s="523"/>
      <c r="I64" s="185"/>
      <c r="J64" s="214"/>
      <c r="K64" s="175" t="s">
        <v>580</v>
      </c>
      <c r="L64" s="175"/>
      <c r="M64" s="548"/>
      <c r="N64" s="548"/>
      <c r="O64" s="548"/>
      <c r="P64" s="548"/>
      <c r="Q64" s="548"/>
      <c r="R64" s="175"/>
      <c r="S64" s="175"/>
      <c r="T64" s="175"/>
      <c r="U64" s="175"/>
      <c r="V64" s="175"/>
      <c r="W64" s="175"/>
      <c r="X64" s="217"/>
      <c r="Y64" s="163"/>
    </row>
    <row r="65" spans="3:25" ht="12.75">
      <c r="C65" s="523"/>
      <c r="D65" s="523"/>
      <c r="E65" s="523"/>
      <c r="F65" s="523"/>
      <c r="G65" s="523"/>
      <c r="I65" s="185"/>
      <c r="J65" s="214"/>
      <c r="K65" s="175"/>
      <c r="L65" s="175"/>
      <c r="M65" s="175"/>
      <c r="N65" s="175"/>
      <c r="O65" s="175"/>
      <c r="P65" s="175"/>
      <c r="Q65" s="175"/>
      <c r="R65" s="175"/>
      <c r="S65" s="175"/>
      <c r="T65" s="175"/>
      <c r="U65" s="175"/>
      <c r="V65" s="175"/>
      <c r="W65" s="175"/>
      <c r="X65" s="217"/>
      <c r="Y65" s="163"/>
    </row>
    <row r="66" spans="3:25" ht="12.75">
      <c r="C66" s="523"/>
      <c r="D66" s="523"/>
      <c r="E66" s="523"/>
      <c r="F66" s="523"/>
      <c r="G66" s="523"/>
      <c r="I66" s="185"/>
      <c r="J66" s="235"/>
      <c r="K66" s="236"/>
      <c r="L66" s="236"/>
      <c r="M66" s="236"/>
      <c r="N66" s="236"/>
      <c r="O66" s="236"/>
      <c r="P66" s="236"/>
      <c r="Q66" s="236"/>
      <c r="R66" s="236"/>
      <c r="S66" s="236"/>
      <c r="T66" s="236"/>
      <c r="U66" s="236"/>
      <c r="V66" s="236"/>
      <c r="W66" s="236"/>
      <c r="X66" s="237"/>
      <c r="Y66" s="163"/>
    </row>
    <row r="67" spans="3:25" ht="12.75">
      <c r="C67" s="523"/>
      <c r="D67" s="523"/>
      <c r="E67" s="523"/>
      <c r="F67" s="523"/>
      <c r="G67" s="523"/>
      <c r="I67" s="185"/>
      <c r="J67" s="175"/>
      <c r="K67" s="175"/>
      <c r="L67" s="175"/>
      <c r="M67" s="175"/>
      <c r="N67" s="175"/>
      <c r="O67" s="175"/>
      <c r="P67" s="175"/>
      <c r="Q67" s="175"/>
      <c r="R67" s="175"/>
      <c r="S67" s="175"/>
      <c r="T67" s="175"/>
      <c r="U67" s="175"/>
      <c r="V67" s="175"/>
      <c r="W67" s="175"/>
      <c r="X67" s="175"/>
      <c r="Y67" s="163"/>
    </row>
    <row r="68" spans="3:25" ht="18" customHeight="1">
      <c r="C68" s="523"/>
      <c r="D68" s="523"/>
      <c r="E68" s="523"/>
      <c r="F68" s="523"/>
      <c r="G68" s="523"/>
      <c r="I68" s="185"/>
      <c r="J68" s="238" t="s">
        <v>582</v>
      </c>
      <c r="K68" s="239"/>
      <c r="L68" s="239"/>
      <c r="M68" s="239"/>
      <c r="N68" s="239"/>
      <c r="O68" s="239"/>
      <c r="P68" s="239"/>
      <c r="Q68" s="239"/>
      <c r="R68" s="239"/>
      <c r="S68" s="239"/>
      <c r="T68" s="239"/>
      <c r="U68" s="239"/>
      <c r="V68" s="239"/>
      <c r="W68" s="239"/>
      <c r="X68" s="239"/>
      <c r="Y68" s="163"/>
    </row>
    <row r="69" spans="3:25" ht="12.75">
      <c r="I69" s="185"/>
      <c r="J69" s="175"/>
      <c r="K69" s="175"/>
      <c r="L69" s="175"/>
      <c r="M69" s="175"/>
      <c r="N69" s="175"/>
      <c r="O69" s="175"/>
      <c r="P69" s="175"/>
      <c r="Q69" s="175"/>
      <c r="R69" s="175"/>
      <c r="S69" s="175"/>
      <c r="T69" s="175"/>
      <c r="U69" s="175"/>
      <c r="V69" s="175"/>
      <c r="W69" s="175"/>
      <c r="X69" s="175"/>
      <c r="Y69" s="163"/>
    </row>
    <row r="70" spans="3:25" ht="15">
      <c r="C70" s="240" t="s">
        <v>611</v>
      </c>
      <c r="I70" s="185"/>
      <c r="J70" s="182" t="s">
        <v>583</v>
      </c>
      <c r="K70" s="241"/>
      <c r="L70" s="186" t="s">
        <v>451</v>
      </c>
      <c r="M70" s="175" t="s">
        <v>587</v>
      </c>
      <c r="N70" s="175"/>
      <c r="O70" s="175"/>
      <c r="P70" s="175"/>
      <c r="Q70" s="175"/>
      <c r="R70" s="175"/>
      <c r="S70" s="175"/>
      <c r="T70" s="175"/>
      <c r="U70" s="175"/>
      <c r="V70" s="175"/>
      <c r="W70" s="175"/>
      <c r="X70" s="175"/>
      <c r="Y70" s="163"/>
    </row>
    <row r="71" spans="3:25" ht="12.75">
      <c r="C71" s="557" t="s">
        <v>612</v>
      </c>
      <c r="D71" s="557"/>
      <c r="E71" s="557"/>
      <c r="F71" s="557"/>
      <c r="G71" s="557"/>
      <c r="I71" s="185"/>
      <c r="J71" s="182" t="s">
        <v>584</v>
      </c>
      <c r="K71" s="243"/>
      <c r="L71" s="186" t="s">
        <v>451</v>
      </c>
      <c r="M71" s="175" t="s">
        <v>588</v>
      </c>
      <c r="N71" s="175"/>
      <c r="O71" s="175"/>
      <c r="P71" s="175"/>
      <c r="Q71" s="175"/>
      <c r="R71" s="175"/>
      <c r="S71" s="175"/>
      <c r="T71" s="175"/>
      <c r="U71" s="175"/>
      <c r="V71" s="175"/>
      <c r="W71" s="175"/>
      <c r="X71" s="175"/>
      <c r="Y71" s="163"/>
    </row>
    <row r="72" spans="3:25" ht="12.75">
      <c r="C72" s="557"/>
      <c r="D72" s="557"/>
      <c r="E72" s="557"/>
      <c r="F72" s="557"/>
      <c r="G72" s="557"/>
      <c r="I72" s="185"/>
      <c r="J72" s="182" t="s">
        <v>585</v>
      </c>
      <c r="K72" s="48"/>
      <c r="L72" s="186" t="s">
        <v>451</v>
      </c>
      <c r="M72" s="175" t="s">
        <v>586</v>
      </c>
      <c r="N72" s="175"/>
      <c r="O72" s="175"/>
      <c r="P72" s="175"/>
      <c r="Q72" s="175"/>
      <c r="R72" s="175"/>
      <c r="S72" s="175"/>
      <c r="T72" s="175"/>
      <c r="U72" s="175"/>
      <c r="V72" s="175"/>
      <c r="W72" s="175"/>
      <c r="X72" s="175"/>
      <c r="Y72" s="163"/>
    </row>
    <row r="73" spans="3:25" ht="12.75">
      <c r="C73" s="557"/>
      <c r="D73" s="557"/>
      <c r="E73" s="557"/>
      <c r="F73" s="557"/>
      <c r="G73" s="557"/>
      <c r="I73" s="185"/>
      <c r="J73" s="175"/>
      <c r="K73" s="175"/>
      <c r="L73" s="186"/>
      <c r="M73" s="175"/>
      <c r="N73" s="175"/>
      <c r="O73" s="175"/>
      <c r="P73" s="175"/>
      <c r="Q73" s="175"/>
      <c r="R73" s="175"/>
      <c r="S73" s="175"/>
      <c r="T73" s="175"/>
      <c r="U73" s="175"/>
      <c r="V73" s="175"/>
      <c r="W73" s="175"/>
      <c r="X73" s="175"/>
      <c r="Y73" s="163"/>
    </row>
    <row r="74" spans="3:25" ht="15">
      <c r="C74" s="557"/>
      <c r="D74" s="557"/>
      <c r="E74" s="557"/>
      <c r="F74" s="557"/>
      <c r="G74" s="557"/>
      <c r="I74" s="185"/>
      <c r="J74" s="179"/>
      <c r="K74" s="175"/>
      <c r="L74" s="175"/>
      <c r="M74" s="175"/>
      <c r="N74" s="175"/>
      <c r="O74" s="179"/>
      <c r="P74" s="179"/>
      <c r="Q74" s="179"/>
      <c r="R74" s="179"/>
      <c r="S74" s="179"/>
      <c r="T74" s="179"/>
      <c r="U74" s="179"/>
      <c r="V74" s="179"/>
      <c r="W74" s="179"/>
      <c r="X74" s="175"/>
      <c r="Y74" s="163"/>
    </row>
    <row r="75" spans="3:25" ht="15">
      <c r="C75" s="557"/>
      <c r="D75" s="557"/>
      <c r="E75" s="557"/>
      <c r="F75" s="557"/>
      <c r="G75" s="557"/>
      <c r="H75" s="168"/>
      <c r="I75" s="185"/>
      <c r="J75" s="252" t="s">
        <v>589</v>
      </c>
      <c r="K75" s="179"/>
      <c r="L75" s="179"/>
      <c r="M75" s="179"/>
      <c r="N75" s="179"/>
      <c r="O75" s="179"/>
      <c r="P75" s="179"/>
      <c r="Q75" s="179"/>
      <c r="R75" s="179"/>
      <c r="S75" s="179"/>
      <c r="T75" s="179"/>
      <c r="U75" s="179"/>
      <c r="V75" s="179"/>
      <c r="W75" s="179"/>
      <c r="X75" s="175"/>
      <c r="Y75" s="163"/>
    </row>
    <row r="76" spans="3:25" ht="15">
      <c r="C76" s="557" t="s">
        <v>613</v>
      </c>
      <c r="D76" s="557"/>
      <c r="E76" s="557"/>
      <c r="F76" s="557"/>
      <c r="G76" s="557"/>
      <c r="H76" s="168"/>
      <c r="I76" s="185"/>
      <c r="J76" s="175" t="s">
        <v>590</v>
      </c>
      <c r="K76" s="179"/>
      <c r="L76" s="179"/>
      <c r="M76" s="179"/>
      <c r="N76" s="179"/>
      <c r="O76" s="546" t="s">
        <v>459</v>
      </c>
      <c r="P76" s="546"/>
      <c r="Q76" s="546"/>
      <c r="R76" s="546"/>
      <c r="S76" s="546"/>
      <c r="T76" s="546"/>
      <c r="U76" s="546"/>
      <c r="V76" s="546"/>
      <c r="W76" s="546"/>
      <c r="X76" s="179"/>
      <c r="Y76" s="163"/>
    </row>
    <row r="77" spans="3:25" ht="15">
      <c r="C77" s="557"/>
      <c r="D77" s="557"/>
      <c r="E77" s="557"/>
      <c r="F77" s="557"/>
      <c r="G77" s="557"/>
      <c r="H77" s="168"/>
      <c r="I77" s="185"/>
      <c r="J77" s="175" t="s">
        <v>591</v>
      </c>
      <c r="K77" s="179"/>
      <c r="L77" s="179"/>
      <c r="M77" s="179"/>
      <c r="N77" s="179"/>
      <c r="O77" s="546" t="s">
        <v>461</v>
      </c>
      <c r="P77" s="546"/>
      <c r="Q77" s="546"/>
      <c r="R77" s="546"/>
      <c r="S77" s="546"/>
      <c r="T77" s="546"/>
      <c r="U77" s="546"/>
      <c r="V77" s="546"/>
      <c r="W77" s="546"/>
      <c r="X77" s="179"/>
      <c r="Y77" s="163"/>
    </row>
    <row r="78" spans="3:25" ht="15">
      <c r="C78" s="557"/>
      <c r="D78" s="557"/>
      <c r="E78" s="557"/>
      <c r="F78" s="557"/>
      <c r="G78" s="557"/>
      <c r="H78" s="168"/>
      <c r="I78" s="178"/>
      <c r="J78" s="175" t="s">
        <v>592</v>
      </c>
      <c r="K78" s="179"/>
      <c r="L78" s="179"/>
      <c r="M78" s="179"/>
      <c r="N78" s="179"/>
      <c r="O78" s="546" t="s">
        <v>595</v>
      </c>
      <c r="P78" s="547"/>
      <c r="Q78" s="547"/>
      <c r="R78" s="547"/>
      <c r="S78" s="547"/>
      <c r="T78" s="547"/>
      <c r="U78" s="547"/>
      <c r="V78" s="547"/>
      <c r="W78" s="547"/>
      <c r="X78" s="179"/>
      <c r="Y78" s="163"/>
    </row>
    <row r="79" spans="3:25" ht="15">
      <c r="C79" s="557" t="s">
        <v>614</v>
      </c>
      <c r="D79" s="557"/>
      <c r="E79" s="557"/>
      <c r="F79" s="557"/>
      <c r="G79" s="557"/>
      <c r="H79" s="168"/>
      <c r="I79" s="178"/>
      <c r="J79" s="175" t="s">
        <v>593</v>
      </c>
      <c r="K79" s="179"/>
      <c r="L79" s="179"/>
      <c r="M79" s="179"/>
      <c r="N79" s="179"/>
      <c r="O79" s="546" t="s">
        <v>465</v>
      </c>
      <c r="P79" s="547"/>
      <c r="Q79" s="547"/>
      <c r="R79" s="547"/>
      <c r="S79" s="547"/>
      <c r="T79" s="547"/>
      <c r="U79" s="547"/>
      <c r="V79" s="547"/>
      <c r="W79" s="547"/>
      <c r="X79" s="179"/>
      <c r="Y79" s="163"/>
    </row>
    <row r="80" spans="3:25" ht="15">
      <c r="C80" s="557"/>
      <c r="D80" s="557"/>
      <c r="E80" s="557"/>
      <c r="F80" s="557"/>
      <c r="G80" s="557"/>
      <c r="H80" s="168"/>
      <c r="I80" s="178"/>
      <c r="J80" s="175" t="s">
        <v>594</v>
      </c>
      <c r="K80" s="179"/>
      <c r="L80" s="179"/>
      <c r="M80" s="179"/>
      <c r="N80" s="179"/>
      <c r="O80" s="546" t="s">
        <v>467</v>
      </c>
      <c r="P80" s="546"/>
      <c r="Q80" s="546"/>
      <c r="R80" s="546"/>
      <c r="S80" s="546"/>
      <c r="T80" s="546"/>
      <c r="U80" s="546"/>
      <c r="V80" s="546"/>
      <c r="W80" s="546"/>
      <c r="X80" s="179"/>
      <c r="Y80" s="163"/>
    </row>
    <row r="81" spans="3:25" ht="12.75" thickBot="1">
      <c r="C81" s="168"/>
      <c r="D81" s="168"/>
      <c r="E81" s="168"/>
      <c r="F81" s="168"/>
      <c r="G81" s="168"/>
      <c r="H81" s="168"/>
      <c r="I81" s="244"/>
      <c r="J81" s="245"/>
      <c r="K81" s="245"/>
      <c r="L81" s="245"/>
      <c r="M81" s="245"/>
      <c r="N81" s="245"/>
      <c r="O81" s="245"/>
      <c r="P81" s="245"/>
      <c r="Q81" s="245"/>
      <c r="R81" s="245"/>
      <c r="S81" s="245"/>
      <c r="T81" s="245"/>
      <c r="U81" s="245"/>
      <c r="V81" s="245"/>
      <c r="W81" s="245"/>
      <c r="X81" s="245"/>
      <c r="Y81" s="246"/>
    </row>
    <row r="82" spans="3:25" ht="12">
      <c r="D82" s="168"/>
      <c r="E82" s="168"/>
      <c r="F82" s="168"/>
      <c r="G82" s="168"/>
      <c r="H82" s="168"/>
    </row>
    <row r="83" spans="3:25" ht="12">
      <c r="D83" s="168"/>
      <c r="E83" s="168"/>
      <c r="F83" s="168"/>
      <c r="G83" s="168"/>
      <c r="H83" s="168"/>
    </row>
    <row r="84" spans="3:25" ht="14.25">
      <c r="D84" s="168"/>
      <c r="E84" s="168"/>
      <c r="F84" s="168"/>
      <c r="G84" s="168"/>
      <c r="H84" s="168"/>
      <c r="I84" s="247" t="s">
        <v>634</v>
      </c>
    </row>
    <row r="85" spans="3:25" ht="12">
      <c r="D85" s="168"/>
      <c r="E85" s="168"/>
      <c r="F85" s="168"/>
      <c r="G85" s="168"/>
      <c r="H85" s="168"/>
    </row>
    <row r="86" spans="3:25" ht="12.75">
      <c r="D86" s="168"/>
      <c r="E86" s="168"/>
      <c r="F86" s="168"/>
      <c r="G86" s="168"/>
      <c r="H86" s="168"/>
      <c r="I86" s="248" t="s">
        <v>635</v>
      </c>
    </row>
    <row r="87" spans="3:25" ht="12">
      <c r="D87" s="168"/>
      <c r="E87" s="168"/>
      <c r="F87" s="168"/>
      <c r="G87" s="168"/>
      <c r="H87" s="168"/>
      <c r="J87" s="161" t="s">
        <v>485</v>
      </c>
      <c r="L87" s="161" t="s">
        <v>636</v>
      </c>
    </row>
    <row r="88" spans="3:25" ht="12">
      <c r="D88" s="168"/>
      <c r="E88" s="168"/>
      <c r="F88" s="168"/>
      <c r="G88" s="168"/>
      <c r="H88" s="168"/>
      <c r="J88" s="161" t="s">
        <v>487</v>
      </c>
      <c r="L88" s="161" t="s">
        <v>637</v>
      </c>
    </row>
    <row r="89" spans="3:25" ht="12">
      <c r="D89" s="168"/>
      <c r="E89" s="168"/>
      <c r="F89" s="168"/>
      <c r="G89" s="168"/>
      <c r="H89" s="168"/>
      <c r="J89" s="161" t="s">
        <v>489</v>
      </c>
      <c r="L89" s="161" t="s">
        <v>638</v>
      </c>
    </row>
    <row r="90" spans="3:25" ht="12">
      <c r="D90" s="168"/>
      <c r="E90" s="168"/>
      <c r="F90" s="168"/>
      <c r="G90" s="168"/>
      <c r="H90" s="168"/>
      <c r="J90" s="161" t="s">
        <v>491</v>
      </c>
      <c r="L90" s="161" t="s">
        <v>639</v>
      </c>
    </row>
    <row r="91" spans="3:25" ht="12">
      <c r="D91" s="168"/>
      <c r="E91" s="168"/>
      <c r="F91" s="168"/>
      <c r="G91" s="168"/>
      <c r="H91" s="168"/>
      <c r="J91" s="161" t="s">
        <v>493</v>
      </c>
      <c r="L91" s="161" t="s">
        <v>640</v>
      </c>
    </row>
    <row r="92" spans="3:25" ht="12">
      <c r="D92" s="168"/>
      <c r="E92" s="168"/>
      <c r="F92" s="168"/>
      <c r="G92" s="168"/>
      <c r="H92" s="168"/>
      <c r="J92" s="161" t="s">
        <v>679</v>
      </c>
      <c r="L92" s="161" t="s">
        <v>641</v>
      </c>
    </row>
    <row r="93" spans="3:25" ht="12">
      <c r="C93" s="242"/>
      <c r="D93" s="168"/>
      <c r="E93" s="168"/>
      <c r="F93" s="168"/>
      <c r="G93" s="168"/>
      <c r="H93" s="168"/>
      <c r="J93" s="161" t="s">
        <v>497</v>
      </c>
      <c r="L93" s="161" t="s">
        <v>642</v>
      </c>
    </row>
    <row r="94" spans="3:25" ht="12">
      <c r="C94" s="168"/>
      <c r="D94" s="168"/>
      <c r="E94" s="168"/>
      <c r="F94" s="168"/>
      <c r="G94" s="168"/>
      <c r="H94" s="168"/>
      <c r="J94" s="161" t="s">
        <v>499</v>
      </c>
      <c r="L94" s="161" t="s">
        <v>643</v>
      </c>
    </row>
    <row r="95" spans="3:25" ht="12">
      <c r="D95" s="168"/>
      <c r="E95" s="168"/>
      <c r="F95" s="168"/>
      <c r="G95" s="168"/>
      <c r="H95" s="168"/>
      <c r="J95" s="161" t="s">
        <v>501</v>
      </c>
      <c r="L95" s="161" t="s">
        <v>644</v>
      </c>
    </row>
    <row r="96" spans="3:25" ht="12.75">
      <c r="C96" s="168"/>
      <c r="D96" s="168"/>
      <c r="E96" s="168"/>
      <c r="F96" s="168"/>
      <c r="G96" s="168"/>
      <c r="H96" s="168"/>
      <c r="K96" s="248"/>
    </row>
    <row r="97" spans="3:25" ht="12.75">
      <c r="C97" s="168"/>
      <c r="D97" s="168"/>
      <c r="E97" s="168"/>
      <c r="F97" s="168"/>
      <c r="G97" s="168"/>
      <c r="H97" s="168"/>
      <c r="I97" s="248" t="s">
        <v>646</v>
      </c>
    </row>
    <row r="98" spans="3:25" ht="12">
      <c r="C98" s="168"/>
      <c r="D98" s="168"/>
      <c r="E98" s="168"/>
      <c r="F98" s="168"/>
      <c r="G98" s="168"/>
      <c r="H98" s="168"/>
      <c r="J98" s="161" t="s">
        <v>645</v>
      </c>
    </row>
    <row r="99" spans="3:25" ht="12">
      <c r="C99" s="168"/>
      <c r="D99" s="168"/>
      <c r="E99" s="168"/>
      <c r="F99" s="168"/>
      <c r="G99" s="168"/>
      <c r="H99" s="168"/>
      <c r="J99" s="161" t="s">
        <v>647</v>
      </c>
      <c r="L99" s="161" t="s">
        <v>648</v>
      </c>
    </row>
    <row r="100" spans="3:25" ht="12">
      <c r="C100" s="168"/>
      <c r="D100" s="168"/>
      <c r="E100" s="168"/>
      <c r="F100" s="168"/>
      <c r="G100" s="168"/>
      <c r="H100" s="168"/>
      <c r="J100" s="161" t="s">
        <v>649</v>
      </c>
      <c r="L100" s="161" t="s">
        <v>651</v>
      </c>
    </row>
    <row r="101" spans="3:25" ht="12">
      <c r="C101" s="168"/>
      <c r="D101" s="168"/>
      <c r="E101" s="168"/>
      <c r="F101" s="168"/>
      <c r="G101" s="168"/>
      <c r="H101" s="168"/>
      <c r="J101" s="161" t="s">
        <v>650</v>
      </c>
      <c r="L101" s="161" t="s">
        <v>652</v>
      </c>
    </row>
    <row r="102" spans="3:25" ht="12">
      <c r="C102" s="168"/>
      <c r="D102" s="168"/>
      <c r="E102" s="168"/>
      <c r="F102" s="168"/>
      <c r="G102" s="168"/>
      <c r="H102" s="168"/>
      <c r="J102" s="161" t="s">
        <v>653</v>
      </c>
    </row>
    <row r="103" spans="3:25" ht="12">
      <c r="C103" s="173"/>
      <c r="D103" s="168"/>
      <c r="E103" s="168"/>
      <c r="F103" s="168"/>
      <c r="G103" s="168"/>
      <c r="H103" s="168"/>
      <c r="J103" s="161" t="s">
        <v>654</v>
      </c>
    </row>
    <row r="104" spans="3:25" ht="12">
      <c r="C104" s="168"/>
      <c r="D104" s="168"/>
      <c r="E104" s="168"/>
      <c r="F104" s="168"/>
      <c r="G104" s="168"/>
      <c r="H104" s="168"/>
      <c r="J104" s="161" t="s">
        <v>514</v>
      </c>
      <c r="L104" s="161" t="s">
        <v>656</v>
      </c>
    </row>
    <row r="105" spans="3:25" ht="12">
      <c r="J105" s="161" t="s">
        <v>655</v>
      </c>
      <c r="L105" s="161" t="s">
        <v>657</v>
      </c>
    </row>
    <row r="106" spans="3:25" ht="12">
      <c r="J106" s="161" t="s">
        <v>658</v>
      </c>
    </row>
    <row r="107" spans="3:25" ht="12">
      <c r="J107" s="161" t="s">
        <v>517</v>
      </c>
      <c r="L107" s="523" t="s">
        <v>660</v>
      </c>
      <c r="M107" s="523"/>
      <c r="N107" s="523"/>
      <c r="O107" s="523"/>
      <c r="P107" s="523"/>
      <c r="Q107" s="523"/>
      <c r="R107" s="523"/>
      <c r="S107" s="523"/>
      <c r="T107" s="523"/>
      <c r="U107" s="523"/>
      <c r="V107" s="523"/>
      <c r="W107" s="523"/>
      <c r="X107" s="523"/>
      <c r="Y107" s="523"/>
    </row>
    <row r="108" spans="3:25" ht="12">
      <c r="L108" s="523"/>
      <c r="M108" s="523"/>
      <c r="N108" s="523"/>
      <c r="O108" s="523"/>
      <c r="P108" s="523"/>
      <c r="Q108" s="523"/>
      <c r="R108" s="523"/>
      <c r="S108" s="523"/>
      <c r="T108" s="523"/>
      <c r="U108" s="523"/>
      <c r="V108" s="523"/>
      <c r="W108" s="523"/>
      <c r="X108" s="523"/>
      <c r="Y108" s="523"/>
    </row>
    <row r="109" spans="3:25" ht="12">
      <c r="L109" s="523" t="s">
        <v>659</v>
      </c>
      <c r="M109" s="523"/>
      <c r="N109" s="523"/>
      <c r="O109" s="523"/>
      <c r="P109" s="523"/>
      <c r="Q109" s="523"/>
      <c r="R109" s="523"/>
      <c r="S109" s="523"/>
      <c r="T109" s="523"/>
      <c r="U109" s="523"/>
      <c r="V109" s="523"/>
      <c r="W109" s="523"/>
      <c r="X109" s="523"/>
      <c r="Y109" s="523"/>
    </row>
    <row r="110" spans="3:25" ht="12">
      <c r="L110" s="523"/>
      <c r="M110" s="523"/>
      <c r="N110" s="523"/>
      <c r="O110" s="523"/>
      <c r="P110" s="523"/>
      <c r="Q110" s="523"/>
      <c r="R110" s="523"/>
      <c r="S110" s="523"/>
      <c r="T110" s="523"/>
      <c r="U110" s="523"/>
      <c r="V110" s="523"/>
      <c r="W110" s="523"/>
      <c r="X110" s="523"/>
      <c r="Y110" s="523"/>
    </row>
    <row r="111" spans="3:25" ht="12.75">
      <c r="K111" s="248"/>
      <c r="N111" s="248"/>
    </row>
    <row r="112" spans="3:25" ht="12.75">
      <c r="I112" s="248" t="s">
        <v>661</v>
      </c>
    </row>
    <row r="113" spans="10:12" ht="12">
      <c r="J113" s="161" t="s">
        <v>662</v>
      </c>
    </row>
    <row r="114" spans="10:12" ht="12">
      <c r="J114" s="161" t="s">
        <v>524</v>
      </c>
      <c r="L114" s="161" t="s">
        <v>663</v>
      </c>
    </row>
    <row r="115" spans="10:12" ht="12">
      <c r="J115" s="161" t="s">
        <v>526</v>
      </c>
      <c r="L115" s="161" t="s">
        <v>664</v>
      </c>
    </row>
    <row r="116" spans="10:12" ht="12">
      <c r="J116" s="161" t="s">
        <v>665</v>
      </c>
    </row>
    <row r="117" spans="10:12" ht="12">
      <c r="J117" s="161" t="s">
        <v>529</v>
      </c>
      <c r="L117" s="161" t="s">
        <v>666</v>
      </c>
    </row>
    <row r="118" spans="10:12" ht="12">
      <c r="J118" s="161" t="s">
        <v>531</v>
      </c>
      <c r="L118" s="161" t="s">
        <v>667</v>
      </c>
    </row>
    <row r="119" spans="10:12" ht="12">
      <c r="J119" s="161" t="s">
        <v>668</v>
      </c>
    </row>
    <row r="120" spans="10:12" ht="12"/>
    <row r="121" spans="10:12" ht="12" hidden="1" customHeight="1"/>
  </sheetData>
  <sheetProtection formatCells="0" selectLockedCells="1"/>
  <mergeCells count="52">
    <mergeCell ref="L109:Y110"/>
    <mergeCell ref="L107:Y108"/>
    <mergeCell ref="D52:G55"/>
    <mergeCell ref="C71:G75"/>
    <mergeCell ref="C76:G78"/>
    <mergeCell ref="C79:G80"/>
    <mergeCell ref="B18:G18"/>
    <mergeCell ref="R18:X19"/>
    <mergeCell ref="L19:N19"/>
    <mergeCell ref="C20:G23"/>
    <mergeCell ref="L21:N21"/>
    <mergeCell ref="J23:X25"/>
    <mergeCell ref="V2:Y6"/>
    <mergeCell ref="B5:G16"/>
    <mergeCell ref="L8:P8"/>
    <mergeCell ref="S8:T8"/>
    <mergeCell ref="W8:X8"/>
    <mergeCell ref="L15:N15"/>
    <mergeCell ref="R16:X17"/>
    <mergeCell ref="L17:N17"/>
    <mergeCell ref="B2:H4"/>
    <mergeCell ref="I2:J6"/>
    <mergeCell ref="K2:M6"/>
    <mergeCell ref="N2:U6"/>
    <mergeCell ref="N29:P29"/>
    <mergeCell ref="U29:X29"/>
    <mergeCell ref="J31:X32"/>
    <mergeCell ref="C36:G37"/>
    <mergeCell ref="N40:W40"/>
    <mergeCell ref="C31:G31"/>
    <mergeCell ref="C33:G34"/>
    <mergeCell ref="C27:G29"/>
    <mergeCell ref="K27:L27"/>
    <mergeCell ref="N27:P27"/>
    <mergeCell ref="U27:X27"/>
    <mergeCell ref="K29:L29"/>
    <mergeCell ref="K41:W46"/>
    <mergeCell ref="O79:W79"/>
    <mergeCell ref="O80:W80"/>
    <mergeCell ref="L10:X10"/>
    <mergeCell ref="C63:G68"/>
    <mergeCell ref="M62:Q62"/>
    <mergeCell ref="M64:Q64"/>
    <mergeCell ref="O76:W76"/>
    <mergeCell ref="O77:W77"/>
    <mergeCell ref="O78:W78"/>
    <mergeCell ref="K48:W48"/>
    <mergeCell ref="K49:W49"/>
    <mergeCell ref="K50:W50"/>
    <mergeCell ref="J56:W56"/>
    <mergeCell ref="M58:Q58"/>
    <mergeCell ref="M60:Q60"/>
  </mergeCells>
  <conditionalFormatting sqref="K10:L10">
    <cfRule type="cellIs" dxfId="41" priority="3" operator="equal">
      <formula>0</formula>
    </cfRule>
  </conditionalFormatting>
  <conditionalFormatting sqref="L8:P8">
    <cfRule type="cellIs" dxfId="40" priority="4" operator="equal">
      <formula>0</formula>
    </cfRule>
  </conditionalFormatting>
  <conditionalFormatting sqref="S8:T8">
    <cfRule type="cellIs" dxfId="39" priority="2" operator="equal">
      <formula>0</formula>
    </cfRule>
  </conditionalFormatting>
  <conditionalFormatting sqref="W8:X8">
    <cfRule type="cellIs" dxfId="38" priority="1" operator="equal">
      <formula>0</formula>
    </cfRule>
  </conditionalFormatting>
  <hyperlinks>
    <hyperlink ref="O76" r:id="rId1" xr:uid="{4F9B5E2F-415C-4E42-A411-78759D0FC6F9}"/>
    <hyperlink ref="O79" r:id="rId2" xr:uid="{F2A9C603-1B48-4E5B-BE01-4A7C4C3553B2}"/>
    <hyperlink ref="O78" r:id="rId3" xr:uid="{87377C82-E423-455B-96B0-2AB107D591FD}"/>
    <hyperlink ref="O77" r:id="rId4" xr:uid="{D98DDC23-73BF-478C-9431-9896DCD3ABFC}"/>
    <hyperlink ref="O80" r:id="rId5" xr:uid="{CD595C3C-72B9-4DC3-8577-D9090483CE7D}"/>
  </hyperlinks>
  <pageMargins left="0.70866141732283472" right="0.70866141732283472" top="0.74803149606299213" bottom="0.74803149606299213" header="0.31496062992125984" footer="0.31496062992125984"/>
  <pageSetup paperSize="9" scale="64" orientation="portrait" r:id="rId6"/>
  <rowBreaks count="1" manualBreakCount="1">
    <brk id="81" min="8" max="24" man="1"/>
  </rowBreaks>
  <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BI144"/>
  <sheetViews>
    <sheetView topLeftCell="A19" zoomScale="115" zoomScaleNormal="115" workbookViewId="0">
      <selection activeCell="B131" sqref="B131:AK131"/>
    </sheetView>
  </sheetViews>
  <sheetFormatPr baseColWidth="10" defaultColWidth="3" defaultRowHeight="12.75"/>
  <cols>
    <col min="1" max="10" width="3" style="1" customWidth="1"/>
    <col min="11" max="11" width="5.140625" style="1" customWidth="1"/>
    <col min="12" max="19" width="3" style="1" customWidth="1"/>
    <col min="20" max="20" width="4.42578125" style="1" customWidth="1"/>
    <col min="21" max="21" width="4.28515625" style="1" customWidth="1"/>
    <col min="22" max="22" width="3.85546875" style="1" customWidth="1"/>
    <col min="23" max="23" width="3" style="1" customWidth="1"/>
    <col min="24" max="24" width="3.85546875" style="1" customWidth="1"/>
    <col min="25" max="25" width="4.7109375" style="1" customWidth="1"/>
    <col min="26" max="29" width="3" style="1" customWidth="1"/>
    <col min="30" max="30" width="6.28515625" style="1" customWidth="1"/>
    <col min="31" max="31" width="3" style="1" customWidth="1"/>
    <col min="32" max="33" width="3.7109375" style="1" customWidth="1"/>
    <col min="34" max="34" width="4.85546875" style="1" customWidth="1"/>
    <col min="35" max="35" width="4.28515625" style="1" customWidth="1"/>
    <col min="36" max="38" width="3" style="1" customWidth="1"/>
    <col min="39" max="39" width="3" style="41" customWidth="1"/>
    <col min="40" max="40" width="5.7109375" style="41" customWidth="1"/>
    <col min="41" max="42" width="3" style="41" customWidth="1"/>
    <col min="43" max="43" width="5.28515625" style="41" customWidth="1"/>
    <col min="44" max="52" width="3" style="41" customWidth="1"/>
    <col min="53" max="61" width="3" style="81" customWidth="1"/>
    <col min="62" max="16384" width="3" style="1"/>
  </cols>
  <sheetData>
    <row r="1" spans="1:43">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43">
      <c r="A2" s="8"/>
      <c r="B2" s="321"/>
      <c r="C2" s="322"/>
      <c r="D2" s="322"/>
      <c r="E2" s="322"/>
      <c r="F2" s="323"/>
      <c r="G2" s="330" t="s">
        <v>0</v>
      </c>
      <c r="H2" s="331"/>
      <c r="I2" s="331"/>
      <c r="J2" s="331"/>
      <c r="K2" s="331"/>
      <c r="L2" s="331"/>
      <c r="M2" s="331"/>
      <c r="N2" s="331"/>
      <c r="O2" s="332"/>
      <c r="P2" s="339" t="s">
        <v>135</v>
      </c>
      <c r="Q2" s="340"/>
      <c r="R2" s="340"/>
      <c r="S2" s="340"/>
      <c r="T2" s="340"/>
      <c r="U2" s="340"/>
      <c r="V2" s="340"/>
      <c r="W2" s="340"/>
      <c r="X2" s="341"/>
      <c r="Y2" s="348" t="s">
        <v>2</v>
      </c>
      <c r="Z2" s="349"/>
      <c r="AA2" s="349"/>
      <c r="AB2" s="349"/>
      <c r="AC2" s="349"/>
      <c r="AD2" s="349"/>
      <c r="AE2" s="349"/>
      <c r="AF2" s="349"/>
      <c r="AG2" s="349"/>
      <c r="AH2" s="349"/>
      <c r="AI2" s="349"/>
      <c r="AJ2" s="349"/>
      <c r="AK2" s="350"/>
      <c r="AL2" s="8"/>
      <c r="AQ2" s="82" t="s">
        <v>110</v>
      </c>
    </row>
    <row r="3" spans="1:43">
      <c r="A3" s="8"/>
      <c r="B3" s="324"/>
      <c r="C3" s="325"/>
      <c r="D3" s="325"/>
      <c r="E3" s="325"/>
      <c r="F3" s="326"/>
      <c r="G3" s="333"/>
      <c r="H3" s="334"/>
      <c r="I3" s="334"/>
      <c r="J3" s="334"/>
      <c r="K3" s="334"/>
      <c r="L3" s="334"/>
      <c r="M3" s="334"/>
      <c r="N3" s="334"/>
      <c r="O3" s="335"/>
      <c r="P3" s="342"/>
      <c r="Q3" s="343"/>
      <c r="R3" s="343"/>
      <c r="S3" s="343"/>
      <c r="T3" s="343"/>
      <c r="U3" s="343"/>
      <c r="V3" s="343"/>
      <c r="W3" s="343"/>
      <c r="X3" s="344"/>
      <c r="Y3" s="351"/>
      <c r="Z3" s="352"/>
      <c r="AA3" s="352"/>
      <c r="AB3" s="352"/>
      <c r="AC3" s="352"/>
      <c r="AD3" s="352"/>
      <c r="AE3" s="352"/>
      <c r="AF3" s="352"/>
      <c r="AG3" s="352"/>
      <c r="AH3" s="352"/>
      <c r="AI3" s="352"/>
      <c r="AJ3" s="352"/>
      <c r="AK3" s="353"/>
      <c r="AL3" s="8"/>
      <c r="AQ3" s="41" t="s">
        <v>79</v>
      </c>
    </row>
    <row r="4" spans="1:43">
      <c r="A4" s="8"/>
      <c r="B4" s="324"/>
      <c r="C4" s="325"/>
      <c r="D4" s="325"/>
      <c r="E4" s="325"/>
      <c r="F4" s="326"/>
      <c r="G4" s="333"/>
      <c r="H4" s="334"/>
      <c r="I4" s="334"/>
      <c r="J4" s="334"/>
      <c r="K4" s="334"/>
      <c r="L4" s="334"/>
      <c r="M4" s="334"/>
      <c r="N4" s="334"/>
      <c r="O4" s="335"/>
      <c r="P4" s="342"/>
      <c r="Q4" s="343"/>
      <c r="R4" s="343"/>
      <c r="S4" s="343"/>
      <c r="T4" s="343"/>
      <c r="U4" s="343"/>
      <c r="V4" s="343"/>
      <c r="W4" s="343"/>
      <c r="X4" s="344"/>
      <c r="Y4" s="351"/>
      <c r="Z4" s="352"/>
      <c r="AA4" s="352"/>
      <c r="AB4" s="352"/>
      <c r="AC4" s="352"/>
      <c r="AD4" s="352"/>
      <c r="AE4" s="352"/>
      <c r="AF4" s="352"/>
      <c r="AG4" s="352"/>
      <c r="AH4" s="352"/>
      <c r="AI4" s="352"/>
      <c r="AJ4" s="352"/>
      <c r="AK4" s="353"/>
      <c r="AL4" s="8"/>
      <c r="AQ4" s="41" t="s">
        <v>78</v>
      </c>
    </row>
    <row r="5" spans="1:43">
      <c r="A5" s="8"/>
      <c r="B5" s="327"/>
      <c r="C5" s="328"/>
      <c r="D5" s="328"/>
      <c r="E5" s="328"/>
      <c r="F5" s="329"/>
      <c r="G5" s="336"/>
      <c r="H5" s="337"/>
      <c r="I5" s="337"/>
      <c r="J5" s="337"/>
      <c r="K5" s="337"/>
      <c r="L5" s="337"/>
      <c r="M5" s="337"/>
      <c r="N5" s="337"/>
      <c r="O5" s="338"/>
      <c r="P5" s="345"/>
      <c r="Q5" s="346"/>
      <c r="R5" s="346"/>
      <c r="S5" s="346"/>
      <c r="T5" s="346"/>
      <c r="U5" s="346"/>
      <c r="V5" s="346"/>
      <c r="W5" s="346"/>
      <c r="X5" s="347"/>
      <c r="Y5" s="354"/>
      <c r="Z5" s="355"/>
      <c r="AA5" s="355"/>
      <c r="AB5" s="355"/>
      <c r="AC5" s="355"/>
      <c r="AD5" s="355"/>
      <c r="AE5" s="355"/>
      <c r="AF5" s="355"/>
      <c r="AG5" s="355"/>
      <c r="AH5" s="355"/>
      <c r="AI5" s="355"/>
      <c r="AJ5" s="355"/>
      <c r="AK5" s="356"/>
      <c r="AL5" s="8"/>
      <c r="AQ5" s="41" t="s">
        <v>80</v>
      </c>
    </row>
    <row r="6" spans="1:43" ht="26.25">
      <c r="A6" s="8"/>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8"/>
      <c r="AQ6" s="41" t="s">
        <v>81</v>
      </c>
    </row>
    <row r="7" spans="1:43">
      <c r="A7" s="8"/>
      <c r="B7" s="357" t="s">
        <v>3</v>
      </c>
      <c r="C7" s="357"/>
      <c r="D7" s="357"/>
      <c r="E7" s="358"/>
      <c r="F7" s="564"/>
      <c r="G7" s="565"/>
      <c r="H7" s="565"/>
      <c r="I7" s="565"/>
      <c r="J7" s="565"/>
      <c r="K7" s="565"/>
      <c r="L7" s="565"/>
      <c r="M7" s="565"/>
      <c r="N7" s="565"/>
      <c r="O7" s="565"/>
      <c r="P7" s="566"/>
      <c r="Q7" s="362" t="s">
        <v>4</v>
      </c>
      <c r="R7" s="363"/>
      <c r="S7" s="363"/>
      <c r="T7" s="364"/>
      <c r="U7" s="564"/>
      <c r="V7" s="565"/>
      <c r="W7" s="565"/>
      <c r="X7" s="565"/>
      <c r="Y7" s="565"/>
      <c r="Z7" s="566"/>
      <c r="AA7" s="8"/>
      <c r="AB7" s="567" t="s">
        <v>77</v>
      </c>
      <c r="AC7" s="567"/>
      <c r="AD7" s="567"/>
      <c r="AE7" s="568"/>
      <c r="AF7" s="359"/>
      <c r="AG7" s="360"/>
      <c r="AH7" s="360"/>
      <c r="AI7" s="360"/>
      <c r="AJ7" s="360"/>
      <c r="AK7" s="361"/>
      <c r="AL7" s="8"/>
      <c r="AQ7" s="41" t="s">
        <v>83</v>
      </c>
    </row>
    <row r="8" spans="1:43">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Q8" s="41" t="s">
        <v>82</v>
      </c>
    </row>
    <row r="9" spans="1:43">
      <c r="A9" s="8"/>
      <c r="B9" s="357" t="s">
        <v>5</v>
      </c>
      <c r="C9" s="357"/>
      <c r="D9" s="357"/>
      <c r="E9" s="8"/>
      <c r="F9" s="359"/>
      <c r="G9" s="360"/>
      <c r="H9" s="360"/>
      <c r="I9" s="360"/>
      <c r="J9" s="360"/>
      <c r="K9" s="360"/>
      <c r="L9" s="360"/>
      <c r="M9" s="360"/>
      <c r="N9" s="360"/>
      <c r="O9" s="360"/>
      <c r="P9" s="360"/>
      <c r="Q9" s="360"/>
      <c r="R9" s="360"/>
      <c r="S9" s="360"/>
      <c r="T9" s="360"/>
      <c r="U9" s="360"/>
      <c r="V9" s="360"/>
      <c r="W9" s="360"/>
      <c r="X9" s="360"/>
      <c r="Y9" s="360"/>
      <c r="Z9" s="361"/>
      <c r="AA9" s="8"/>
      <c r="AB9" s="363" t="s">
        <v>6</v>
      </c>
      <c r="AC9" s="363"/>
      <c r="AD9" s="363"/>
      <c r="AE9" s="364"/>
      <c r="AF9" s="359"/>
      <c r="AG9" s="360"/>
      <c r="AH9" s="360"/>
      <c r="AI9" s="360"/>
      <c r="AJ9" s="360"/>
      <c r="AK9" s="361"/>
      <c r="AL9" s="8"/>
      <c r="AQ9" s="41" t="s">
        <v>84</v>
      </c>
    </row>
    <row r="10" spans="1:43" ht="13.5" thickBot="1">
      <c r="A10" s="8"/>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c r="AQ10" s="41" t="s">
        <v>85</v>
      </c>
    </row>
    <row r="11" spans="1:43">
      <c r="A11" s="8"/>
      <c r="B11" s="7"/>
      <c r="C11" s="7"/>
      <c r="D11" s="563" t="s">
        <v>7</v>
      </c>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8"/>
      <c r="AQ11" s="41" t="s">
        <v>86</v>
      </c>
    </row>
    <row r="12" spans="1:43">
      <c r="A12" s="8"/>
      <c r="B12" s="8"/>
      <c r="C12" s="8"/>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8"/>
      <c r="AQ12" s="41" t="s">
        <v>87</v>
      </c>
    </row>
    <row r="13" spans="1:43" ht="13.5" thickBot="1">
      <c r="A13" s="8"/>
      <c r="B13" s="6"/>
      <c r="C13" s="6"/>
      <c r="D13" s="6"/>
      <c r="E13" s="6"/>
      <c r="F13" s="6"/>
      <c r="G13" s="6"/>
      <c r="H13" s="6"/>
      <c r="I13" s="6"/>
      <c r="J13" s="6"/>
      <c r="K13" s="6"/>
      <c r="L13" s="6"/>
      <c r="M13" s="6"/>
      <c r="N13" s="6"/>
      <c r="O13" s="6"/>
      <c r="P13" s="6"/>
      <c r="Q13" s="6"/>
      <c r="R13" s="6"/>
      <c r="S13" s="6"/>
      <c r="T13" s="6"/>
      <c r="U13" s="9"/>
      <c r="V13" s="9"/>
      <c r="W13" s="9"/>
      <c r="X13" s="6"/>
      <c r="Y13" s="6"/>
      <c r="Z13" s="6"/>
      <c r="AA13" s="6"/>
      <c r="AB13" s="6"/>
      <c r="AC13" s="6"/>
      <c r="AD13" s="6"/>
      <c r="AE13" s="6"/>
      <c r="AF13" s="6"/>
      <c r="AG13" s="6"/>
      <c r="AH13" s="6"/>
      <c r="AI13" s="6"/>
      <c r="AJ13" s="6"/>
      <c r="AK13" s="6"/>
      <c r="AL13" s="8"/>
      <c r="AQ13" s="41" t="s">
        <v>88</v>
      </c>
    </row>
    <row r="14" spans="1:43">
      <c r="A14" s="8"/>
      <c r="B14" s="8"/>
      <c r="C14" s="8"/>
      <c r="D14" s="8"/>
      <c r="E14" s="8"/>
      <c r="F14" s="8"/>
      <c r="G14" s="8"/>
      <c r="H14" s="8"/>
      <c r="I14" s="8"/>
      <c r="J14" s="8"/>
      <c r="K14" s="8"/>
      <c r="L14" s="8"/>
      <c r="M14" s="8"/>
      <c r="N14" s="8"/>
      <c r="O14" s="8"/>
      <c r="P14" s="8"/>
      <c r="Q14" s="8"/>
      <c r="R14" s="8"/>
      <c r="S14" s="8"/>
      <c r="T14" s="8"/>
      <c r="U14" s="10"/>
      <c r="V14" s="10"/>
      <c r="W14" s="10"/>
      <c r="X14" s="8"/>
      <c r="Y14" s="8"/>
      <c r="Z14" s="8"/>
      <c r="AA14" s="8"/>
      <c r="AB14" s="8"/>
      <c r="AC14" s="8"/>
      <c r="AD14" s="8"/>
      <c r="AE14" s="8"/>
      <c r="AF14" s="8"/>
      <c r="AG14" s="8"/>
      <c r="AH14" s="8"/>
      <c r="AI14" s="8"/>
      <c r="AJ14" s="8"/>
      <c r="AK14" s="8"/>
      <c r="AL14" s="8"/>
      <c r="AQ14" s="41" t="s">
        <v>89</v>
      </c>
    </row>
    <row r="15" spans="1:43" ht="15.75">
      <c r="A15" s="8"/>
      <c r="B15" s="84" t="s">
        <v>8</v>
      </c>
      <c r="C15" s="8"/>
      <c r="D15" s="8"/>
      <c r="E15" s="8"/>
      <c r="F15" s="8"/>
      <c r="G15" s="8"/>
      <c r="H15" s="8"/>
      <c r="I15" s="8"/>
      <c r="J15" s="8"/>
      <c r="K15" s="8"/>
      <c r="L15" s="8"/>
      <c r="M15" s="8"/>
      <c r="N15" s="8"/>
      <c r="O15" s="8"/>
      <c r="P15" s="8"/>
      <c r="Q15" s="8"/>
      <c r="R15" s="8"/>
      <c r="S15" s="8"/>
      <c r="T15" s="8"/>
      <c r="U15" s="10"/>
      <c r="V15" s="10"/>
      <c r="W15" s="10"/>
      <c r="X15" s="8"/>
      <c r="Y15" s="8"/>
      <c r="Z15" s="8"/>
      <c r="AA15" s="8"/>
      <c r="AB15" s="8"/>
      <c r="AC15" s="8"/>
      <c r="AD15" s="8"/>
      <c r="AE15" s="8"/>
      <c r="AF15" s="8"/>
      <c r="AG15" s="8"/>
      <c r="AH15" s="8"/>
      <c r="AI15" s="8"/>
      <c r="AJ15" s="8"/>
      <c r="AK15" s="8"/>
      <c r="AL15" s="8"/>
      <c r="AQ15" s="41" t="s">
        <v>90</v>
      </c>
    </row>
    <row r="16" spans="1:43">
      <c r="A16" s="8"/>
      <c r="B16" s="8"/>
      <c r="C16" s="8"/>
      <c r="D16" s="8"/>
      <c r="E16" s="8"/>
      <c r="F16" s="8"/>
      <c r="G16" s="8"/>
      <c r="H16" s="8"/>
      <c r="I16" s="8"/>
      <c r="J16" s="8"/>
      <c r="K16" s="8"/>
      <c r="L16" s="8"/>
      <c r="M16" s="8"/>
      <c r="N16" s="8"/>
      <c r="O16" s="8"/>
      <c r="P16" s="8"/>
      <c r="Q16" s="8"/>
      <c r="R16" s="8"/>
      <c r="S16" s="8"/>
      <c r="T16" s="8"/>
      <c r="U16" s="10"/>
      <c r="V16" s="10"/>
      <c r="W16" s="10"/>
      <c r="X16" s="8"/>
      <c r="Y16" s="8"/>
      <c r="Z16" s="8"/>
      <c r="AA16" s="8"/>
      <c r="AB16" s="8"/>
      <c r="AC16" s="8"/>
      <c r="AD16" s="8"/>
      <c r="AE16" s="8"/>
      <c r="AF16" s="8"/>
      <c r="AG16" s="8"/>
      <c r="AH16" s="8"/>
      <c r="AI16" s="8"/>
      <c r="AJ16" s="8"/>
      <c r="AK16" s="8"/>
      <c r="AL16" s="8"/>
      <c r="AQ16" s="41" t="s">
        <v>91</v>
      </c>
    </row>
    <row r="17" spans="1:43">
      <c r="A17" s="8"/>
      <c r="B17" s="11" t="s">
        <v>9</v>
      </c>
      <c r="C17" s="11"/>
      <c r="D17" s="11"/>
      <c r="E17" s="11"/>
      <c r="F17" s="11"/>
      <c r="G17" s="11"/>
      <c r="H17" s="11"/>
      <c r="I17" s="11"/>
      <c r="J17" s="11"/>
      <c r="K17" s="11"/>
      <c r="L17" s="11"/>
      <c r="M17" s="11"/>
      <c r="N17" s="11"/>
      <c r="O17" s="11"/>
      <c r="P17" s="11"/>
      <c r="Q17" s="11"/>
      <c r="R17" s="11"/>
      <c r="S17" s="11"/>
      <c r="T17" s="11"/>
      <c r="U17" s="12"/>
      <c r="V17" s="13"/>
      <c r="W17" s="12" t="s">
        <v>10</v>
      </c>
      <c r="X17" s="11"/>
      <c r="Y17" s="11"/>
      <c r="Z17" s="11"/>
      <c r="AA17" s="11"/>
      <c r="AB17" s="11"/>
      <c r="AC17" s="11"/>
      <c r="AD17" s="14" t="s">
        <v>11</v>
      </c>
      <c r="AE17" s="11"/>
      <c r="AF17" s="11"/>
      <c r="AG17" s="11"/>
      <c r="AH17" s="11"/>
      <c r="AI17" s="11"/>
      <c r="AJ17" s="11"/>
      <c r="AK17" s="11"/>
      <c r="AL17" s="8"/>
      <c r="AQ17" s="41" t="s">
        <v>92</v>
      </c>
    </row>
    <row r="18" spans="1:43">
      <c r="A18" s="8"/>
      <c r="B18" s="8"/>
      <c r="C18" s="8"/>
      <c r="D18" s="8"/>
      <c r="E18" s="8"/>
      <c r="F18" s="8"/>
      <c r="G18" s="8"/>
      <c r="H18" s="8"/>
      <c r="I18" s="8"/>
      <c r="J18" s="8"/>
      <c r="K18" s="8"/>
      <c r="L18" s="8"/>
      <c r="M18" s="8"/>
      <c r="N18" s="8"/>
      <c r="O18" s="8"/>
      <c r="P18" s="8"/>
      <c r="Q18" s="8"/>
      <c r="R18" s="8"/>
      <c r="S18" s="8"/>
      <c r="T18" s="8"/>
      <c r="U18" s="10"/>
      <c r="V18" s="15"/>
      <c r="W18" s="10"/>
      <c r="X18" s="8"/>
      <c r="Y18" s="8"/>
      <c r="Z18" s="8"/>
      <c r="AA18" s="8"/>
      <c r="AB18" s="8"/>
      <c r="AC18" s="8"/>
      <c r="AD18" s="16"/>
      <c r="AE18" s="8"/>
      <c r="AF18" s="8"/>
      <c r="AG18" s="8"/>
      <c r="AH18" s="8"/>
      <c r="AI18" s="8"/>
      <c r="AJ18" s="8"/>
      <c r="AK18" s="8"/>
      <c r="AL18" s="8"/>
      <c r="AQ18" s="41" t="s">
        <v>93</v>
      </c>
    </row>
    <row r="19" spans="1:43">
      <c r="A19" s="8"/>
      <c r="B19" s="369" t="s">
        <v>106</v>
      </c>
      <c r="C19" s="369"/>
      <c r="D19" s="369"/>
      <c r="E19" s="369"/>
      <c r="F19" s="369"/>
      <c r="G19" s="369"/>
      <c r="H19" s="369"/>
      <c r="I19" s="369"/>
      <c r="J19" s="369"/>
      <c r="K19" s="369"/>
      <c r="L19" s="369"/>
      <c r="M19" s="369"/>
      <c r="N19" s="369"/>
      <c r="O19" s="369"/>
      <c r="P19" s="369"/>
      <c r="Q19" s="369"/>
      <c r="R19" s="369"/>
      <c r="S19" s="369"/>
      <c r="T19" s="369"/>
      <c r="U19" s="10"/>
      <c r="V19" s="15"/>
      <c r="W19" s="369">
        <v>11</v>
      </c>
      <c r="X19" s="369"/>
      <c r="Y19" s="369"/>
      <c r="Z19" s="8" t="s">
        <v>12</v>
      </c>
      <c r="AA19" s="8"/>
      <c r="AB19" s="8"/>
      <c r="AC19" s="8"/>
      <c r="AD19" s="16"/>
      <c r="AE19" s="8" t="s">
        <v>13</v>
      </c>
      <c r="AF19" s="8"/>
      <c r="AG19" s="8"/>
      <c r="AH19" s="8"/>
      <c r="AI19" s="8"/>
      <c r="AJ19" s="8"/>
      <c r="AK19" s="8"/>
      <c r="AL19" s="8"/>
      <c r="AN19" s="41" t="b">
        <f>IF(B19="Autre -&gt; indiquer ci-dessous",TRUE,FALSE)</f>
        <v>0</v>
      </c>
      <c r="AQ19" s="41" t="s">
        <v>94</v>
      </c>
    </row>
    <row r="20" spans="1:43">
      <c r="A20" s="8"/>
      <c r="B20" s="368"/>
      <c r="C20" s="368"/>
      <c r="D20" s="368"/>
      <c r="E20" s="368"/>
      <c r="F20" s="368"/>
      <c r="G20" s="368"/>
      <c r="H20" s="368"/>
      <c r="I20" s="368"/>
      <c r="J20" s="368"/>
      <c r="K20" s="368"/>
      <c r="L20" s="368"/>
      <c r="M20" s="368"/>
      <c r="N20" s="368"/>
      <c r="O20" s="368"/>
      <c r="P20" s="368"/>
      <c r="Q20" s="368"/>
      <c r="R20" s="368"/>
      <c r="S20" s="368"/>
      <c r="T20" s="368"/>
      <c r="U20" s="10"/>
      <c r="V20" s="15"/>
      <c r="W20" s="10"/>
      <c r="X20" s="8"/>
      <c r="Y20" s="8"/>
      <c r="Z20" s="8"/>
      <c r="AA20" s="8"/>
      <c r="AB20" s="8"/>
      <c r="AC20" s="8"/>
      <c r="AD20" s="16"/>
      <c r="AE20" s="8" t="s">
        <v>14</v>
      </c>
      <c r="AF20" s="8"/>
      <c r="AG20" s="8"/>
      <c r="AH20" s="8"/>
      <c r="AI20" s="8"/>
      <c r="AJ20" s="8"/>
      <c r="AK20" s="8"/>
      <c r="AL20" s="8"/>
      <c r="AQ20" s="41" t="s">
        <v>95</v>
      </c>
    </row>
    <row r="21" spans="1:43">
      <c r="A21" s="8"/>
      <c r="B21" s="11"/>
      <c r="C21" s="11"/>
      <c r="D21" s="11"/>
      <c r="E21" s="11"/>
      <c r="F21" s="11"/>
      <c r="G21" s="11"/>
      <c r="H21" s="11"/>
      <c r="I21" s="11"/>
      <c r="J21" s="11"/>
      <c r="K21" s="11"/>
      <c r="L21" s="11"/>
      <c r="M21" s="11"/>
      <c r="N21" s="11"/>
      <c r="O21" s="11"/>
      <c r="P21" s="11"/>
      <c r="Q21" s="11"/>
      <c r="R21" s="11"/>
      <c r="S21" s="11"/>
      <c r="T21" s="11"/>
      <c r="U21" s="12"/>
      <c r="V21" s="13"/>
      <c r="W21" s="12"/>
      <c r="X21" s="11"/>
      <c r="Y21" s="11"/>
      <c r="Z21" s="11"/>
      <c r="AA21" s="11"/>
      <c r="AB21" s="11"/>
      <c r="AC21" s="11"/>
      <c r="AD21" s="14"/>
      <c r="AE21" s="11"/>
      <c r="AF21" s="11"/>
      <c r="AG21" s="11"/>
      <c r="AH21" s="11"/>
      <c r="AI21" s="11"/>
      <c r="AJ21" s="11"/>
      <c r="AK21" s="11"/>
      <c r="AL21" s="8"/>
      <c r="AQ21" s="41" t="s">
        <v>96</v>
      </c>
    </row>
    <row r="22" spans="1:43">
      <c r="A22" s="8"/>
      <c r="B22" s="8"/>
      <c r="C22" s="8"/>
      <c r="D22" s="8"/>
      <c r="E22" s="8"/>
      <c r="F22" s="8"/>
      <c r="G22" s="8"/>
      <c r="H22" s="8"/>
      <c r="I22" s="8"/>
      <c r="J22" s="8"/>
      <c r="K22" s="8"/>
      <c r="L22" s="8"/>
      <c r="M22" s="8"/>
      <c r="N22" s="8"/>
      <c r="O22" s="8"/>
      <c r="P22" s="8"/>
      <c r="Q22" s="8"/>
      <c r="R22" s="8"/>
      <c r="S22" s="8"/>
      <c r="T22" s="8"/>
      <c r="U22" s="10"/>
      <c r="V22" s="15"/>
      <c r="W22" s="10"/>
      <c r="X22" s="8"/>
      <c r="Y22" s="8"/>
      <c r="Z22" s="8"/>
      <c r="AA22" s="8"/>
      <c r="AB22" s="8"/>
      <c r="AC22" s="8"/>
      <c r="AD22" s="16"/>
      <c r="AE22" s="8"/>
      <c r="AF22" s="8"/>
      <c r="AG22" s="8"/>
      <c r="AH22" s="8"/>
      <c r="AI22" s="8"/>
      <c r="AJ22" s="8"/>
      <c r="AK22" s="8"/>
      <c r="AL22" s="8"/>
      <c r="AQ22" s="41" t="s">
        <v>97</v>
      </c>
    </row>
    <row r="23" spans="1:43">
      <c r="A23" s="8"/>
      <c r="B23" s="369" t="s">
        <v>108</v>
      </c>
      <c r="C23" s="369"/>
      <c r="D23" s="369"/>
      <c r="E23" s="369"/>
      <c r="F23" s="369"/>
      <c r="G23" s="369"/>
      <c r="H23" s="369"/>
      <c r="I23" s="369"/>
      <c r="J23" s="369"/>
      <c r="K23" s="369"/>
      <c r="L23" s="369"/>
      <c r="M23" s="369"/>
      <c r="N23" s="369"/>
      <c r="O23" s="369"/>
      <c r="P23" s="369"/>
      <c r="Q23" s="369"/>
      <c r="R23" s="369"/>
      <c r="S23" s="369"/>
      <c r="T23" s="369"/>
      <c r="U23" s="10"/>
      <c r="V23" s="15"/>
      <c r="W23" s="369">
        <v>4</v>
      </c>
      <c r="X23" s="369"/>
      <c r="Y23" s="369"/>
      <c r="Z23" s="8" t="s">
        <v>12</v>
      </c>
      <c r="AA23" s="8"/>
      <c r="AB23" s="8"/>
      <c r="AC23" s="8"/>
      <c r="AD23" s="16"/>
      <c r="AE23" s="8" t="s">
        <v>13</v>
      </c>
      <c r="AF23" s="8"/>
      <c r="AG23" s="8"/>
      <c r="AH23" s="8"/>
      <c r="AI23" s="8"/>
      <c r="AJ23" s="8"/>
      <c r="AK23" s="8"/>
      <c r="AL23" s="8"/>
      <c r="AN23" s="41" t="b">
        <f>IF(B23="Autre -&gt; indiquer ci-dessous",TRUE,FALSE)</f>
        <v>0</v>
      </c>
      <c r="AQ23" s="41" t="s">
        <v>98</v>
      </c>
    </row>
    <row r="24" spans="1:43">
      <c r="A24" s="8"/>
      <c r="B24" s="368"/>
      <c r="C24" s="368"/>
      <c r="D24" s="368"/>
      <c r="E24" s="368"/>
      <c r="F24" s="368"/>
      <c r="G24" s="368"/>
      <c r="H24" s="368"/>
      <c r="I24" s="368"/>
      <c r="J24" s="368"/>
      <c r="K24" s="368"/>
      <c r="L24" s="368"/>
      <c r="M24" s="368"/>
      <c r="N24" s="368"/>
      <c r="O24" s="368"/>
      <c r="P24" s="368"/>
      <c r="Q24" s="368"/>
      <c r="R24" s="368"/>
      <c r="S24" s="368"/>
      <c r="T24" s="368"/>
      <c r="U24" s="10"/>
      <c r="V24" s="15"/>
      <c r="W24" s="10"/>
      <c r="X24" s="8"/>
      <c r="Y24" s="8"/>
      <c r="Z24" s="8"/>
      <c r="AA24" s="8"/>
      <c r="AB24" s="8"/>
      <c r="AC24" s="8"/>
      <c r="AD24" s="16"/>
      <c r="AE24" s="8" t="s">
        <v>14</v>
      </c>
      <c r="AF24" s="8"/>
      <c r="AG24" s="8"/>
      <c r="AH24" s="8"/>
      <c r="AI24" s="8"/>
      <c r="AJ24" s="8"/>
      <c r="AK24" s="8"/>
      <c r="AL24" s="8"/>
      <c r="AQ24" s="41" t="s">
        <v>99</v>
      </c>
    </row>
    <row r="25" spans="1:43" ht="15.75">
      <c r="A25" s="8"/>
      <c r="B25" s="84" t="s">
        <v>15</v>
      </c>
      <c r="C25" s="8"/>
      <c r="D25" s="8"/>
      <c r="E25" s="8"/>
      <c r="F25" s="8"/>
      <c r="G25" s="8"/>
      <c r="H25" s="8"/>
      <c r="I25" s="8"/>
      <c r="J25" s="8"/>
      <c r="K25" s="8"/>
      <c r="L25" s="8"/>
      <c r="M25" s="8"/>
      <c r="N25" s="8"/>
      <c r="O25" s="8"/>
      <c r="P25" s="8"/>
      <c r="Q25" s="8"/>
      <c r="R25" s="8"/>
      <c r="S25" s="8"/>
      <c r="T25" s="8"/>
      <c r="U25" s="10"/>
      <c r="V25" s="10"/>
      <c r="W25" s="10"/>
      <c r="X25" s="8"/>
      <c r="Y25" s="8"/>
      <c r="Z25" s="8"/>
      <c r="AA25" s="8"/>
      <c r="AB25" s="8"/>
      <c r="AC25" s="8"/>
      <c r="AD25" s="8"/>
      <c r="AE25" s="8"/>
      <c r="AF25" s="8"/>
      <c r="AG25" s="8"/>
      <c r="AH25" s="8"/>
      <c r="AI25" s="8"/>
      <c r="AJ25" s="8"/>
      <c r="AK25" s="8"/>
      <c r="AL25" s="8"/>
      <c r="AQ25" s="41" t="s">
        <v>100</v>
      </c>
    </row>
    <row r="26" spans="1:43">
      <c r="A26" s="8"/>
      <c r="B26" s="8"/>
      <c r="C26" s="8"/>
      <c r="D26" s="8"/>
      <c r="E26" s="8"/>
      <c r="F26" s="8"/>
      <c r="G26" s="8"/>
      <c r="H26" s="8"/>
      <c r="I26" s="8"/>
      <c r="J26" s="8"/>
      <c r="K26" s="8"/>
      <c r="L26" s="8"/>
      <c r="M26" s="8"/>
      <c r="N26" s="8"/>
      <c r="O26" s="8"/>
      <c r="P26" s="8"/>
      <c r="Q26" s="8"/>
      <c r="R26" s="8"/>
      <c r="S26" s="8"/>
      <c r="T26" s="8"/>
      <c r="U26" s="10"/>
      <c r="V26" s="10"/>
      <c r="W26" s="10"/>
      <c r="X26" s="8"/>
      <c r="Y26" s="8"/>
      <c r="Z26" s="8"/>
      <c r="AA26" s="8"/>
      <c r="AB26" s="8"/>
      <c r="AC26" s="8"/>
      <c r="AD26" s="8"/>
      <c r="AE26" s="8"/>
      <c r="AF26" s="8"/>
      <c r="AG26" s="8"/>
      <c r="AH26" s="8"/>
      <c r="AI26" s="8"/>
      <c r="AJ26" s="8"/>
      <c r="AK26" s="8"/>
      <c r="AL26" s="8"/>
      <c r="AQ26" s="41" t="s">
        <v>101</v>
      </c>
    </row>
    <row r="27" spans="1:43">
      <c r="A27" s="8"/>
      <c r="B27" s="11" t="s">
        <v>9</v>
      </c>
      <c r="C27" s="11"/>
      <c r="D27" s="11"/>
      <c r="E27" s="11"/>
      <c r="F27" s="11"/>
      <c r="G27" s="11"/>
      <c r="H27" s="11"/>
      <c r="I27" s="11"/>
      <c r="J27" s="11"/>
      <c r="K27" s="11"/>
      <c r="L27" s="11"/>
      <c r="M27" s="11"/>
      <c r="N27" s="11"/>
      <c r="O27" s="11"/>
      <c r="P27" s="11"/>
      <c r="Q27" s="11"/>
      <c r="R27" s="11"/>
      <c r="S27" s="11"/>
      <c r="T27" s="11"/>
      <c r="U27" s="12"/>
      <c r="V27" s="13"/>
      <c r="W27" s="12" t="s">
        <v>10</v>
      </c>
      <c r="X27" s="11"/>
      <c r="Y27" s="11"/>
      <c r="Z27" s="11"/>
      <c r="AA27" s="11"/>
      <c r="AB27" s="11"/>
      <c r="AC27" s="11"/>
      <c r="AD27" s="14" t="s">
        <v>11</v>
      </c>
      <c r="AE27" s="11"/>
      <c r="AF27" s="11"/>
      <c r="AG27" s="11"/>
      <c r="AH27" s="11"/>
      <c r="AI27" s="11"/>
      <c r="AJ27" s="11"/>
      <c r="AK27" s="11"/>
      <c r="AL27" s="8"/>
      <c r="AQ27" s="41" t="s">
        <v>102</v>
      </c>
    </row>
    <row r="28" spans="1:43">
      <c r="A28" s="8"/>
      <c r="B28" s="8"/>
      <c r="C28" s="8"/>
      <c r="D28" s="8"/>
      <c r="E28" s="8"/>
      <c r="F28" s="8"/>
      <c r="G28" s="8"/>
      <c r="H28" s="8"/>
      <c r="I28" s="8"/>
      <c r="J28" s="8"/>
      <c r="K28" s="8"/>
      <c r="L28" s="8"/>
      <c r="M28" s="8"/>
      <c r="N28" s="8"/>
      <c r="O28" s="8"/>
      <c r="P28" s="8"/>
      <c r="Q28" s="8"/>
      <c r="R28" s="8"/>
      <c r="S28" s="8"/>
      <c r="T28" s="8"/>
      <c r="U28" s="10"/>
      <c r="V28" s="15"/>
      <c r="W28" s="10"/>
      <c r="X28" s="8"/>
      <c r="Y28" s="8"/>
      <c r="Z28" s="8"/>
      <c r="AA28" s="8"/>
      <c r="AB28" s="8"/>
      <c r="AC28" s="8"/>
      <c r="AD28" s="16"/>
      <c r="AE28" s="8"/>
      <c r="AF28" s="8"/>
      <c r="AG28" s="8"/>
      <c r="AH28" s="8"/>
      <c r="AI28" s="8"/>
      <c r="AJ28" s="8"/>
      <c r="AK28" s="8"/>
      <c r="AL28" s="8"/>
      <c r="AQ28" s="41" t="s">
        <v>103</v>
      </c>
    </row>
    <row r="29" spans="1:43">
      <c r="A29" s="8"/>
      <c r="B29" s="369" t="s">
        <v>106</v>
      </c>
      <c r="C29" s="369"/>
      <c r="D29" s="369"/>
      <c r="E29" s="369"/>
      <c r="F29" s="369"/>
      <c r="G29" s="369"/>
      <c r="H29" s="369"/>
      <c r="I29" s="369"/>
      <c r="J29" s="369"/>
      <c r="K29" s="369"/>
      <c r="L29" s="369"/>
      <c r="M29" s="369"/>
      <c r="N29" s="369"/>
      <c r="O29" s="369"/>
      <c r="P29" s="369"/>
      <c r="Q29" s="369"/>
      <c r="R29" s="369"/>
      <c r="S29" s="369"/>
      <c r="T29" s="369"/>
      <c r="U29" s="10"/>
      <c r="V29" s="15"/>
      <c r="W29" s="369"/>
      <c r="X29" s="369"/>
      <c r="Y29" s="369"/>
      <c r="Z29" s="8" t="s">
        <v>12</v>
      </c>
      <c r="AA29" s="8"/>
      <c r="AB29" s="8"/>
      <c r="AC29" s="8"/>
      <c r="AD29" s="16"/>
      <c r="AE29" s="8" t="s">
        <v>13</v>
      </c>
      <c r="AF29" s="8"/>
      <c r="AG29" s="8"/>
      <c r="AH29" s="8"/>
      <c r="AI29" s="8"/>
      <c r="AJ29" s="8"/>
      <c r="AK29" s="8"/>
      <c r="AL29" s="8"/>
      <c r="AN29" s="41" t="b">
        <f>IF(B29="Autre -&gt; indiquer ci-dessous",TRUE,FALSE)</f>
        <v>0</v>
      </c>
      <c r="AQ29" s="41" t="s">
        <v>104</v>
      </c>
    </row>
    <row r="30" spans="1:43">
      <c r="A30" s="8"/>
      <c r="B30" s="368"/>
      <c r="C30" s="368"/>
      <c r="D30" s="368"/>
      <c r="E30" s="368"/>
      <c r="F30" s="368"/>
      <c r="G30" s="368"/>
      <c r="H30" s="368"/>
      <c r="I30" s="368"/>
      <c r="J30" s="368"/>
      <c r="K30" s="368"/>
      <c r="L30" s="368"/>
      <c r="M30" s="368"/>
      <c r="N30" s="368"/>
      <c r="O30" s="368"/>
      <c r="P30" s="368"/>
      <c r="Q30" s="368"/>
      <c r="R30" s="368"/>
      <c r="S30" s="368"/>
      <c r="T30" s="368"/>
      <c r="U30" s="10"/>
      <c r="V30" s="15"/>
      <c r="W30" s="10"/>
      <c r="X30" s="8"/>
      <c r="Y30" s="8"/>
      <c r="Z30" s="8"/>
      <c r="AA30" s="8"/>
      <c r="AB30" s="8"/>
      <c r="AC30" s="8"/>
      <c r="AD30" s="16"/>
      <c r="AE30" s="8" t="s">
        <v>14</v>
      </c>
      <c r="AF30" s="8"/>
      <c r="AG30" s="8"/>
      <c r="AH30" s="8"/>
      <c r="AI30" s="8"/>
      <c r="AJ30" s="8"/>
      <c r="AK30" s="8"/>
      <c r="AL30" s="8"/>
      <c r="AQ30" s="41" t="s">
        <v>105</v>
      </c>
    </row>
    <row r="31" spans="1:43">
      <c r="A31" s="8"/>
      <c r="B31" s="11"/>
      <c r="C31" s="11"/>
      <c r="D31" s="11"/>
      <c r="E31" s="11"/>
      <c r="F31" s="11"/>
      <c r="G31" s="11"/>
      <c r="H31" s="11"/>
      <c r="I31" s="11"/>
      <c r="J31" s="11"/>
      <c r="K31" s="11"/>
      <c r="L31" s="11"/>
      <c r="M31" s="11"/>
      <c r="N31" s="11"/>
      <c r="O31" s="11"/>
      <c r="P31" s="11"/>
      <c r="Q31" s="11"/>
      <c r="R31" s="11"/>
      <c r="S31" s="11"/>
      <c r="T31" s="11"/>
      <c r="U31" s="12"/>
      <c r="V31" s="13"/>
      <c r="W31" s="12"/>
      <c r="X31" s="11"/>
      <c r="Y31" s="11"/>
      <c r="Z31" s="11"/>
      <c r="AA31" s="11"/>
      <c r="AB31" s="11"/>
      <c r="AC31" s="11"/>
      <c r="AD31" s="14"/>
      <c r="AE31" s="11"/>
      <c r="AF31" s="11"/>
      <c r="AG31" s="11"/>
      <c r="AH31" s="11"/>
      <c r="AI31" s="11"/>
      <c r="AJ31" s="11"/>
      <c r="AK31" s="11"/>
      <c r="AL31" s="8"/>
      <c r="AQ31" s="41" t="s">
        <v>106</v>
      </c>
    </row>
    <row r="32" spans="1:43">
      <c r="A32" s="8"/>
      <c r="B32" s="8"/>
      <c r="C32" s="8"/>
      <c r="D32" s="8"/>
      <c r="E32" s="8"/>
      <c r="F32" s="8"/>
      <c r="G32" s="8"/>
      <c r="H32" s="8"/>
      <c r="I32" s="8"/>
      <c r="J32" s="8"/>
      <c r="K32" s="8"/>
      <c r="L32" s="8"/>
      <c r="M32" s="8"/>
      <c r="N32" s="8"/>
      <c r="O32" s="8"/>
      <c r="P32" s="8"/>
      <c r="Q32" s="8"/>
      <c r="R32" s="8"/>
      <c r="S32" s="8"/>
      <c r="T32" s="8"/>
      <c r="U32" s="10"/>
      <c r="V32" s="15"/>
      <c r="W32" s="10"/>
      <c r="X32" s="8"/>
      <c r="Y32" s="8"/>
      <c r="Z32" s="8"/>
      <c r="AA32" s="8"/>
      <c r="AB32" s="8"/>
      <c r="AC32" s="8"/>
      <c r="AD32" s="16"/>
      <c r="AE32" s="8"/>
      <c r="AF32" s="8"/>
      <c r="AG32" s="8"/>
      <c r="AH32" s="8"/>
      <c r="AI32" s="8"/>
      <c r="AJ32" s="8"/>
      <c r="AK32" s="8"/>
      <c r="AL32" s="8"/>
      <c r="AQ32" s="41" t="s">
        <v>107</v>
      </c>
    </row>
    <row r="33" spans="1:45">
      <c r="A33" s="8"/>
      <c r="B33" s="369" t="s">
        <v>79</v>
      </c>
      <c r="C33" s="369"/>
      <c r="D33" s="369"/>
      <c r="E33" s="369"/>
      <c r="F33" s="369"/>
      <c r="G33" s="369"/>
      <c r="H33" s="369"/>
      <c r="I33" s="369"/>
      <c r="J33" s="369"/>
      <c r="K33" s="369"/>
      <c r="L33" s="369"/>
      <c r="M33" s="369"/>
      <c r="N33" s="369"/>
      <c r="O33" s="369"/>
      <c r="P33" s="369"/>
      <c r="Q33" s="369"/>
      <c r="R33" s="369"/>
      <c r="S33" s="369"/>
      <c r="T33" s="369"/>
      <c r="U33" s="10"/>
      <c r="V33" s="15"/>
      <c r="W33" s="369"/>
      <c r="X33" s="369"/>
      <c r="Y33" s="369"/>
      <c r="Z33" s="8" t="s">
        <v>12</v>
      </c>
      <c r="AA33" s="8"/>
      <c r="AB33" s="8"/>
      <c r="AC33" s="8"/>
      <c r="AD33" s="16"/>
      <c r="AE33" s="8" t="s">
        <v>13</v>
      </c>
      <c r="AF33" s="8"/>
      <c r="AG33" s="8"/>
      <c r="AH33" s="8"/>
      <c r="AI33" s="8"/>
      <c r="AJ33" s="8"/>
      <c r="AK33" s="8"/>
      <c r="AL33" s="8"/>
      <c r="AN33" s="41" t="b">
        <f>IF(B33="Autre -&gt; indiquer ci-dessous",TRUE,FALSE)</f>
        <v>0</v>
      </c>
      <c r="AQ33" s="41" t="s">
        <v>108</v>
      </c>
    </row>
    <row r="34" spans="1:45">
      <c r="A34" s="8"/>
      <c r="B34" s="368"/>
      <c r="C34" s="368"/>
      <c r="D34" s="368"/>
      <c r="E34" s="368"/>
      <c r="F34" s="368"/>
      <c r="G34" s="368"/>
      <c r="H34" s="368"/>
      <c r="I34" s="368"/>
      <c r="J34" s="368"/>
      <c r="K34" s="368"/>
      <c r="L34" s="368"/>
      <c r="M34" s="368"/>
      <c r="N34" s="368"/>
      <c r="O34" s="368"/>
      <c r="P34" s="368"/>
      <c r="Q34" s="368"/>
      <c r="R34" s="368"/>
      <c r="S34" s="368"/>
      <c r="T34" s="368"/>
      <c r="U34" s="10"/>
      <c r="V34" s="15"/>
      <c r="W34" s="10"/>
      <c r="X34" s="8"/>
      <c r="Y34" s="8"/>
      <c r="Z34" s="8"/>
      <c r="AA34" s="8"/>
      <c r="AB34" s="8"/>
      <c r="AC34" s="8"/>
      <c r="AD34" s="16"/>
      <c r="AE34" s="8" t="s">
        <v>14</v>
      </c>
      <c r="AF34" s="8"/>
      <c r="AG34" s="8"/>
      <c r="AH34" s="8"/>
      <c r="AI34" s="8"/>
      <c r="AJ34" s="8"/>
      <c r="AK34" s="8"/>
      <c r="AL34" s="8"/>
      <c r="AQ34" s="41" t="s">
        <v>144</v>
      </c>
    </row>
    <row r="35" spans="1:45">
      <c r="A35" s="8"/>
      <c r="B35" s="8"/>
      <c r="C35" s="8"/>
      <c r="D35" s="8"/>
      <c r="E35" s="8"/>
      <c r="F35" s="8"/>
      <c r="G35" s="8"/>
      <c r="H35" s="8"/>
      <c r="I35" s="8"/>
      <c r="J35" s="8"/>
      <c r="K35" s="8"/>
      <c r="L35" s="8"/>
      <c r="M35" s="8"/>
      <c r="N35" s="8"/>
      <c r="O35" s="8"/>
      <c r="P35" s="8"/>
      <c r="Q35" s="8"/>
      <c r="R35" s="8"/>
      <c r="S35" s="8"/>
      <c r="T35" s="8"/>
      <c r="U35" s="10"/>
      <c r="V35" s="10"/>
      <c r="W35" s="10"/>
      <c r="X35" s="8"/>
      <c r="Y35" s="8"/>
      <c r="Z35" s="8"/>
      <c r="AA35" s="8"/>
      <c r="AB35" s="8"/>
      <c r="AC35" s="8"/>
      <c r="AD35" s="8"/>
      <c r="AE35" s="8"/>
      <c r="AF35" s="8"/>
      <c r="AG35" s="8"/>
      <c r="AH35" s="8"/>
      <c r="AI35" s="8"/>
      <c r="AJ35" s="8"/>
      <c r="AK35" s="8"/>
      <c r="AL35" s="8"/>
      <c r="AQ35" s="41" t="s">
        <v>109</v>
      </c>
    </row>
    <row r="36" spans="1:45" ht="14.25">
      <c r="A36" s="8"/>
      <c r="B36" s="8" t="s">
        <v>16</v>
      </c>
      <c r="C36" s="8"/>
      <c r="D36" s="8"/>
      <c r="E36" s="8"/>
      <c r="F36" s="8"/>
      <c r="G36" s="8"/>
      <c r="H36" s="8"/>
      <c r="I36" s="8"/>
      <c r="J36" s="8"/>
      <c r="K36" s="8"/>
      <c r="L36" s="8"/>
      <c r="M36" s="569">
        <v>1000</v>
      </c>
      <c r="N36" s="569"/>
      <c r="O36" s="569"/>
      <c r="P36" s="17" t="s">
        <v>17</v>
      </c>
      <c r="Q36" s="8"/>
      <c r="R36" s="8"/>
      <c r="S36" s="8"/>
      <c r="T36" s="8"/>
      <c r="U36" s="10"/>
      <c r="V36" s="10"/>
      <c r="W36" s="10"/>
      <c r="X36" s="88"/>
      <c r="Y36" s="8"/>
      <c r="Z36" s="8"/>
      <c r="AA36" s="88" t="s">
        <v>123</v>
      </c>
      <c r="AB36" s="40"/>
      <c r="AC36" s="40"/>
      <c r="AD36" s="40"/>
      <c r="AE36" s="40"/>
      <c r="AF36" s="40"/>
      <c r="AG36" s="8"/>
      <c r="AH36" s="8"/>
      <c r="AI36" s="8"/>
      <c r="AJ36" s="8"/>
      <c r="AK36" s="8"/>
      <c r="AL36" s="8"/>
      <c r="AN36" s="41">
        <f>IF(M36&lt;&gt;0,1,0)</f>
        <v>1</v>
      </c>
      <c r="AP36" s="41">
        <v>6</v>
      </c>
    </row>
    <row r="37" spans="1:45" ht="14.25">
      <c r="A37" s="8"/>
      <c r="B37" s="8"/>
      <c r="C37" s="8"/>
      <c r="D37" s="8"/>
      <c r="E37" s="8"/>
      <c r="F37" s="8"/>
      <c r="G37" s="8"/>
      <c r="H37" s="8"/>
      <c r="I37" s="8"/>
      <c r="J37" s="8"/>
      <c r="K37" s="8"/>
      <c r="L37" s="8"/>
      <c r="M37" s="17"/>
      <c r="N37" s="17"/>
      <c r="O37" s="17"/>
      <c r="P37" s="17"/>
      <c r="Q37" s="8"/>
      <c r="R37" s="8"/>
      <c r="S37" s="8"/>
      <c r="T37" s="8"/>
      <c r="U37" s="10"/>
      <c r="V37" s="10"/>
      <c r="W37" s="10"/>
      <c r="X37" s="88"/>
      <c r="Y37" s="8"/>
      <c r="Z37" s="8"/>
      <c r="AA37" s="88" t="s">
        <v>137</v>
      </c>
      <c r="AB37" s="372" t="s">
        <v>117</v>
      </c>
      <c r="AC37" s="372"/>
      <c r="AD37" s="372"/>
      <c r="AE37" s="372"/>
      <c r="AF37" s="372"/>
      <c r="AG37" s="8"/>
      <c r="AH37" s="8"/>
      <c r="AI37" s="8"/>
      <c r="AJ37" s="8"/>
      <c r="AK37" s="8"/>
      <c r="AL37" s="8"/>
    </row>
    <row r="38" spans="1:45" ht="14.25">
      <c r="A38" s="8"/>
      <c r="B38" s="8"/>
      <c r="C38" s="8"/>
      <c r="D38" s="8"/>
      <c r="E38" s="8"/>
      <c r="F38" s="8"/>
      <c r="G38" s="8"/>
      <c r="H38" s="8"/>
      <c r="I38" s="8"/>
      <c r="J38" s="8"/>
      <c r="K38" s="8"/>
      <c r="L38" s="8"/>
      <c r="M38" s="17"/>
      <c r="N38" s="17"/>
      <c r="O38" s="17"/>
      <c r="P38" s="17"/>
      <c r="Q38" s="8"/>
      <c r="R38" s="8"/>
      <c r="S38" s="8"/>
      <c r="T38" s="8"/>
      <c r="U38" s="10"/>
      <c r="V38" s="10"/>
      <c r="W38" s="10"/>
      <c r="X38" s="88"/>
      <c r="Y38" s="8"/>
      <c r="Z38" s="8"/>
      <c r="AA38" s="88" t="s">
        <v>138</v>
      </c>
      <c r="AB38" s="569">
        <v>151</v>
      </c>
      <c r="AC38" s="569"/>
      <c r="AD38" s="569"/>
      <c r="AE38" s="17" t="s">
        <v>17</v>
      </c>
      <c r="AF38" s="8"/>
      <c r="AG38" s="8"/>
      <c r="AH38" s="8"/>
      <c r="AI38" s="8"/>
      <c r="AJ38" s="8"/>
      <c r="AK38" s="8"/>
      <c r="AL38" s="8"/>
    </row>
    <row r="39" spans="1:45">
      <c r="A39" s="8"/>
      <c r="B39" s="8"/>
      <c r="C39" s="8"/>
      <c r="D39" s="8"/>
      <c r="E39" s="8"/>
      <c r="F39" s="8"/>
      <c r="G39" s="8"/>
      <c r="H39" s="8"/>
      <c r="I39" s="8"/>
      <c r="J39" s="8"/>
      <c r="K39" s="8"/>
      <c r="L39" s="8"/>
      <c r="M39" s="8"/>
      <c r="N39" s="8"/>
      <c r="O39" s="8"/>
      <c r="P39" s="8"/>
      <c r="Q39" s="8"/>
      <c r="R39" s="8"/>
      <c r="S39" s="8"/>
      <c r="T39" s="8"/>
      <c r="U39" s="10"/>
      <c r="V39" s="10"/>
      <c r="W39" s="10"/>
      <c r="X39" s="8"/>
      <c r="Y39" s="8"/>
      <c r="Z39" s="8"/>
      <c r="AA39" s="8"/>
      <c r="AB39" s="8"/>
      <c r="AC39" s="8"/>
      <c r="AD39" s="8"/>
      <c r="AE39" s="8"/>
      <c r="AF39" s="8"/>
      <c r="AG39" s="8"/>
      <c r="AH39" s="8"/>
      <c r="AI39" s="8"/>
      <c r="AJ39" s="8"/>
      <c r="AK39" s="8"/>
      <c r="AL39" s="8"/>
    </row>
    <row r="40" spans="1:45" ht="14.25">
      <c r="A40" s="8"/>
      <c r="B40" s="46" t="s">
        <v>19</v>
      </c>
      <c r="C40" s="8"/>
      <c r="D40" s="8"/>
      <c r="E40" s="8"/>
      <c r="F40" s="8"/>
      <c r="G40" s="8"/>
      <c r="H40" s="8"/>
      <c r="I40" s="8"/>
      <c r="J40" s="8"/>
      <c r="K40" s="8"/>
      <c r="L40" s="8"/>
      <c r="M40" s="8"/>
      <c r="N40" s="8"/>
      <c r="O40" s="8"/>
      <c r="P40" s="8"/>
      <c r="Q40" s="8"/>
      <c r="R40" s="8"/>
      <c r="S40" s="8"/>
      <c r="T40" s="8"/>
      <c r="U40" s="10"/>
      <c r="V40" s="10"/>
      <c r="W40" s="10"/>
      <c r="X40" s="8"/>
      <c r="Y40" s="8"/>
      <c r="Z40" s="8"/>
      <c r="AA40" s="8"/>
      <c r="AB40" s="8"/>
      <c r="AC40" s="8"/>
      <c r="AD40" s="8"/>
      <c r="AE40" s="8"/>
      <c r="AF40" s="8"/>
      <c r="AG40" s="8"/>
      <c r="AH40" s="8"/>
      <c r="AI40" s="8"/>
      <c r="AJ40" s="8"/>
      <c r="AK40" s="8"/>
      <c r="AL40" s="8"/>
    </row>
    <row r="41" spans="1:45" ht="15.75">
      <c r="A41" s="8"/>
      <c r="B41" s="373" t="s">
        <v>18</v>
      </c>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8"/>
      <c r="AS41" s="82" t="s">
        <v>111</v>
      </c>
    </row>
    <row r="42" spans="1:45" ht="14.25">
      <c r="A42" s="8"/>
      <c r="B42" s="46" t="s">
        <v>19</v>
      </c>
      <c r="C42" s="8"/>
      <c r="D42" s="8"/>
      <c r="E42" s="8"/>
      <c r="F42" s="8"/>
      <c r="G42" s="8"/>
      <c r="H42" s="8"/>
      <c r="I42" s="8"/>
      <c r="J42" s="8"/>
      <c r="K42" s="8"/>
      <c r="L42" s="8"/>
      <c r="M42" s="8"/>
      <c r="N42" s="8"/>
      <c r="O42" s="8"/>
      <c r="P42" s="8"/>
      <c r="Q42" s="8"/>
      <c r="R42" s="8"/>
      <c r="S42" s="8"/>
      <c r="T42" s="8"/>
      <c r="U42" s="10"/>
      <c r="V42" s="10"/>
      <c r="W42" s="10"/>
      <c r="X42" s="98" t="str">
        <f>IF(OR(AN43=TRUE,AN44=TRUE,TRUE,AN47=TRUE,AN48=TRUE),"Exigences respectées","")</f>
        <v>Exigences respectées</v>
      </c>
      <c r="Y42" s="8"/>
      <c r="Z42" s="8"/>
      <c r="AA42" s="8"/>
      <c r="AB42" s="8"/>
      <c r="AC42" s="8"/>
      <c r="AD42" s="8"/>
      <c r="AE42" s="8"/>
      <c r="AF42" s="8"/>
      <c r="AG42" s="8"/>
      <c r="AH42" s="8"/>
      <c r="AI42" s="8"/>
      <c r="AJ42" s="8"/>
      <c r="AK42" s="8"/>
      <c r="AL42" s="8"/>
      <c r="AS42" s="41" t="s">
        <v>112</v>
      </c>
    </row>
    <row r="43" spans="1:45" ht="24" customHeight="1">
      <c r="A43" s="8"/>
      <c r="B43" s="8"/>
      <c r="C43" s="8"/>
      <c r="D43" s="8" t="s">
        <v>20</v>
      </c>
      <c r="E43" s="10"/>
      <c r="F43" s="10"/>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N43" s="41" t="b">
        <v>0</v>
      </c>
      <c r="AS43" s="41" t="s">
        <v>113</v>
      </c>
    </row>
    <row r="44" spans="1:45" ht="24" customHeight="1">
      <c r="A44" s="8"/>
      <c r="B44" s="8"/>
      <c r="C44" s="8"/>
      <c r="D44" s="8" t="s">
        <v>21</v>
      </c>
      <c r="E44" s="8"/>
      <c r="F44" s="8"/>
      <c r="G44" s="8"/>
      <c r="H44" s="8"/>
      <c r="I44" s="8"/>
      <c r="J44" s="8"/>
      <c r="K44" s="8"/>
      <c r="L44" s="8"/>
      <c r="M44" s="8"/>
      <c r="N44" s="8"/>
      <c r="O44" s="8"/>
      <c r="P44" s="8"/>
      <c r="Q44" s="8"/>
      <c r="R44" s="8"/>
      <c r="S44" s="43"/>
      <c r="T44" s="43"/>
      <c r="U44" s="43"/>
      <c r="V44" s="40"/>
      <c r="W44" s="40"/>
      <c r="X44" s="40"/>
      <c r="Y44" s="40"/>
      <c r="Z44" s="8"/>
      <c r="AA44" s="8"/>
      <c r="AB44" s="8"/>
      <c r="AC44" s="8"/>
      <c r="AD44" s="8"/>
      <c r="AE44" s="8"/>
      <c r="AF44" s="8"/>
      <c r="AG44" s="8"/>
      <c r="AH44" s="8"/>
      <c r="AI44" s="8"/>
      <c r="AJ44" s="8"/>
      <c r="AK44" s="8"/>
      <c r="AL44" s="8"/>
      <c r="AN44" s="41" t="b">
        <v>0</v>
      </c>
      <c r="AO44" s="41">
        <v>0</v>
      </c>
      <c r="AS44" s="41" t="s">
        <v>114</v>
      </c>
    </row>
    <row r="45" spans="1:45" ht="24" customHeight="1">
      <c r="A45" s="8"/>
      <c r="B45" s="8"/>
      <c r="C45" s="8"/>
      <c r="D45" s="89" t="s">
        <v>22</v>
      </c>
      <c r="E45" s="89"/>
      <c r="F45" s="89"/>
      <c r="G45" s="89"/>
      <c r="H45" s="89"/>
      <c r="I45" s="89"/>
      <c r="J45" s="8"/>
      <c r="K45" s="8"/>
      <c r="L45" s="8"/>
      <c r="M45" s="8"/>
      <c r="N45" s="8"/>
      <c r="O45" s="44" t="str">
        <f>IF(AN45=TRUE,"certaines solutions standards ne sont pas applicables ","")</f>
        <v/>
      </c>
      <c r="P45" s="8"/>
      <c r="Q45" s="8"/>
      <c r="R45" s="8"/>
      <c r="S45" s="10"/>
      <c r="T45" s="10"/>
      <c r="U45" s="10"/>
      <c r="V45" s="8"/>
      <c r="W45" s="8"/>
      <c r="X45" s="8"/>
      <c r="Y45" s="8"/>
      <c r="Z45" s="8"/>
      <c r="AA45" s="8"/>
      <c r="AB45" s="8"/>
      <c r="AC45" s="8"/>
      <c r="AD45" s="8"/>
      <c r="AE45" s="8"/>
      <c r="AF45" s="8"/>
      <c r="AG45" s="8"/>
      <c r="AH45" s="8"/>
      <c r="AI45" s="8"/>
      <c r="AJ45" s="8"/>
      <c r="AK45" s="8"/>
      <c r="AL45" s="8"/>
      <c r="AN45" s="41" t="b">
        <v>0</v>
      </c>
      <c r="AS45" s="41" t="s">
        <v>115</v>
      </c>
    </row>
    <row r="46" spans="1:45" ht="24" customHeight="1">
      <c r="A46" s="8"/>
      <c r="B46" s="8"/>
      <c r="C46" s="8"/>
      <c r="D46" s="8" t="s">
        <v>23</v>
      </c>
      <c r="E46" s="8"/>
      <c r="F46" s="8"/>
      <c r="G46" s="8"/>
      <c r="H46" s="8"/>
      <c r="I46" s="8"/>
      <c r="J46" s="8"/>
      <c r="K46" s="8"/>
      <c r="L46" s="8"/>
      <c r="M46" s="8"/>
      <c r="N46" s="8"/>
      <c r="O46" s="8"/>
      <c r="P46" s="8"/>
      <c r="Q46" s="8"/>
      <c r="R46" s="8"/>
      <c r="S46" s="10"/>
      <c r="T46" s="10"/>
      <c r="U46" s="10"/>
      <c r="V46" s="8"/>
      <c r="W46" s="8"/>
      <c r="X46" s="8"/>
      <c r="Y46" s="8"/>
      <c r="Z46" s="8"/>
      <c r="AA46" s="8"/>
      <c r="AB46" s="8"/>
      <c r="AC46" s="8"/>
      <c r="AD46" s="8"/>
      <c r="AE46" s="8"/>
      <c r="AF46" s="8"/>
      <c r="AG46" s="8"/>
      <c r="AH46" s="8"/>
      <c r="AI46" s="8"/>
      <c r="AJ46" s="8"/>
      <c r="AK46" s="8"/>
      <c r="AL46" s="8"/>
      <c r="AN46" s="41" t="b">
        <v>0</v>
      </c>
      <c r="AS46" s="41" t="s">
        <v>116</v>
      </c>
    </row>
    <row r="47" spans="1:45" ht="24" customHeight="1">
      <c r="A47" s="8"/>
      <c r="B47" s="8"/>
      <c r="C47" s="29"/>
      <c r="D47" s="48" t="s">
        <v>126</v>
      </c>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N47" s="41" t="b">
        <v>0</v>
      </c>
      <c r="AS47" s="41" t="s">
        <v>117</v>
      </c>
    </row>
    <row r="48" spans="1:45" ht="24" customHeight="1" thickBot="1">
      <c r="A48" s="8"/>
      <c r="B48" s="8"/>
      <c r="C48" s="29"/>
      <c r="D48" s="48" t="s">
        <v>140</v>
      </c>
      <c r="E48" s="8"/>
      <c r="F48" s="8"/>
      <c r="G48" s="8"/>
      <c r="H48" s="8"/>
      <c r="I48" s="8"/>
      <c r="J48" s="8"/>
      <c r="K48" s="8"/>
      <c r="L48" s="8"/>
      <c r="M48" s="8"/>
      <c r="N48" s="8"/>
      <c r="O48" s="8"/>
      <c r="P48" s="8"/>
      <c r="Q48" s="8"/>
      <c r="R48" s="8"/>
      <c r="S48" s="8"/>
      <c r="U48" s="8"/>
      <c r="W48" s="8"/>
      <c r="X48" s="44" t="str">
        <f>IF(AN48=TRUE,"certaines solutions standards ne sont pas applicables (électro)","")</f>
        <v/>
      </c>
      <c r="Y48" s="8"/>
      <c r="Z48" s="8"/>
      <c r="AA48" s="8"/>
      <c r="AB48" s="8"/>
      <c r="AC48" s="8"/>
      <c r="AD48" s="8"/>
      <c r="AE48" s="8"/>
      <c r="AF48" s="8"/>
      <c r="AG48" s="8"/>
      <c r="AH48" s="8"/>
      <c r="AI48" s="8"/>
      <c r="AJ48" s="8"/>
      <c r="AK48" s="8"/>
      <c r="AL48" s="8"/>
      <c r="AN48" s="41" t="b">
        <v>0</v>
      </c>
      <c r="AS48" s="41" t="s">
        <v>118</v>
      </c>
    </row>
    <row r="49" spans="1:45" ht="24" customHeight="1">
      <c r="A49" s="8"/>
      <c r="B49" s="63"/>
      <c r="C49" s="64"/>
      <c r="D49" s="65"/>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8"/>
      <c r="AS49" s="41" t="s">
        <v>119</v>
      </c>
    </row>
    <row r="50" spans="1:45" ht="15.75">
      <c r="A50" s="8"/>
      <c r="B50" s="572" t="s">
        <v>133</v>
      </c>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8"/>
      <c r="AS50" s="41" t="s">
        <v>120</v>
      </c>
    </row>
    <row r="51" spans="1:45">
      <c r="A51" s="8"/>
      <c r="B51" s="381" t="s">
        <v>24</v>
      </c>
      <c r="C51" s="384" t="s">
        <v>25</v>
      </c>
      <c r="D51" s="18" t="s">
        <v>26</v>
      </c>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19"/>
      <c r="AL51" s="8"/>
      <c r="AS51" s="41" t="s">
        <v>121</v>
      </c>
    </row>
    <row r="52" spans="1:45">
      <c r="A52" s="8"/>
      <c r="B52" s="382"/>
      <c r="C52" s="385"/>
      <c r="D52" s="16" t="s">
        <v>27</v>
      </c>
      <c r="E52" s="8"/>
      <c r="F52" s="8"/>
      <c r="G52" s="8"/>
      <c r="H52" s="8"/>
      <c r="I52" s="8"/>
      <c r="J52" s="8"/>
      <c r="K52" s="8"/>
      <c r="L52" s="8"/>
      <c r="M52" s="8"/>
      <c r="N52" s="8"/>
      <c r="O52" s="8"/>
      <c r="P52" s="8"/>
      <c r="Q52" s="8"/>
      <c r="R52" s="8"/>
      <c r="S52" s="8"/>
      <c r="T52" s="8"/>
      <c r="U52" s="8"/>
      <c r="V52" s="8"/>
      <c r="AB52" s="8"/>
      <c r="AC52" s="8"/>
      <c r="AD52" s="8"/>
      <c r="AE52" s="8"/>
      <c r="AF52" s="8"/>
      <c r="AG52" s="8"/>
      <c r="AH52" s="8"/>
      <c r="AI52" s="8"/>
      <c r="AJ52" s="8"/>
      <c r="AK52" s="20"/>
      <c r="AL52" s="8"/>
      <c r="AS52" s="41" t="s">
        <v>122</v>
      </c>
    </row>
    <row r="53" spans="1:45">
      <c r="A53" s="8"/>
      <c r="B53" s="382"/>
      <c r="C53" s="385"/>
      <c r="D53" s="16"/>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20"/>
      <c r="AL53" s="8"/>
    </row>
    <row r="54" spans="1:45">
      <c r="A54" s="8"/>
      <c r="B54" s="383"/>
      <c r="C54" s="386"/>
      <c r="D54" s="14"/>
      <c r="E54" s="11"/>
      <c r="F54" s="11" t="s">
        <v>125</v>
      </c>
      <c r="G54" s="11"/>
      <c r="H54" s="11"/>
      <c r="I54" s="11"/>
      <c r="J54" s="11"/>
      <c r="K54" s="11"/>
      <c r="L54" s="11"/>
      <c r="M54" s="11"/>
      <c r="N54" s="11"/>
      <c r="O54" s="11"/>
      <c r="P54" s="11"/>
      <c r="U54" s="45" t="s">
        <v>139</v>
      </c>
      <c r="V54" s="571"/>
      <c r="W54" s="571"/>
      <c r="X54" s="571"/>
      <c r="Y54" s="11" t="s">
        <v>28</v>
      </c>
      <c r="Z54" s="8"/>
      <c r="AA54" s="8"/>
      <c r="AB54" s="8"/>
      <c r="AC54" s="8"/>
      <c r="AD54" s="11"/>
      <c r="AE54" s="11"/>
      <c r="AF54" s="11"/>
      <c r="AG54" s="11"/>
      <c r="AH54" s="11"/>
      <c r="AI54" s="11"/>
      <c r="AJ54" s="11"/>
      <c r="AK54" s="21"/>
      <c r="AL54" s="8"/>
    </row>
    <row r="55" spans="1:45">
      <c r="A55" s="8"/>
      <c r="B55" s="18"/>
      <c r="C55" s="19"/>
      <c r="D55" s="22" t="s">
        <v>29</v>
      </c>
      <c r="E55" s="42"/>
      <c r="F55" s="42" t="s">
        <v>30</v>
      </c>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19"/>
      <c r="AL55" s="8"/>
      <c r="AN55" s="41">
        <f>0.07*V54</f>
        <v>0</v>
      </c>
      <c r="AO55" s="41" t="s">
        <v>128</v>
      </c>
    </row>
    <row r="56" spans="1:45">
      <c r="A56" s="8"/>
      <c r="B56" s="16"/>
      <c r="C56" s="20"/>
      <c r="D56" s="16"/>
      <c r="E56" s="8"/>
      <c r="F56" s="8" t="s">
        <v>31</v>
      </c>
      <c r="G56" s="8"/>
      <c r="H56" s="8"/>
      <c r="I56" s="8"/>
      <c r="J56" s="8"/>
      <c r="K56" s="8"/>
      <c r="L56" s="8"/>
      <c r="M56" s="8"/>
      <c r="N56" s="8"/>
      <c r="O56" s="570">
        <v>55</v>
      </c>
      <c r="P56" s="570"/>
      <c r="Q56" s="8" t="s">
        <v>28</v>
      </c>
      <c r="R56" s="8"/>
      <c r="S56" s="8"/>
      <c r="T56" s="44" t="str">
        <f>IF(V54&lt;&gt;0,"minimum"&amp;" "&amp;AN55&amp;M2&amp;" m2","")</f>
        <v/>
      </c>
      <c r="U56" s="8"/>
      <c r="V56" s="8"/>
      <c r="W56" s="8"/>
      <c r="X56" s="8"/>
      <c r="Y56" s="8"/>
      <c r="Z56" s="8"/>
      <c r="AA56" s="8"/>
      <c r="AB56" s="325"/>
      <c r="AC56" s="325"/>
      <c r="AD56" s="8"/>
      <c r="AE56" s="8"/>
      <c r="AF56" s="8"/>
      <c r="AG56" s="8"/>
      <c r="AH56" s="8"/>
      <c r="AI56" s="8"/>
      <c r="AJ56" s="8"/>
      <c r="AK56" s="20"/>
      <c r="AL56" s="8"/>
    </row>
    <row r="57" spans="1:45">
      <c r="A57" s="8"/>
      <c r="B57" s="16"/>
      <c r="C57" s="20"/>
      <c r="D57" s="16"/>
      <c r="E57" s="8"/>
      <c r="F57" s="8" t="s">
        <v>32</v>
      </c>
      <c r="G57" s="8"/>
      <c r="H57" s="8"/>
      <c r="I57" s="8"/>
      <c r="J57" s="8"/>
      <c r="K57" s="8"/>
      <c r="L57" s="8"/>
      <c r="M57" s="8"/>
      <c r="N57" s="8"/>
      <c r="O57" s="390" t="str">
        <f>IFERROR(O56/V54,"")</f>
        <v/>
      </c>
      <c r="P57" s="390"/>
      <c r="Q57" s="8" t="s">
        <v>33</v>
      </c>
      <c r="R57" s="8" t="s">
        <v>34</v>
      </c>
      <c r="S57" s="8"/>
      <c r="U57" s="8"/>
      <c r="V57" s="8"/>
      <c r="W57" s="8"/>
      <c r="X57" s="8"/>
      <c r="Y57" s="8"/>
      <c r="Z57" s="8"/>
      <c r="AA57" s="44" t="str">
        <f>IF(AN48=TRUE,"solution standard non applicable pour ce cas","")</f>
        <v/>
      </c>
      <c r="AB57" s="8"/>
      <c r="AC57" s="8"/>
      <c r="AD57" s="8"/>
      <c r="AE57" s="8"/>
      <c r="AF57" s="8"/>
      <c r="AG57" s="8"/>
      <c r="AH57" s="8"/>
      <c r="AI57" s="8"/>
      <c r="AJ57" s="8"/>
      <c r="AK57" s="20"/>
      <c r="AL57" s="8"/>
    </row>
    <row r="58" spans="1:45">
      <c r="A58" s="8"/>
      <c r="B58" s="18"/>
      <c r="C58" s="19"/>
      <c r="D58" s="22" t="s">
        <v>35</v>
      </c>
      <c r="E58" s="42"/>
      <c r="F58" s="42" t="s">
        <v>36</v>
      </c>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19"/>
      <c r="AL58" s="8"/>
    </row>
    <row r="59" spans="1:45">
      <c r="A59" s="8"/>
      <c r="B59" s="14"/>
      <c r="C59" s="21"/>
      <c r="D59" s="14"/>
      <c r="E59" s="11"/>
      <c r="F59" s="571"/>
      <c r="G59" s="571"/>
      <c r="H59" s="11" t="s">
        <v>37</v>
      </c>
      <c r="I59" s="23"/>
      <c r="J59" s="11"/>
      <c r="K59" s="11"/>
      <c r="L59" s="11"/>
      <c r="M59" s="23"/>
      <c r="N59" s="11"/>
      <c r="O59" s="11"/>
      <c r="P59" s="11" t="s">
        <v>38</v>
      </c>
      <c r="Q59" s="11"/>
      <c r="R59" s="11"/>
      <c r="S59" s="11"/>
      <c r="T59" s="11"/>
      <c r="U59" s="11"/>
      <c r="V59" s="11"/>
      <c r="W59" s="11"/>
      <c r="X59" s="11"/>
      <c r="Y59" s="11"/>
      <c r="Z59" s="11"/>
      <c r="AA59" s="11"/>
      <c r="AB59" s="11"/>
      <c r="AC59" s="11"/>
      <c r="AD59" s="11"/>
      <c r="AE59" s="11"/>
      <c r="AF59" s="11"/>
      <c r="AG59" s="11"/>
      <c r="AH59" s="11"/>
      <c r="AI59" s="11"/>
      <c r="AJ59" s="11"/>
      <c r="AK59" s="21"/>
      <c r="AL59" s="8"/>
    </row>
    <row r="60" spans="1:45">
      <c r="A60" s="8"/>
      <c r="B60" s="18"/>
      <c r="C60" s="19"/>
      <c r="D60" s="22" t="s">
        <v>39</v>
      </c>
      <c r="E60" s="42"/>
      <c r="F60" s="42" t="s">
        <v>40</v>
      </c>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322"/>
      <c r="AH60" s="322"/>
      <c r="AI60" s="42"/>
      <c r="AJ60" s="42"/>
      <c r="AK60" s="19"/>
      <c r="AL60" s="8"/>
      <c r="AN60" s="41">
        <f>5*V54/1000</f>
        <v>0</v>
      </c>
      <c r="AO60" s="41" t="s">
        <v>129</v>
      </c>
    </row>
    <row r="61" spans="1:45">
      <c r="A61" s="8"/>
      <c r="B61" s="16"/>
      <c r="C61" s="20"/>
      <c r="D61" s="16"/>
      <c r="E61" s="8"/>
      <c r="F61" s="8" t="s">
        <v>41</v>
      </c>
      <c r="G61" s="8"/>
      <c r="H61" s="8"/>
      <c r="I61" s="8"/>
      <c r="J61" s="8"/>
      <c r="K61" s="8"/>
      <c r="L61" s="8"/>
      <c r="M61" s="8"/>
      <c r="N61" s="8"/>
      <c r="O61" s="570">
        <v>0.9</v>
      </c>
      <c r="P61" s="570"/>
      <c r="Q61" s="8" t="s">
        <v>42</v>
      </c>
      <c r="R61" s="8"/>
      <c r="S61" s="8"/>
      <c r="T61" s="44" t="str">
        <f>IF(V54&lt;&gt;0,"minimum"&amp;" "&amp;AN60&amp;O7&amp;" [kWc]","")</f>
        <v/>
      </c>
      <c r="U61" s="8"/>
      <c r="V61" s="8"/>
      <c r="W61" s="8"/>
      <c r="X61" s="8"/>
      <c r="Y61" s="8"/>
      <c r="Z61" s="8"/>
      <c r="AA61" s="8"/>
      <c r="AB61" s="8"/>
      <c r="AC61" s="8"/>
      <c r="AD61" s="8"/>
      <c r="AE61" s="325"/>
      <c r="AF61" s="325"/>
      <c r="AG61" s="8"/>
      <c r="AH61" s="8"/>
      <c r="AI61" s="8"/>
      <c r="AJ61" s="8"/>
      <c r="AK61" s="20"/>
      <c r="AL61" s="8"/>
      <c r="AN61" s="41" t="b">
        <v>0</v>
      </c>
    </row>
    <row r="62" spans="1:45">
      <c r="A62" s="8"/>
      <c r="B62" s="14"/>
      <c r="C62" s="21"/>
      <c r="D62" s="14"/>
      <c r="E62" s="11"/>
      <c r="F62" s="11" t="s">
        <v>43</v>
      </c>
      <c r="G62" s="11"/>
      <c r="H62" s="11"/>
      <c r="I62" s="11"/>
      <c r="J62" s="11"/>
      <c r="K62" s="11"/>
      <c r="L62" s="11"/>
      <c r="M62" s="11"/>
      <c r="N62" s="11"/>
      <c r="O62" s="394" t="str">
        <f>IFERROR(O61*1000/V54,"")</f>
        <v/>
      </c>
      <c r="P62" s="394"/>
      <c r="Q62" s="11" t="s">
        <v>127</v>
      </c>
      <c r="R62" s="11"/>
      <c r="S62" s="11"/>
      <c r="T62" s="11"/>
      <c r="U62" s="11"/>
      <c r="W62" s="11"/>
      <c r="X62" s="11"/>
      <c r="Y62" s="11"/>
      <c r="Z62" s="11"/>
      <c r="AA62" s="44" t="str">
        <f>IF(AN48=TRUE,"solution standard non applicable pour ce cas","")</f>
        <v/>
      </c>
      <c r="AB62" s="11"/>
      <c r="AC62" s="8"/>
      <c r="AD62" s="11"/>
      <c r="AE62" s="86"/>
      <c r="AF62" s="8"/>
      <c r="AG62" s="11"/>
      <c r="AH62" s="11"/>
      <c r="AI62" s="11"/>
      <c r="AJ62" s="11"/>
      <c r="AK62" s="21"/>
      <c r="AL62" s="8"/>
    </row>
    <row r="63" spans="1:45">
      <c r="A63" s="8"/>
      <c r="B63" s="18"/>
      <c r="C63" s="19"/>
      <c r="D63" s="22" t="s">
        <v>44</v>
      </c>
      <c r="E63" s="42"/>
      <c r="F63" s="395" t="s">
        <v>45</v>
      </c>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6"/>
      <c r="AL63" s="8"/>
    </row>
    <row r="64" spans="1:45">
      <c r="A64" s="8"/>
      <c r="B64" s="16"/>
      <c r="C64" s="20"/>
      <c r="D64" s="16"/>
      <c r="E64" s="8"/>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80"/>
      <c r="AL64" s="8"/>
    </row>
    <row r="65" spans="1:40">
      <c r="A65" s="8"/>
      <c r="B65" s="16"/>
      <c r="C65" s="20"/>
      <c r="D65" s="16"/>
      <c r="E65" s="8"/>
      <c r="F65" s="379" t="s">
        <v>46</v>
      </c>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80"/>
      <c r="AL65" s="8"/>
    </row>
    <row r="66" spans="1:40">
      <c r="A66" s="8"/>
      <c r="B66" s="16"/>
      <c r="C66" s="20"/>
      <c r="D66" s="16"/>
      <c r="E66" s="8"/>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80"/>
      <c r="AL66" s="8"/>
      <c r="AN66" s="41" t="b">
        <v>0</v>
      </c>
    </row>
    <row r="67" spans="1:40">
      <c r="A67" s="8"/>
      <c r="B67" s="14"/>
      <c r="C67" s="21"/>
      <c r="D67" s="14"/>
      <c r="E67" s="11"/>
      <c r="F67" s="11" t="s">
        <v>47</v>
      </c>
      <c r="G67" s="11"/>
      <c r="H67" s="11"/>
      <c r="I67" s="11"/>
      <c r="J67" s="11"/>
      <c r="K67" s="11"/>
      <c r="L67" s="11"/>
      <c r="M67" s="11"/>
      <c r="N67" s="11"/>
      <c r="O67" s="11"/>
      <c r="P67" s="11"/>
      <c r="Q67" s="11"/>
      <c r="R67" s="11"/>
      <c r="S67" s="11"/>
      <c r="T67" s="11"/>
      <c r="U67" s="11"/>
      <c r="V67" s="11"/>
      <c r="W67" s="11"/>
      <c r="X67" s="11"/>
      <c r="Y67" s="11"/>
      <c r="Z67" s="573"/>
      <c r="AA67" s="573"/>
      <c r="AB67" s="12" t="s">
        <v>33</v>
      </c>
      <c r="AC67" s="11" t="s">
        <v>48</v>
      </c>
      <c r="AD67" s="11"/>
      <c r="AE67" s="11"/>
      <c r="AF67" s="77" t="str">
        <f>IF(AN66=TRUE,"joindre EN-VS-103","")</f>
        <v/>
      </c>
      <c r="AG67" s="11"/>
      <c r="AH67" s="11"/>
      <c r="AI67" s="11"/>
      <c r="AJ67" s="11"/>
      <c r="AK67" s="21"/>
      <c r="AL67" s="8"/>
    </row>
    <row r="68" spans="1:40">
      <c r="A68" s="8"/>
      <c r="B68" s="18"/>
      <c r="C68" s="19"/>
      <c r="D68" s="22" t="s">
        <v>49</v>
      </c>
      <c r="E68" s="42"/>
      <c r="F68" s="42" t="s">
        <v>50</v>
      </c>
      <c r="G68" s="42"/>
      <c r="H68" s="42"/>
      <c r="I68" s="42"/>
      <c r="J68" s="42"/>
      <c r="K68" s="42"/>
      <c r="L68" s="42"/>
      <c r="M68" s="42"/>
      <c r="N68" s="42"/>
      <c r="O68" s="42"/>
      <c r="P68" s="42"/>
      <c r="Q68" s="42"/>
      <c r="R68" s="42"/>
      <c r="S68" s="42"/>
      <c r="T68" s="42"/>
      <c r="U68" s="42"/>
      <c r="V68" s="42"/>
      <c r="W68" s="42"/>
      <c r="X68" s="42"/>
      <c r="Y68" s="42"/>
      <c r="Z68" s="42"/>
      <c r="AA68" s="42"/>
      <c r="AB68" s="42"/>
      <c r="AC68" s="42"/>
      <c r="AD68" s="42"/>
      <c r="AE68" s="322"/>
      <c r="AF68" s="322"/>
      <c r="AG68" s="42"/>
      <c r="AH68" s="42"/>
      <c r="AI68" s="42"/>
      <c r="AJ68" s="42"/>
      <c r="AK68" s="19"/>
      <c r="AL68" s="8"/>
    </row>
    <row r="69" spans="1:40">
      <c r="A69" s="8"/>
      <c r="B69" s="14"/>
      <c r="C69" s="21"/>
      <c r="D69" s="14"/>
      <c r="E69" s="11"/>
      <c r="F69" s="11" t="s">
        <v>51</v>
      </c>
      <c r="G69" s="11"/>
      <c r="H69" s="11"/>
      <c r="I69" s="11"/>
      <c r="J69" s="11"/>
      <c r="K69" s="11"/>
      <c r="L69" s="78"/>
      <c r="M69" s="78"/>
      <c r="N69" s="78"/>
      <c r="O69" s="78"/>
      <c r="P69" s="78"/>
      <c r="Q69" s="78"/>
      <c r="R69" s="78"/>
      <c r="S69" s="40"/>
      <c r="T69" s="78"/>
      <c r="U69" s="11"/>
      <c r="V69" s="11"/>
      <c r="W69" s="11"/>
      <c r="X69" s="11"/>
      <c r="Y69" s="11"/>
      <c r="Z69" s="11"/>
      <c r="AA69" s="11"/>
      <c r="AB69" s="11"/>
      <c r="AC69" s="11"/>
      <c r="AD69" s="11"/>
      <c r="AE69" s="11"/>
      <c r="AF69" s="11"/>
      <c r="AG69" s="11"/>
      <c r="AH69" s="11"/>
      <c r="AI69" s="11"/>
      <c r="AJ69" s="11"/>
      <c r="AK69" s="21"/>
      <c r="AL69" s="8"/>
    </row>
    <row r="70" spans="1:40">
      <c r="A70" s="20"/>
      <c r="B70" s="24"/>
      <c r="C70" s="25"/>
      <c r="D70" s="26" t="s">
        <v>52</v>
      </c>
      <c r="E70" s="27"/>
      <c r="F70" s="27" t="s">
        <v>53</v>
      </c>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5"/>
      <c r="AL70" s="8"/>
    </row>
    <row r="71" spans="1:40">
      <c r="A71" s="8"/>
      <c r="B71" s="18"/>
      <c r="C71" s="19"/>
      <c r="D71" s="22" t="s">
        <v>62</v>
      </c>
      <c r="E71" s="42"/>
      <c r="F71" s="42" t="s">
        <v>63</v>
      </c>
      <c r="G71" s="42"/>
      <c r="H71" s="42"/>
      <c r="I71" s="42"/>
      <c r="J71" s="42"/>
      <c r="K71" s="42"/>
      <c r="L71" s="42"/>
      <c r="M71" s="42"/>
      <c r="N71" s="42"/>
      <c r="O71" s="42"/>
      <c r="P71" s="42"/>
      <c r="Q71" s="42"/>
      <c r="R71" s="42"/>
      <c r="S71" s="42"/>
      <c r="T71" s="42"/>
      <c r="U71" s="42"/>
      <c r="V71" s="42"/>
      <c r="W71" s="42"/>
      <c r="X71" s="42"/>
      <c r="Y71" s="42"/>
      <c r="Z71" s="42"/>
      <c r="AA71" s="28"/>
      <c r="AB71" s="28"/>
      <c r="AC71" s="28"/>
      <c r="AD71" s="28"/>
      <c r="AE71" s="322"/>
      <c r="AF71" s="322"/>
      <c r="AG71" s="42"/>
      <c r="AH71" s="42"/>
      <c r="AI71" s="42"/>
      <c r="AJ71" s="28"/>
      <c r="AK71" s="19"/>
      <c r="AL71" s="8"/>
      <c r="AN71" s="41" t="b">
        <v>0</v>
      </c>
    </row>
    <row r="72" spans="1:40">
      <c r="A72" s="8"/>
      <c r="B72" s="14"/>
      <c r="C72" s="21"/>
      <c r="D72" s="75"/>
      <c r="E72" s="11"/>
      <c r="F72" s="77" t="str">
        <f>IF(AN71=TRUE,"joindre dossier justificatif selon OcEne art.62 al.4 ","")</f>
        <v/>
      </c>
      <c r="G72" s="11"/>
      <c r="H72" s="11"/>
      <c r="I72" s="11"/>
      <c r="J72" s="11"/>
      <c r="K72" s="11"/>
      <c r="L72" s="11"/>
      <c r="M72" s="11"/>
      <c r="N72" s="11"/>
      <c r="O72" s="11"/>
      <c r="P72" s="11"/>
      <c r="Q72" s="11"/>
      <c r="R72" s="11"/>
      <c r="S72" s="11"/>
      <c r="T72" s="11"/>
      <c r="U72" s="11"/>
      <c r="V72" s="11"/>
      <c r="W72" s="11"/>
      <c r="X72" s="11"/>
      <c r="Y72" s="11"/>
      <c r="Z72" s="11"/>
      <c r="AA72" s="76"/>
      <c r="AB72" s="76"/>
      <c r="AC72" s="76"/>
      <c r="AD72" s="76"/>
      <c r="AE72" s="86"/>
      <c r="AF72" s="86"/>
      <c r="AG72" s="11"/>
      <c r="AH72" s="11"/>
      <c r="AI72" s="11"/>
      <c r="AJ72" s="76"/>
      <c r="AK72" s="21"/>
      <c r="AL72" s="8"/>
    </row>
    <row r="73" spans="1:40">
      <c r="A73" s="8"/>
      <c r="B73" s="42"/>
      <c r="C73" s="42"/>
      <c r="D73" s="93"/>
      <c r="E73" s="42"/>
      <c r="F73" s="42"/>
      <c r="G73" s="42"/>
      <c r="H73" s="42"/>
      <c r="I73" s="42"/>
      <c r="J73" s="42"/>
      <c r="K73" s="42"/>
      <c r="L73" s="42"/>
      <c r="M73" s="42"/>
      <c r="N73" s="42"/>
      <c r="O73" s="42"/>
      <c r="P73" s="42"/>
      <c r="Q73" s="42"/>
      <c r="R73" s="42"/>
      <c r="S73" s="42"/>
      <c r="T73" s="42"/>
      <c r="U73" s="42"/>
      <c r="V73" s="42"/>
      <c r="W73" s="42"/>
      <c r="X73" s="42"/>
      <c r="Y73" s="42"/>
      <c r="Z73" s="42"/>
      <c r="AA73" s="28"/>
      <c r="AB73" s="28"/>
      <c r="AC73" s="28"/>
      <c r="AD73" s="28"/>
      <c r="AE73" s="85"/>
      <c r="AF73" s="85"/>
      <c r="AG73" s="42"/>
      <c r="AH73" s="42"/>
      <c r="AI73" s="42"/>
      <c r="AJ73" s="28"/>
      <c r="AK73" s="42"/>
      <c r="AL73" s="8"/>
    </row>
    <row r="74" spans="1:40" ht="13.5" thickBot="1">
      <c r="A74" s="8"/>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8"/>
    </row>
    <row r="75" spans="1:40">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row>
    <row r="76" spans="1:40">
      <c r="A76" s="8"/>
      <c r="B76" s="321"/>
      <c r="C76" s="322"/>
      <c r="D76" s="322"/>
      <c r="E76" s="322"/>
      <c r="F76" s="323"/>
      <c r="G76" s="330" t="s">
        <v>0</v>
      </c>
      <c r="H76" s="331"/>
      <c r="I76" s="331"/>
      <c r="J76" s="331"/>
      <c r="K76" s="331"/>
      <c r="L76" s="331"/>
      <c r="M76" s="331"/>
      <c r="N76" s="331"/>
      <c r="O76" s="332"/>
      <c r="P76" s="339" t="s">
        <v>1</v>
      </c>
      <c r="Q76" s="340"/>
      <c r="R76" s="340"/>
      <c r="S76" s="340"/>
      <c r="T76" s="340"/>
      <c r="U76" s="340"/>
      <c r="V76" s="340"/>
      <c r="W76" s="340"/>
      <c r="X76" s="341"/>
      <c r="Y76" s="348" t="s">
        <v>2</v>
      </c>
      <c r="Z76" s="349"/>
      <c r="AA76" s="349"/>
      <c r="AB76" s="349"/>
      <c r="AC76" s="349"/>
      <c r="AD76" s="349"/>
      <c r="AE76" s="349"/>
      <c r="AF76" s="349"/>
      <c r="AG76" s="349"/>
      <c r="AH76" s="349"/>
      <c r="AI76" s="349"/>
      <c r="AJ76" s="349"/>
      <c r="AK76" s="350"/>
      <c r="AL76" s="8"/>
    </row>
    <row r="77" spans="1:40">
      <c r="A77" s="8"/>
      <c r="B77" s="324"/>
      <c r="C77" s="325"/>
      <c r="D77" s="325"/>
      <c r="E77" s="325"/>
      <c r="F77" s="326"/>
      <c r="G77" s="333"/>
      <c r="H77" s="334"/>
      <c r="I77" s="334"/>
      <c r="J77" s="334"/>
      <c r="K77" s="334"/>
      <c r="L77" s="334"/>
      <c r="M77" s="334"/>
      <c r="N77" s="334"/>
      <c r="O77" s="335"/>
      <c r="P77" s="342"/>
      <c r="Q77" s="343"/>
      <c r="R77" s="343"/>
      <c r="S77" s="343"/>
      <c r="T77" s="343"/>
      <c r="U77" s="343"/>
      <c r="V77" s="343"/>
      <c r="W77" s="343"/>
      <c r="X77" s="344"/>
      <c r="Y77" s="351"/>
      <c r="Z77" s="352"/>
      <c r="AA77" s="352"/>
      <c r="AB77" s="352"/>
      <c r="AC77" s="352"/>
      <c r="AD77" s="352"/>
      <c r="AE77" s="352"/>
      <c r="AF77" s="352"/>
      <c r="AG77" s="352"/>
      <c r="AH77" s="352"/>
      <c r="AI77" s="352"/>
      <c r="AJ77" s="352"/>
      <c r="AK77" s="353"/>
      <c r="AL77" s="8"/>
    </row>
    <row r="78" spans="1:40">
      <c r="A78" s="8"/>
      <c r="B78" s="324"/>
      <c r="C78" s="325"/>
      <c r="D78" s="325"/>
      <c r="E78" s="325"/>
      <c r="F78" s="326"/>
      <c r="G78" s="333"/>
      <c r="H78" s="334"/>
      <c r="I78" s="334"/>
      <c r="J78" s="334"/>
      <c r="K78" s="334"/>
      <c r="L78" s="334"/>
      <c r="M78" s="334"/>
      <c r="N78" s="334"/>
      <c r="O78" s="335"/>
      <c r="P78" s="342"/>
      <c r="Q78" s="343"/>
      <c r="R78" s="343"/>
      <c r="S78" s="343"/>
      <c r="T78" s="343"/>
      <c r="U78" s="343"/>
      <c r="V78" s="343"/>
      <c r="W78" s="343"/>
      <c r="X78" s="344"/>
      <c r="Y78" s="351"/>
      <c r="Z78" s="352"/>
      <c r="AA78" s="352"/>
      <c r="AB78" s="352"/>
      <c r="AC78" s="352"/>
      <c r="AD78" s="352"/>
      <c r="AE78" s="352"/>
      <c r="AF78" s="352"/>
      <c r="AG78" s="352"/>
      <c r="AH78" s="352"/>
      <c r="AI78" s="352"/>
      <c r="AJ78" s="352"/>
      <c r="AK78" s="353"/>
      <c r="AL78" s="8"/>
    </row>
    <row r="79" spans="1:40">
      <c r="A79" s="8"/>
      <c r="B79" s="327"/>
      <c r="C79" s="328"/>
      <c r="D79" s="328"/>
      <c r="E79" s="328"/>
      <c r="F79" s="329"/>
      <c r="G79" s="336"/>
      <c r="H79" s="337"/>
      <c r="I79" s="337"/>
      <c r="J79" s="337"/>
      <c r="K79" s="337"/>
      <c r="L79" s="337"/>
      <c r="M79" s="337"/>
      <c r="N79" s="337"/>
      <c r="O79" s="338"/>
      <c r="P79" s="345"/>
      <c r="Q79" s="346"/>
      <c r="R79" s="346"/>
      <c r="S79" s="346"/>
      <c r="T79" s="346"/>
      <c r="U79" s="346"/>
      <c r="V79" s="346"/>
      <c r="W79" s="346"/>
      <c r="X79" s="347"/>
      <c r="Y79" s="354"/>
      <c r="Z79" s="355"/>
      <c r="AA79" s="355"/>
      <c r="AB79" s="355"/>
      <c r="AC79" s="355"/>
      <c r="AD79" s="355"/>
      <c r="AE79" s="355"/>
      <c r="AF79" s="355"/>
      <c r="AG79" s="355"/>
      <c r="AH79" s="355"/>
      <c r="AI79" s="355"/>
      <c r="AJ79" s="355"/>
      <c r="AK79" s="356"/>
      <c r="AL79" s="8"/>
    </row>
    <row r="80" spans="1:40">
      <c r="A80" s="8"/>
      <c r="B80" s="8"/>
      <c r="C80" s="8"/>
      <c r="D80" s="47"/>
      <c r="E80" s="8"/>
      <c r="F80" s="8"/>
      <c r="G80" s="8"/>
      <c r="H80" s="8"/>
      <c r="I80" s="8"/>
      <c r="J80" s="8"/>
      <c r="K80" s="8"/>
      <c r="L80" s="8"/>
      <c r="M80" s="8"/>
      <c r="N80" s="8"/>
      <c r="O80" s="8"/>
      <c r="P80" s="8"/>
      <c r="Q80" s="8"/>
      <c r="R80" s="8"/>
      <c r="S80" s="8"/>
      <c r="T80" s="8"/>
      <c r="U80" s="8"/>
      <c r="V80" s="8"/>
      <c r="W80" s="8"/>
      <c r="X80" s="8"/>
      <c r="Y80" s="8"/>
      <c r="Z80" s="8"/>
      <c r="AA80" s="29"/>
      <c r="AB80" s="29"/>
      <c r="AC80" s="29"/>
      <c r="AD80" s="29"/>
      <c r="AE80" s="2"/>
      <c r="AF80" s="2"/>
      <c r="AG80" s="8"/>
      <c r="AH80" s="8"/>
      <c r="AI80" s="8"/>
      <c r="AJ80" s="29"/>
      <c r="AK80" s="8"/>
      <c r="AL80" s="8"/>
    </row>
    <row r="81" spans="1:61">
      <c r="A81" s="8"/>
      <c r="B81" s="8"/>
      <c r="C81" s="8"/>
      <c r="D81" s="47"/>
      <c r="E81" s="8"/>
      <c r="F81" s="8"/>
      <c r="G81" s="8"/>
      <c r="H81" s="8"/>
      <c r="I81" s="8"/>
      <c r="J81" s="8"/>
      <c r="K81" s="8"/>
      <c r="L81" s="8"/>
      <c r="M81" s="8"/>
      <c r="N81" s="8"/>
      <c r="O81" s="8"/>
      <c r="P81" s="8"/>
      <c r="Q81" s="8"/>
      <c r="R81" s="8"/>
      <c r="S81" s="8"/>
      <c r="T81" s="8"/>
      <c r="U81" s="8"/>
      <c r="V81" s="8"/>
      <c r="W81" s="8"/>
      <c r="X81" s="8"/>
      <c r="Y81" s="8"/>
      <c r="Z81" s="8"/>
      <c r="AA81" s="29"/>
      <c r="AB81" s="29"/>
      <c r="AC81" s="29"/>
      <c r="AD81" s="29"/>
      <c r="AE81" s="2"/>
      <c r="AF81" s="2"/>
      <c r="AG81" s="8"/>
      <c r="AH81" s="8"/>
      <c r="AI81" s="8"/>
      <c r="AJ81" s="29"/>
      <c r="AK81" s="8"/>
      <c r="AL81" s="8"/>
    </row>
    <row r="82" spans="1:61">
      <c r="A82" s="8"/>
      <c r="B82" s="8"/>
      <c r="C82" s="8"/>
      <c r="D82" s="47"/>
      <c r="E82" s="8"/>
      <c r="F82" s="8"/>
      <c r="G82" s="8"/>
      <c r="H82" s="8"/>
      <c r="I82" s="8"/>
      <c r="J82" s="8"/>
      <c r="K82" s="8"/>
      <c r="L82" s="8"/>
      <c r="M82" s="8"/>
      <c r="N82" s="8"/>
      <c r="O82" s="8"/>
      <c r="P82" s="8"/>
      <c r="Q82" s="8"/>
      <c r="R82" s="8"/>
      <c r="S82" s="8"/>
      <c r="T82" s="8"/>
      <c r="U82" s="8"/>
      <c r="V82" s="8"/>
      <c r="W82" s="8"/>
      <c r="X82" s="8"/>
      <c r="Y82" s="8"/>
      <c r="Z82" s="8"/>
      <c r="AA82" s="29"/>
      <c r="AB82" s="29"/>
      <c r="AC82" s="29"/>
      <c r="AD82" s="29"/>
      <c r="AE82" s="2"/>
      <c r="AF82" s="2"/>
      <c r="AG82" s="8"/>
      <c r="AH82" s="8"/>
      <c r="AI82" s="8"/>
      <c r="AJ82" s="29"/>
      <c r="AK82" s="8"/>
      <c r="AL82" s="8"/>
    </row>
    <row r="83" spans="1:61" ht="15.75">
      <c r="A83" s="8"/>
      <c r="B83" s="572" t="s">
        <v>130</v>
      </c>
      <c r="C83" s="572"/>
      <c r="D83" s="572"/>
      <c r="E83" s="572"/>
      <c r="F83" s="572"/>
      <c r="G83" s="572"/>
      <c r="H83" s="572"/>
      <c r="I83" s="572"/>
      <c r="J83" s="572"/>
      <c r="K83" s="572"/>
      <c r="L83" s="572"/>
      <c r="M83" s="572"/>
      <c r="N83" s="572"/>
      <c r="O83" s="572"/>
      <c r="P83" s="572"/>
      <c r="Q83" s="572"/>
      <c r="R83" s="572"/>
      <c r="S83" s="572"/>
      <c r="T83" s="572"/>
      <c r="U83" s="572"/>
      <c r="V83" s="572"/>
      <c r="W83" s="572"/>
      <c r="X83" s="572"/>
      <c r="Y83" s="572"/>
      <c r="Z83" s="572"/>
      <c r="AA83" s="572"/>
      <c r="AB83" s="572"/>
      <c r="AC83" s="572"/>
      <c r="AD83" s="572"/>
      <c r="AE83" s="572"/>
      <c r="AF83" s="572"/>
      <c r="AG83" s="572"/>
      <c r="AH83" s="572"/>
      <c r="AI83" s="572"/>
      <c r="AJ83" s="572"/>
      <c r="AK83" s="572"/>
      <c r="AL83" s="8"/>
    </row>
    <row r="84" spans="1:61">
      <c r="A84" s="8"/>
      <c r="B84" s="381" t="s">
        <v>24</v>
      </c>
      <c r="C84" s="384" t="s">
        <v>25</v>
      </c>
      <c r="D84" s="18" t="s">
        <v>26</v>
      </c>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19"/>
      <c r="AL84" s="8"/>
    </row>
    <row r="85" spans="1:61">
      <c r="A85" s="8"/>
      <c r="B85" s="382"/>
      <c r="C85" s="385"/>
      <c r="D85" s="16" t="s">
        <v>27</v>
      </c>
      <c r="E85" s="8"/>
      <c r="F85" s="8"/>
      <c r="G85" s="8"/>
      <c r="H85" s="8"/>
      <c r="I85" s="8"/>
      <c r="J85" s="8"/>
      <c r="K85" s="8"/>
      <c r="L85" s="8"/>
      <c r="M85" s="8"/>
      <c r="N85" s="8"/>
      <c r="O85" s="8"/>
      <c r="P85" s="8"/>
      <c r="Q85" s="8"/>
      <c r="R85" s="8"/>
      <c r="S85" s="8"/>
      <c r="T85" s="8"/>
      <c r="U85" s="8"/>
      <c r="V85" s="8"/>
      <c r="AC85" s="8"/>
      <c r="AD85" s="8"/>
      <c r="AE85" s="8"/>
      <c r="AF85" s="8"/>
      <c r="AG85" s="8"/>
      <c r="AH85" s="8"/>
      <c r="AI85" s="8"/>
      <c r="AJ85" s="8"/>
      <c r="AK85" s="20"/>
      <c r="AL85" s="8"/>
    </row>
    <row r="86" spans="1:61">
      <c r="A86" s="8"/>
      <c r="B86" s="382"/>
      <c r="C86" s="385"/>
      <c r="D86" s="16"/>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20"/>
      <c r="AL86" s="8"/>
    </row>
    <row r="87" spans="1:61" s="50" customFormat="1">
      <c r="A87" s="8"/>
      <c r="B87" s="383"/>
      <c r="C87" s="386"/>
      <c r="D87" s="14"/>
      <c r="E87" s="11"/>
      <c r="F87" s="11" t="s">
        <v>125</v>
      </c>
      <c r="G87" s="11"/>
      <c r="H87" s="11"/>
      <c r="I87" s="11"/>
      <c r="J87" s="11"/>
      <c r="K87" s="11"/>
      <c r="L87" s="11"/>
      <c r="M87" s="11"/>
      <c r="N87" s="11"/>
      <c r="O87" s="11"/>
      <c r="P87" s="11"/>
      <c r="U87" s="51" t="s">
        <v>139</v>
      </c>
      <c r="V87" s="571">
        <v>151</v>
      </c>
      <c r="W87" s="571"/>
      <c r="X87" s="571"/>
      <c r="Y87" s="11" t="s">
        <v>28</v>
      </c>
      <c r="Z87" s="11"/>
      <c r="AA87" s="11"/>
      <c r="AB87" s="11"/>
      <c r="AC87" s="11"/>
      <c r="AD87" s="11"/>
      <c r="AE87" s="11"/>
      <c r="AF87" s="11"/>
      <c r="AG87" s="11"/>
      <c r="AH87" s="11"/>
      <c r="AI87" s="11"/>
      <c r="AJ87" s="11"/>
      <c r="AK87" s="21"/>
      <c r="AL87" s="8"/>
      <c r="AM87" s="83"/>
      <c r="AN87" s="83"/>
      <c r="AO87" s="83"/>
      <c r="AP87" s="83"/>
      <c r="AQ87" s="83"/>
      <c r="AR87" s="83"/>
      <c r="AS87" s="83"/>
      <c r="AT87" s="83"/>
      <c r="AU87" s="83"/>
      <c r="AV87" s="83"/>
      <c r="AW87" s="83"/>
      <c r="AX87" s="83"/>
      <c r="AY87" s="83"/>
      <c r="AZ87" s="83"/>
      <c r="BA87" s="83"/>
      <c r="BB87" s="83"/>
      <c r="BC87" s="83"/>
      <c r="BD87" s="83"/>
      <c r="BE87" s="83"/>
      <c r="BF87" s="83"/>
      <c r="BG87" s="83"/>
      <c r="BH87" s="83"/>
      <c r="BI87" s="83"/>
    </row>
    <row r="88" spans="1:61" s="50" customFormat="1">
      <c r="A88" s="48"/>
      <c r="B88" s="66"/>
      <c r="C88" s="67"/>
      <c r="D88" s="49"/>
      <c r="E88" s="48"/>
      <c r="F88" s="48"/>
      <c r="G88" s="48"/>
      <c r="H88" s="48"/>
      <c r="I88" s="48"/>
      <c r="J88" s="48"/>
      <c r="K88" s="48"/>
      <c r="L88" s="48"/>
      <c r="M88" s="48"/>
      <c r="N88" s="48"/>
      <c r="O88" s="48"/>
      <c r="P88" s="48"/>
      <c r="Q88" s="48"/>
      <c r="R88" s="48"/>
      <c r="S88" s="48"/>
      <c r="T88" s="48"/>
      <c r="U88" s="48"/>
      <c r="V88" s="48"/>
      <c r="W88" s="48"/>
      <c r="X88" s="48"/>
      <c r="Y88" s="575">
        <v>7</v>
      </c>
      <c r="Z88" s="575"/>
      <c r="AA88" s="575"/>
      <c r="AB88" s="575">
        <v>8</v>
      </c>
      <c r="AC88" s="575"/>
      <c r="AD88" s="575">
        <v>9</v>
      </c>
      <c r="AE88" s="575"/>
      <c r="AF88" s="576">
        <v>10</v>
      </c>
      <c r="AG88" s="577"/>
      <c r="AH88" s="578">
        <v>11</v>
      </c>
      <c r="AI88" s="579"/>
      <c r="AJ88" s="575">
        <v>12</v>
      </c>
      <c r="AK88" s="575"/>
      <c r="AL88" s="48"/>
      <c r="AM88" s="83"/>
      <c r="AN88" s="83"/>
      <c r="AO88" s="83"/>
      <c r="AP88" s="83"/>
      <c r="AQ88" s="83"/>
      <c r="AR88" s="83"/>
      <c r="AS88" s="83"/>
      <c r="AT88" s="83"/>
      <c r="AU88" s="83"/>
      <c r="AV88" s="83"/>
      <c r="AW88" s="83"/>
      <c r="AX88" s="83"/>
      <c r="AY88" s="83"/>
      <c r="AZ88" s="83"/>
      <c r="BA88" s="83"/>
      <c r="BB88" s="83"/>
      <c r="BC88" s="83"/>
      <c r="BD88" s="83"/>
      <c r="BE88" s="83"/>
      <c r="BF88" s="83"/>
      <c r="BG88" s="83"/>
      <c r="BH88" s="83"/>
      <c r="BI88" s="83"/>
    </row>
    <row r="89" spans="1:61" s="50" customFormat="1">
      <c r="A89" s="48"/>
      <c r="B89" s="68"/>
      <c r="C89" s="48"/>
      <c r="D89" s="69"/>
      <c r="E89" s="69"/>
      <c r="F89" s="69"/>
      <c r="G89" s="69"/>
      <c r="H89" s="69"/>
      <c r="I89" s="69"/>
      <c r="J89" s="69"/>
      <c r="K89" s="69"/>
      <c r="L89" s="69"/>
      <c r="M89" s="69"/>
      <c r="N89" s="69"/>
      <c r="O89" s="69"/>
      <c r="P89" s="69"/>
      <c r="Q89" s="69"/>
      <c r="R89" s="69"/>
      <c r="S89" s="69"/>
      <c r="T89" s="69"/>
      <c r="U89" s="69"/>
      <c r="V89" s="69"/>
      <c r="W89" s="69"/>
      <c r="X89" s="70"/>
      <c r="Y89" s="403" t="s">
        <v>132</v>
      </c>
      <c r="Z89" s="404"/>
      <c r="AA89" s="405"/>
      <c r="AB89" s="403" t="s">
        <v>55</v>
      </c>
      <c r="AC89" s="405"/>
      <c r="AD89" s="403" t="s">
        <v>56</v>
      </c>
      <c r="AE89" s="405"/>
      <c r="AF89" s="52">
        <f>N98</f>
        <v>50</v>
      </c>
      <c r="AG89" s="53" t="s">
        <v>128</v>
      </c>
      <c r="AH89" s="73" t="str">
        <f>IF(O101&lt;&gt;0,O101,"")</f>
        <v/>
      </c>
      <c r="AI89" s="74" t="s">
        <v>33</v>
      </c>
      <c r="AJ89" s="403" t="s">
        <v>61</v>
      </c>
      <c r="AK89" s="405"/>
      <c r="AL89" s="48"/>
      <c r="AM89" s="83"/>
      <c r="AN89" s="83"/>
      <c r="AO89" s="83"/>
      <c r="AP89" s="83"/>
      <c r="AQ89" s="83"/>
      <c r="AR89" s="83"/>
      <c r="AS89" s="83"/>
      <c r="AT89" s="83"/>
      <c r="AU89" s="83"/>
      <c r="AV89" s="83"/>
      <c r="AW89" s="83"/>
      <c r="AX89" s="83"/>
      <c r="AY89" s="83"/>
      <c r="AZ89" s="83"/>
      <c r="BA89" s="83"/>
      <c r="BB89" s="83"/>
      <c r="BC89" s="83"/>
      <c r="BD89" s="83"/>
      <c r="BE89" s="83"/>
      <c r="BF89" s="83"/>
      <c r="BG89" s="83"/>
      <c r="BH89" s="83"/>
      <c r="BI89" s="83"/>
    </row>
    <row r="90" spans="1:61">
      <c r="A90" s="48"/>
      <c r="B90" s="68"/>
      <c r="C90" s="48"/>
      <c r="D90" s="69"/>
      <c r="E90" s="69"/>
      <c r="F90" s="69"/>
      <c r="G90" s="69"/>
      <c r="H90" s="69"/>
      <c r="I90" s="69"/>
      <c r="J90" s="69"/>
      <c r="K90" s="69"/>
      <c r="L90" s="69"/>
      <c r="M90" s="69"/>
      <c r="N90" s="69"/>
      <c r="O90" s="69"/>
      <c r="P90" s="69"/>
      <c r="Q90" s="69"/>
      <c r="R90" s="69"/>
      <c r="S90" s="69"/>
      <c r="T90" s="69"/>
      <c r="U90" s="69"/>
      <c r="V90" s="69"/>
      <c r="W90" s="69"/>
      <c r="X90" s="70"/>
      <c r="Y90" s="406"/>
      <c r="Z90" s="407"/>
      <c r="AA90" s="408"/>
      <c r="AB90" s="406"/>
      <c r="AC90" s="408"/>
      <c r="AD90" s="406"/>
      <c r="AE90" s="408"/>
      <c r="AF90" s="412">
        <f>L99</f>
        <v>0.33112582781456956</v>
      </c>
      <c r="AG90" s="413"/>
      <c r="AH90" s="574" t="s">
        <v>131</v>
      </c>
      <c r="AI90" s="415"/>
      <c r="AJ90" s="406"/>
      <c r="AK90" s="408"/>
      <c r="AL90" s="48"/>
      <c r="AP90" s="81"/>
      <c r="AQ90" s="81"/>
    </row>
    <row r="91" spans="1:61">
      <c r="A91" s="8"/>
      <c r="B91" s="14"/>
      <c r="C91" s="11"/>
      <c r="D91" s="71"/>
      <c r="E91" s="71"/>
      <c r="F91" s="71"/>
      <c r="G91" s="71"/>
      <c r="H91" s="71"/>
      <c r="I91" s="71"/>
      <c r="J91" s="71"/>
      <c r="K91" s="71"/>
      <c r="L91" s="71"/>
      <c r="M91" s="71"/>
      <c r="N91" s="71"/>
      <c r="O91" s="71"/>
      <c r="P91" s="71"/>
      <c r="Q91" s="71"/>
      <c r="R91" s="71"/>
      <c r="S91" s="71"/>
      <c r="T91" s="71"/>
      <c r="U91" s="71"/>
      <c r="V91" s="71"/>
      <c r="W91" s="71"/>
      <c r="X91" s="72"/>
      <c r="Y91" s="409"/>
      <c r="Z91" s="410"/>
      <c r="AA91" s="411"/>
      <c r="AB91" s="409"/>
      <c r="AC91" s="411"/>
      <c r="AD91" s="409"/>
      <c r="AE91" s="411"/>
      <c r="AF91" s="409" t="s">
        <v>30</v>
      </c>
      <c r="AG91" s="411"/>
      <c r="AH91" s="409" t="s">
        <v>58</v>
      </c>
      <c r="AI91" s="411"/>
      <c r="AJ91" s="409"/>
      <c r="AK91" s="411"/>
      <c r="AL91" s="8"/>
    </row>
    <row r="92" spans="1:61">
      <c r="A92" s="8"/>
      <c r="B92" s="582">
        <v>7</v>
      </c>
      <c r="C92" s="583"/>
      <c r="D92" s="432" t="s">
        <v>54</v>
      </c>
      <c r="E92" s="395"/>
      <c r="F92" s="395"/>
      <c r="G92" s="395"/>
      <c r="H92" s="395"/>
      <c r="I92" s="395"/>
      <c r="J92" s="395"/>
      <c r="K92" s="395"/>
      <c r="L92" s="395"/>
      <c r="M92" s="395"/>
      <c r="N92" s="395"/>
      <c r="O92" s="395"/>
      <c r="P92" s="395"/>
      <c r="Q92" s="395"/>
      <c r="R92" s="395"/>
      <c r="S92" s="395"/>
      <c r="T92" s="395"/>
      <c r="U92" s="395"/>
      <c r="V92" s="395"/>
      <c r="W92" s="395"/>
      <c r="X92" s="396"/>
      <c r="Y92" s="436"/>
      <c r="Z92" s="437"/>
      <c r="AA92" s="438"/>
      <c r="AB92" s="436"/>
      <c r="AC92" s="438"/>
      <c r="AD92" s="436"/>
      <c r="AE92" s="438"/>
      <c r="AF92" s="59"/>
      <c r="AG92" s="60"/>
      <c r="AH92" s="442"/>
      <c r="AI92" s="443"/>
      <c r="AJ92" s="416"/>
      <c r="AK92" s="417"/>
      <c r="AL92" s="8"/>
    </row>
    <row r="93" spans="1:61">
      <c r="A93" s="8"/>
      <c r="B93" s="584"/>
      <c r="C93" s="585"/>
      <c r="D93" s="433"/>
      <c r="E93" s="434"/>
      <c r="F93" s="434"/>
      <c r="G93" s="434"/>
      <c r="H93" s="434"/>
      <c r="I93" s="434"/>
      <c r="J93" s="434"/>
      <c r="K93" s="434"/>
      <c r="L93" s="434"/>
      <c r="M93" s="434"/>
      <c r="N93" s="434"/>
      <c r="O93" s="434"/>
      <c r="P93" s="434"/>
      <c r="Q93" s="434"/>
      <c r="R93" s="434"/>
      <c r="S93" s="434"/>
      <c r="T93" s="434"/>
      <c r="U93" s="434"/>
      <c r="V93" s="434"/>
      <c r="W93" s="434"/>
      <c r="X93" s="435"/>
      <c r="Y93" s="439"/>
      <c r="Z93" s="440"/>
      <c r="AA93" s="441"/>
      <c r="AB93" s="439"/>
      <c r="AC93" s="441"/>
      <c r="AD93" s="439"/>
      <c r="AE93" s="441"/>
      <c r="AF93" s="61"/>
      <c r="AG93" s="62"/>
      <c r="AH93" s="439"/>
      <c r="AI93" s="441"/>
      <c r="AJ93" s="418"/>
      <c r="AK93" s="419"/>
      <c r="AL93" s="8"/>
    </row>
    <row r="94" spans="1:61">
      <c r="A94" s="8"/>
      <c r="B94" s="580">
        <v>8</v>
      </c>
      <c r="C94" s="581"/>
      <c r="D94" s="422" t="s">
        <v>55</v>
      </c>
      <c r="E94" s="422"/>
      <c r="F94" s="422"/>
      <c r="G94" s="422"/>
      <c r="H94" s="422"/>
      <c r="I94" s="422"/>
      <c r="J94" s="422"/>
      <c r="K94" s="422"/>
      <c r="L94" s="422"/>
      <c r="M94" s="422"/>
      <c r="N94" s="422"/>
      <c r="O94" s="422"/>
      <c r="P94" s="422"/>
      <c r="Q94" s="422"/>
      <c r="R94" s="422"/>
      <c r="S94" s="422"/>
      <c r="T94" s="422"/>
      <c r="U94" s="422"/>
      <c r="V94" s="422"/>
      <c r="W94" s="422"/>
      <c r="X94" s="422"/>
      <c r="Y94" s="423"/>
      <c r="Z94" s="423"/>
      <c r="AA94" s="423"/>
      <c r="AB94" s="424"/>
      <c r="AC94" s="425"/>
      <c r="AD94" s="424"/>
      <c r="AE94" s="425"/>
      <c r="AF94" s="426"/>
      <c r="AG94" s="427"/>
      <c r="AH94" s="424"/>
      <c r="AI94" s="425"/>
      <c r="AJ94" s="426"/>
      <c r="AK94" s="427"/>
      <c r="AL94" s="8"/>
    </row>
    <row r="95" spans="1:61">
      <c r="A95" s="8"/>
      <c r="B95" s="584">
        <v>9</v>
      </c>
      <c r="C95" s="585"/>
      <c r="D95" s="422" t="s">
        <v>56</v>
      </c>
      <c r="E95" s="422"/>
      <c r="F95" s="422"/>
      <c r="G95" s="422"/>
      <c r="H95" s="422"/>
      <c r="I95" s="422"/>
      <c r="J95" s="422"/>
      <c r="K95" s="422"/>
      <c r="L95" s="422"/>
      <c r="M95" s="422"/>
      <c r="N95" s="422"/>
      <c r="O95" s="422"/>
      <c r="P95" s="422"/>
      <c r="Q95" s="422"/>
      <c r="R95" s="422"/>
      <c r="S95" s="422"/>
      <c r="T95" s="422"/>
      <c r="U95" s="422"/>
      <c r="V95" s="422"/>
      <c r="W95" s="422"/>
      <c r="X95" s="422"/>
      <c r="Y95" s="423"/>
      <c r="Z95" s="423"/>
      <c r="AA95" s="423"/>
      <c r="AB95" s="461"/>
      <c r="AC95" s="462"/>
      <c r="AD95" s="424"/>
      <c r="AE95" s="425"/>
      <c r="AF95" s="426"/>
      <c r="AG95" s="427"/>
      <c r="AH95" s="424"/>
      <c r="AI95" s="425"/>
      <c r="AJ95" s="426"/>
      <c r="AK95" s="427"/>
      <c r="AL95" s="8"/>
    </row>
    <row r="96" spans="1:61">
      <c r="A96" s="8"/>
      <c r="B96" s="582">
        <v>10</v>
      </c>
      <c r="C96" s="583"/>
      <c r="D96" s="432" t="s">
        <v>30</v>
      </c>
      <c r="E96" s="395"/>
      <c r="F96" s="395"/>
      <c r="G96" s="395"/>
      <c r="H96" s="395"/>
      <c r="I96" s="395"/>
      <c r="J96" s="395"/>
      <c r="K96" s="395"/>
      <c r="L96" s="395"/>
      <c r="M96" s="395"/>
      <c r="N96" s="395"/>
      <c r="O96" s="395"/>
      <c r="P96" s="395"/>
      <c r="Q96" s="395"/>
      <c r="R96" s="395"/>
      <c r="S96" s="395"/>
      <c r="T96" s="395"/>
      <c r="U96" s="395"/>
      <c r="V96" s="395"/>
      <c r="W96" s="395"/>
      <c r="X96" s="396"/>
      <c r="Y96" s="423"/>
      <c r="Z96" s="423"/>
      <c r="AA96" s="423"/>
      <c r="AB96" s="423"/>
      <c r="AC96" s="423"/>
      <c r="AD96" s="423"/>
      <c r="AE96" s="423"/>
      <c r="AF96" s="416"/>
      <c r="AG96" s="417"/>
      <c r="AH96" s="444"/>
      <c r="AI96" s="445"/>
      <c r="AJ96" s="455"/>
      <c r="AK96" s="456"/>
      <c r="AL96" s="58"/>
    </row>
    <row r="97" spans="1:38">
      <c r="A97" s="8"/>
      <c r="B97" s="586"/>
      <c r="C97" s="587"/>
      <c r="D97" s="450"/>
      <c r="E97" s="379"/>
      <c r="F97" s="379"/>
      <c r="G97" s="379"/>
      <c r="H97" s="379"/>
      <c r="I97" s="379"/>
      <c r="J97" s="379"/>
      <c r="K97" s="379"/>
      <c r="L97" s="379"/>
      <c r="M97" s="379"/>
      <c r="N97" s="379"/>
      <c r="O97" s="379"/>
      <c r="P97" s="379"/>
      <c r="Q97" s="379"/>
      <c r="R97" s="379"/>
      <c r="S97" s="379"/>
      <c r="T97" s="379"/>
      <c r="U97" s="379"/>
      <c r="V97" s="379"/>
      <c r="W97" s="379"/>
      <c r="X97" s="380"/>
      <c r="Y97" s="423"/>
      <c r="Z97" s="423"/>
      <c r="AA97" s="423"/>
      <c r="AB97" s="423"/>
      <c r="AC97" s="423"/>
      <c r="AD97" s="423"/>
      <c r="AE97" s="423"/>
      <c r="AF97" s="451"/>
      <c r="AG97" s="452"/>
      <c r="AH97" s="453"/>
      <c r="AI97" s="454"/>
      <c r="AJ97" s="457"/>
      <c r="AK97" s="458"/>
      <c r="AL97" s="58"/>
    </row>
    <row r="98" spans="1:38">
      <c r="A98" s="8"/>
      <c r="B98" s="586"/>
      <c r="C98" s="587"/>
      <c r="D98" s="16" t="s">
        <v>31</v>
      </c>
      <c r="E98" s="8"/>
      <c r="F98" s="8"/>
      <c r="G98" s="8"/>
      <c r="H98" s="8"/>
      <c r="I98" s="8"/>
      <c r="J98" s="8"/>
      <c r="K98" s="8"/>
      <c r="L98" s="8"/>
      <c r="M98" s="8"/>
      <c r="N98" s="570">
        <v>50</v>
      </c>
      <c r="O98" s="570"/>
      <c r="P98" s="8" t="s">
        <v>28</v>
      </c>
      <c r="Q98" s="8"/>
      <c r="R98" s="8"/>
      <c r="S98" s="8"/>
      <c r="T98" s="8"/>
      <c r="U98" s="8"/>
      <c r="V98" s="8"/>
      <c r="W98" s="8"/>
      <c r="X98" s="20"/>
      <c r="Y98" s="423"/>
      <c r="Z98" s="423"/>
      <c r="AA98" s="423"/>
      <c r="AB98" s="423"/>
      <c r="AC98" s="423"/>
      <c r="AD98" s="423"/>
      <c r="AE98" s="423"/>
      <c r="AF98" s="451"/>
      <c r="AG98" s="452"/>
      <c r="AH98" s="453"/>
      <c r="AI98" s="454"/>
      <c r="AJ98" s="457"/>
      <c r="AK98" s="458"/>
      <c r="AL98" s="58"/>
    </row>
    <row r="99" spans="1:38">
      <c r="A99" s="8"/>
      <c r="B99" s="584"/>
      <c r="C99" s="585"/>
      <c r="D99" s="14" t="s">
        <v>32</v>
      </c>
      <c r="E99" s="11"/>
      <c r="F99" s="23"/>
      <c r="G99" s="11"/>
      <c r="H99" s="11"/>
      <c r="I99" s="11"/>
      <c r="J99" s="11"/>
      <c r="K99" s="11"/>
      <c r="L99" s="390">
        <f>IFERROR(N98/V87,"")</f>
        <v>0.33112582781456956</v>
      </c>
      <c r="M99" s="390"/>
      <c r="N99" s="328" t="s">
        <v>57</v>
      </c>
      <c r="O99" s="328"/>
      <c r="P99" s="11"/>
      <c r="Q99" s="11"/>
      <c r="R99" s="11"/>
      <c r="S99" s="11"/>
      <c r="T99" s="11"/>
      <c r="U99" s="77"/>
      <c r="V99" s="11"/>
      <c r="W99" s="11"/>
      <c r="X99" s="21"/>
      <c r="Y99" s="423"/>
      <c r="Z99" s="423"/>
      <c r="AA99" s="423"/>
      <c r="AB99" s="423"/>
      <c r="AC99" s="423"/>
      <c r="AD99" s="423"/>
      <c r="AE99" s="423"/>
      <c r="AF99" s="418"/>
      <c r="AG99" s="419"/>
      <c r="AH99" s="446"/>
      <c r="AI99" s="447"/>
      <c r="AJ99" s="459"/>
      <c r="AK99" s="460"/>
      <c r="AL99" s="58"/>
    </row>
    <row r="100" spans="1:38">
      <c r="A100" s="8"/>
      <c r="B100" s="582">
        <v>11</v>
      </c>
      <c r="C100" s="583"/>
      <c r="D100" s="55" t="s">
        <v>58</v>
      </c>
      <c r="E100" s="54"/>
      <c r="F100" s="54"/>
      <c r="G100" s="54"/>
      <c r="H100" s="54"/>
      <c r="I100" s="54"/>
      <c r="J100" s="54"/>
      <c r="K100" s="54"/>
      <c r="L100" s="54"/>
      <c r="M100" s="54"/>
      <c r="N100" s="54"/>
      <c r="O100" s="54"/>
      <c r="P100" s="54"/>
      <c r="Q100" s="54"/>
      <c r="R100" s="54"/>
      <c r="S100" s="54"/>
      <c r="T100" s="54"/>
      <c r="U100" s="54"/>
      <c r="V100" s="54"/>
      <c r="W100" s="54"/>
      <c r="X100" s="56"/>
      <c r="Y100" s="423"/>
      <c r="Z100" s="423"/>
      <c r="AA100" s="423"/>
      <c r="AB100" s="444"/>
      <c r="AC100" s="445"/>
      <c r="AD100" s="444"/>
      <c r="AE100" s="445"/>
      <c r="AF100" s="416"/>
      <c r="AG100" s="417"/>
      <c r="AH100" s="436"/>
      <c r="AI100" s="438"/>
      <c r="AJ100" s="455"/>
      <c r="AK100" s="456"/>
      <c r="AL100" s="8"/>
    </row>
    <row r="101" spans="1:38">
      <c r="A101" s="8"/>
      <c r="B101" s="584"/>
      <c r="C101" s="585"/>
      <c r="D101" s="16" t="s">
        <v>59</v>
      </c>
      <c r="E101" s="8"/>
      <c r="G101" s="8"/>
      <c r="H101" s="8"/>
      <c r="I101" s="8"/>
      <c r="J101" s="8"/>
      <c r="K101" s="8"/>
      <c r="L101" s="8"/>
      <c r="M101" s="8"/>
      <c r="N101" s="8"/>
      <c r="O101" s="588"/>
      <c r="P101" s="588"/>
      <c r="Q101" s="8" t="s">
        <v>33</v>
      </c>
      <c r="R101" s="8" t="s">
        <v>60</v>
      </c>
      <c r="S101" s="8"/>
      <c r="T101" s="10"/>
      <c r="U101" s="10"/>
      <c r="V101" s="10"/>
      <c r="W101" s="10"/>
      <c r="X101" s="57"/>
      <c r="Y101" s="423"/>
      <c r="Z101" s="423"/>
      <c r="AA101" s="423"/>
      <c r="AB101" s="446"/>
      <c r="AC101" s="447"/>
      <c r="AD101" s="446"/>
      <c r="AE101" s="447"/>
      <c r="AF101" s="418"/>
      <c r="AG101" s="419"/>
      <c r="AH101" s="439"/>
      <c r="AI101" s="441"/>
      <c r="AJ101" s="459"/>
      <c r="AK101" s="460"/>
      <c r="AL101" s="8"/>
    </row>
    <row r="102" spans="1:38">
      <c r="A102" s="8"/>
      <c r="B102" s="584">
        <v>12</v>
      </c>
      <c r="C102" s="585"/>
      <c r="D102" s="94" t="s">
        <v>61</v>
      </c>
      <c r="E102" s="95"/>
      <c r="F102" s="95"/>
      <c r="G102" s="95"/>
      <c r="H102" s="95"/>
      <c r="I102" s="95"/>
      <c r="J102" s="95"/>
      <c r="K102" s="95"/>
      <c r="L102" s="95"/>
      <c r="M102" s="8"/>
      <c r="N102" s="27"/>
      <c r="O102" s="95"/>
      <c r="P102" s="27"/>
      <c r="Q102" s="95"/>
      <c r="R102" s="95"/>
      <c r="S102" s="95"/>
      <c r="T102" s="95"/>
      <c r="U102" s="96"/>
      <c r="V102" s="95"/>
      <c r="W102" s="95"/>
      <c r="X102" s="97"/>
      <c r="Y102" s="423"/>
      <c r="Z102" s="423"/>
      <c r="AA102" s="423"/>
      <c r="AB102" s="461"/>
      <c r="AC102" s="462"/>
      <c r="AD102" s="461"/>
      <c r="AE102" s="462"/>
      <c r="AF102" s="426"/>
      <c r="AG102" s="427"/>
      <c r="AH102" s="461"/>
      <c r="AI102" s="462"/>
      <c r="AJ102" s="426"/>
      <c r="AK102" s="427"/>
      <c r="AL102" s="8"/>
    </row>
    <row r="103" spans="1:38">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29"/>
      <c r="AB103" s="29"/>
      <c r="AC103" s="29"/>
      <c r="AD103" s="29"/>
      <c r="AE103" s="2"/>
      <c r="AF103" s="2"/>
      <c r="AG103" s="8"/>
      <c r="AH103" s="8"/>
      <c r="AI103" s="8"/>
      <c r="AJ103" s="29"/>
      <c r="AK103" s="8"/>
      <c r="AL103" s="8"/>
    </row>
    <row r="104" spans="1:38">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29"/>
      <c r="AB104" s="29"/>
      <c r="AC104" s="29"/>
      <c r="AD104" s="29"/>
      <c r="AE104" s="2"/>
      <c r="AF104" s="2"/>
      <c r="AG104" s="8"/>
      <c r="AH104" s="8"/>
      <c r="AI104" s="8"/>
      <c r="AJ104" s="29"/>
      <c r="AK104" s="8"/>
      <c r="AL104" s="8"/>
    </row>
    <row r="105" spans="1:38">
      <c r="A105" s="8"/>
      <c r="B105" s="8"/>
      <c r="C105" s="8"/>
      <c r="D105" s="47"/>
      <c r="E105" s="8"/>
      <c r="F105" s="8"/>
      <c r="G105" s="8"/>
      <c r="H105" s="8"/>
      <c r="I105" s="8"/>
      <c r="J105" s="8"/>
      <c r="K105" s="8"/>
      <c r="L105" s="8"/>
      <c r="M105" s="8"/>
      <c r="N105" s="8"/>
      <c r="O105" s="8"/>
      <c r="P105" s="8"/>
      <c r="Q105" s="8"/>
      <c r="R105" s="8"/>
      <c r="S105" s="8"/>
      <c r="T105" s="8"/>
      <c r="U105" s="8"/>
      <c r="V105" s="8"/>
      <c r="W105" s="8"/>
      <c r="X105" s="8"/>
      <c r="Y105" s="8"/>
      <c r="Z105" s="8"/>
      <c r="AA105" s="29"/>
      <c r="AB105" s="29"/>
      <c r="AC105" s="29"/>
      <c r="AD105" s="29"/>
      <c r="AE105" s="2"/>
      <c r="AF105" s="2"/>
      <c r="AG105" s="8"/>
      <c r="AH105" s="8"/>
      <c r="AI105" s="8"/>
      <c r="AJ105" s="29"/>
      <c r="AK105" s="8"/>
      <c r="AL105" s="8"/>
    </row>
    <row r="106" spans="1:38" ht="13.5" thickBot="1">
      <c r="A106" s="8"/>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8"/>
    </row>
    <row r="107" spans="1:38">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row>
    <row r="108" spans="1:38">
      <c r="A108" s="8"/>
      <c r="B108" s="321"/>
      <c r="C108" s="322"/>
      <c r="D108" s="322"/>
      <c r="E108" s="322"/>
      <c r="F108" s="323"/>
      <c r="G108" s="330" t="s">
        <v>0</v>
      </c>
      <c r="H108" s="331"/>
      <c r="I108" s="331"/>
      <c r="J108" s="331"/>
      <c r="K108" s="331"/>
      <c r="L108" s="331"/>
      <c r="M108" s="331"/>
      <c r="N108" s="331"/>
      <c r="O108" s="332"/>
      <c r="P108" s="339" t="s">
        <v>1</v>
      </c>
      <c r="Q108" s="340"/>
      <c r="R108" s="340"/>
      <c r="S108" s="340"/>
      <c r="T108" s="340"/>
      <c r="U108" s="340"/>
      <c r="V108" s="340"/>
      <c r="W108" s="340"/>
      <c r="X108" s="341"/>
      <c r="Y108" s="348" t="s">
        <v>2</v>
      </c>
      <c r="Z108" s="349"/>
      <c r="AA108" s="349"/>
      <c r="AB108" s="349"/>
      <c r="AC108" s="349"/>
      <c r="AD108" s="349"/>
      <c r="AE108" s="349"/>
      <c r="AF108" s="349"/>
      <c r="AG108" s="349"/>
      <c r="AH108" s="349"/>
      <c r="AI108" s="349"/>
      <c r="AJ108" s="349"/>
      <c r="AK108" s="350"/>
      <c r="AL108" s="8"/>
    </row>
    <row r="109" spans="1:38">
      <c r="A109" s="8"/>
      <c r="B109" s="324"/>
      <c r="C109" s="325"/>
      <c r="D109" s="325"/>
      <c r="E109" s="325"/>
      <c r="F109" s="326"/>
      <c r="G109" s="333"/>
      <c r="H109" s="334"/>
      <c r="I109" s="334"/>
      <c r="J109" s="334"/>
      <c r="K109" s="334"/>
      <c r="L109" s="334"/>
      <c r="M109" s="334"/>
      <c r="N109" s="334"/>
      <c r="O109" s="335"/>
      <c r="P109" s="342"/>
      <c r="Q109" s="343"/>
      <c r="R109" s="343"/>
      <c r="S109" s="343"/>
      <c r="T109" s="343"/>
      <c r="U109" s="343"/>
      <c r="V109" s="343"/>
      <c r="W109" s="343"/>
      <c r="X109" s="344"/>
      <c r="Y109" s="351"/>
      <c r="Z109" s="352"/>
      <c r="AA109" s="352"/>
      <c r="AB109" s="352"/>
      <c r="AC109" s="352"/>
      <c r="AD109" s="352"/>
      <c r="AE109" s="352"/>
      <c r="AF109" s="352"/>
      <c r="AG109" s="352"/>
      <c r="AH109" s="352"/>
      <c r="AI109" s="352"/>
      <c r="AJ109" s="352"/>
      <c r="AK109" s="353"/>
      <c r="AL109" s="8"/>
    </row>
    <row r="110" spans="1:38">
      <c r="A110" s="8"/>
      <c r="B110" s="324"/>
      <c r="C110" s="325"/>
      <c r="D110" s="325"/>
      <c r="E110" s="325"/>
      <c r="F110" s="326"/>
      <c r="G110" s="333"/>
      <c r="H110" s="334"/>
      <c r="I110" s="334"/>
      <c r="J110" s="334"/>
      <c r="K110" s="334"/>
      <c r="L110" s="334"/>
      <c r="M110" s="334"/>
      <c r="N110" s="334"/>
      <c r="O110" s="335"/>
      <c r="P110" s="342"/>
      <c r="Q110" s="343"/>
      <c r="R110" s="343"/>
      <c r="S110" s="343"/>
      <c r="T110" s="343"/>
      <c r="U110" s="343"/>
      <c r="V110" s="343"/>
      <c r="W110" s="343"/>
      <c r="X110" s="344"/>
      <c r="Y110" s="351"/>
      <c r="Z110" s="352"/>
      <c r="AA110" s="352"/>
      <c r="AB110" s="352"/>
      <c r="AC110" s="352"/>
      <c r="AD110" s="352"/>
      <c r="AE110" s="352"/>
      <c r="AF110" s="352"/>
      <c r="AG110" s="352"/>
      <c r="AH110" s="352"/>
      <c r="AI110" s="352"/>
      <c r="AJ110" s="352"/>
      <c r="AK110" s="353"/>
      <c r="AL110" s="8"/>
    </row>
    <row r="111" spans="1:38">
      <c r="A111" s="8"/>
      <c r="B111" s="327"/>
      <c r="C111" s="328"/>
      <c r="D111" s="328"/>
      <c r="E111" s="328"/>
      <c r="F111" s="329"/>
      <c r="G111" s="336"/>
      <c r="H111" s="337"/>
      <c r="I111" s="337"/>
      <c r="J111" s="337"/>
      <c r="K111" s="337"/>
      <c r="L111" s="337"/>
      <c r="M111" s="337"/>
      <c r="N111" s="337"/>
      <c r="O111" s="338"/>
      <c r="P111" s="345"/>
      <c r="Q111" s="346"/>
      <c r="R111" s="346"/>
      <c r="S111" s="346"/>
      <c r="T111" s="346"/>
      <c r="U111" s="346"/>
      <c r="V111" s="346"/>
      <c r="W111" s="346"/>
      <c r="X111" s="347"/>
      <c r="Y111" s="354"/>
      <c r="Z111" s="355"/>
      <c r="AA111" s="355"/>
      <c r="AB111" s="355"/>
      <c r="AC111" s="355"/>
      <c r="AD111" s="355"/>
      <c r="AE111" s="355"/>
      <c r="AF111" s="355"/>
      <c r="AG111" s="355"/>
      <c r="AH111" s="355"/>
      <c r="AI111" s="355"/>
      <c r="AJ111" s="355"/>
      <c r="AK111" s="356"/>
      <c r="AL111" s="8"/>
    </row>
    <row r="112" spans="1:38" ht="13.5" thickBot="1">
      <c r="A112" s="8"/>
      <c r="B112" s="6"/>
      <c r="C112" s="6"/>
      <c r="D112" s="6"/>
      <c r="E112" s="6"/>
      <c r="F112" s="6"/>
      <c r="G112" s="6"/>
      <c r="H112" s="6"/>
      <c r="I112" s="6"/>
      <c r="J112" s="6"/>
      <c r="K112" s="6"/>
      <c r="L112" s="6"/>
      <c r="M112" s="6"/>
      <c r="N112" s="31"/>
      <c r="O112" s="31"/>
      <c r="P112" s="31"/>
      <c r="Q112" s="6"/>
      <c r="R112" s="6"/>
      <c r="S112" s="6"/>
      <c r="T112" s="6"/>
      <c r="U112" s="6"/>
      <c r="V112" s="6"/>
      <c r="W112" s="6"/>
      <c r="X112" s="6"/>
      <c r="Y112" s="595"/>
      <c r="Z112" s="595"/>
      <c r="AA112" s="6"/>
      <c r="AB112" s="6"/>
      <c r="AC112" s="6"/>
      <c r="AD112" s="6"/>
      <c r="AE112" s="6"/>
      <c r="AF112" s="6"/>
      <c r="AG112" s="595"/>
      <c r="AH112" s="595"/>
      <c r="AI112" s="595"/>
      <c r="AJ112" s="6"/>
      <c r="AK112" s="6"/>
      <c r="AL112" s="8"/>
    </row>
    <row r="113" spans="1:40" ht="15.75">
      <c r="A113" s="8"/>
      <c r="B113" s="463" t="s">
        <v>64</v>
      </c>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c r="AA113" s="463"/>
      <c r="AB113" s="463"/>
      <c r="AC113" s="463"/>
      <c r="AD113" s="463"/>
      <c r="AE113" s="463"/>
      <c r="AF113" s="463"/>
      <c r="AG113" s="463"/>
      <c r="AH113" s="463"/>
      <c r="AI113" s="463"/>
      <c r="AJ113" s="463"/>
      <c r="AK113" s="463"/>
      <c r="AL113" s="8"/>
    </row>
    <row r="114" spans="1:40">
      <c r="A114" s="8"/>
      <c r="B114" s="464"/>
      <c r="C114" s="465"/>
      <c r="D114" s="465"/>
      <c r="E114" s="465"/>
      <c r="F114" s="465"/>
      <c r="G114" s="465"/>
      <c r="H114" s="465"/>
      <c r="I114" s="465"/>
      <c r="J114" s="465"/>
      <c r="K114" s="465"/>
      <c r="L114" s="465"/>
      <c r="M114" s="465"/>
      <c r="N114" s="465"/>
      <c r="O114" s="465"/>
      <c r="P114" s="465"/>
      <c r="Q114" s="465"/>
      <c r="R114" s="465"/>
      <c r="S114" s="465"/>
      <c r="T114" s="465"/>
      <c r="U114" s="465"/>
      <c r="V114" s="465"/>
      <c r="W114" s="465"/>
      <c r="X114" s="465"/>
      <c r="Y114" s="465"/>
      <c r="Z114" s="465"/>
      <c r="AA114" s="465"/>
      <c r="AB114" s="465"/>
      <c r="AC114" s="465"/>
      <c r="AD114" s="465"/>
      <c r="AE114" s="465"/>
      <c r="AF114" s="465"/>
      <c r="AG114" s="465"/>
      <c r="AH114" s="465"/>
      <c r="AI114" s="465"/>
      <c r="AJ114" s="465"/>
      <c r="AK114" s="466"/>
      <c r="AL114" s="8"/>
    </row>
    <row r="115" spans="1:40">
      <c r="A115" s="8"/>
      <c r="B115" s="467"/>
      <c r="C115" s="468"/>
      <c r="D115" s="468"/>
      <c r="E115" s="468"/>
      <c r="F115" s="468"/>
      <c r="G115" s="468"/>
      <c r="H115" s="468"/>
      <c r="I115" s="468"/>
      <c r="J115" s="468"/>
      <c r="K115" s="468"/>
      <c r="L115" s="468"/>
      <c r="M115" s="468"/>
      <c r="N115" s="468"/>
      <c r="O115" s="468"/>
      <c r="P115" s="468"/>
      <c r="Q115" s="468"/>
      <c r="R115" s="468"/>
      <c r="S115" s="468"/>
      <c r="T115" s="468"/>
      <c r="U115" s="468"/>
      <c r="V115" s="468"/>
      <c r="W115" s="468"/>
      <c r="X115" s="468"/>
      <c r="Y115" s="468"/>
      <c r="Z115" s="468"/>
      <c r="AA115" s="468"/>
      <c r="AB115" s="468"/>
      <c r="AC115" s="468"/>
      <c r="AD115" s="468"/>
      <c r="AE115" s="468"/>
      <c r="AF115" s="468"/>
      <c r="AG115" s="468"/>
      <c r="AH115" s="468"/>
      <c r="AI115" s="468"/>
      <c r="AJ115" s="468"/>
      <c r="AK115" s="469"/>
      <c r="AL115" s="8"/>
    </row>
    <row r="116" spans="1:40">
      <c r="A116" s="8"/>
      <c r="B116" s="467"/>
      <c r="C116" s="468"/>
      <c r="D116" s="468"/>
      <c r="E116" s="468"/>
      <c r="F116" s="468"/>
      <c r="G116" s="468"/>
      <c r="H116" s="468"/>
      <c r="I116" s="468"/>
      <c r="J116" s="468"/>
      <c r="K116" s="468"/>
      <c r="L116" s="468"/>
      <c r="M116" s="468"/>
      <c r="N116" s="468"/>
      <c r="O116" s="468"/>
      <c r="P116" s="468"/>
      <c r="Q116" s="468"/>
      <c r="R116" s="468"/>
      <c r="S116" s="468"/>
      <c r="T116" s="468"/>
      <c r="U116" s="468"/>
      <c r="V116" s="468"/>
      <c r="W116" s="468"/>
      <c r="X116" s="468"/>
      <c r="Y116" s="468"/>
      <c r="Z116" s="468"/>
      <c r="AA116" s="468"/>
      <c r="AB116" s="468"/>
      <c r="AC116" s="468"/>
      <c r="AD116" s="468"/>
      <c r="AE116" s="468"/>
      <c r="AF116" s="468"/>
      <c r="AG116" s="468"/>
      <c r="AH116" s="468"/>
      <c r="AI116" s="468"/>
      <c r="AJ116" s="468"/>
      <c r="AK116" s="469"/>
      <c r="AL116" s="8"/>
    </row>
    <row r="117" spans="1:40">
      <c r="A117" s="8"/>
      <c r="B117" s="467"/>
      <c r="C117" s="468"/>
      <c r="D117" s="468"/>
      <c r="E117" s="468"/>
      <c r="F117" s="468"/>
      <c r="G117" s="468"/>
      <c r="H117" s="468"/>
      <c r="I117" s="468"/>
      <c r="J117" s="468"/>
      <c r="K117" s="468"/>
      <c r="L117" s="468"/>
      <c r="M117" s="468"/>
      <c r="N117" s="468"/>
      <c r="O117" s="468"/>
      <c r="P117" s="468"/>
      <c r="Q117" s="468"/>
      <c r="R117" s="468"/>
      <c r="S117" s="468"/>
      <c r="T117" s="468"/>
      <c r="U117" s="468"/>
      <c r="V117" s="468"/>
      <c r="W117" s="468"/>
      <c r="X117" s="468"/>
      <c r="Y117" s="468"/>
      <c r="Z117" s="468"/>
      <c r="AA117" s="468"/>
      <c r="AB117" s="468"/>
      <c r="AC117" s="468"/>
      <c r="AD117" s="468"/>
      <c r="AE117" s="468"/>
      <c r="AF117" s="468"/>
      <c r="AG117" s="468"/>
      <c r="AH117" s="468"/>
      <c r="AI117" s="468"/>
      <c r="AJ117" s="468"/>
      <c r="AK117" s="469"/>
      <c r="AL117" s="8"/>
    </row>
    <row r="118" spans="1:40">
      <c r="A118" s="8"/>
      <c r="B118" s="470"/>
      <c r="C118" s="471"/>
      <c r="D118" s="471"/>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471"/>
      <c r="AF118" s="471"/>
      <c r="AG118" s="471"/>
      <c r="AH118" s="471"/>
      <c r="AI118" s="471"/>
      <c r="AJ118" s="471"/>
      <c r="AK118" s="472"/>
      <c r="AL118" s="8"/>
    </row>
    <row r="119" spans="1:40" ht="16.5" thickBot="1">
      <c r="A119" s="8"/>
      <c r="B119" s="32"/>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8"/>
    </row>
    <row r="120" spans="1:40" ht="15.75">
      <c r="A120" s="8"/>
      <c r="B120" s="34" t="s">
        <v>65</v>
      </c>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8"/>
    </row>
    <row r="121" spans="1:40" ht="15.75">
      <c r="A121" s="8"/>
      <c r="B121" s="34"/>
      <c r="C121" s="8"/>
      <c r="D121" s="8" t="s">
        <v>124</v>
      </c>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8"/>
    </row>
    <row r="122" spans="1:40" ht="15.75">
      <c r="A122" s="8"/>
      <c r="B122" s="34"/>
      <c r="C122" s="8"/>
      <c r="D122" s="8" t="s">
        <v>134</v>
      </c>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8"/>
    </row>
    <row r="123" spans="1:40" ht="15.75">
      <c r="A123" s="8"/>
      <c r="B123" s="10"/>
      <c r="C123" s="34"/>
      <c r="D123" s="10" t="str">
        <f>IF(AN43=TRUE,"Certificat Minergie (provisoire, dans le cadre d'un assainissement)","")</f>
        <v/>
      </c>
      <c r="E123" s="34"/>
      <c r="F123" s="34"/>
      <c r="G123" s="10"/>
      <c r="H123" s="34"/>
      <c r="I123" s="10"/>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8"/>
    </row>
    <row r="124" spans="1:40">
      <c r="A124" s="8"/>
      <c r="B124" s="10"/>
      <c r="C124" s="10"/>
      <c r="D124" s="10" t="str">
        <f>IF(AN44=TRUE,"CECB ou CECB-Plus avec le choix de la variante (dans le cadre d'un assainissement)","")</f>
        <v/>
      </c>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8"/>
    </row>
    <row r="125" spans="1:40">
      <c r="A125" s="8"/>
      <c r="B125" s="10"/>
      <c r="C125" s="10"/>
      <c r="D125" s="10" t="str">
        <f>IF(AN61=TRUE,"Justificatif EN-VS-104","")</f>
        <v/>
      </c>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8"/>
      <c r="AN125" s="41">
        <v>0</v>
      </c>
    </row>
    <row r="126" spans="1:40">
      <c r="A126" s="8"/>
      <c r="B126" s="10"/>
      <c r="C126" s="10"/>
      <c r="D126" s="35" t="s">
        <v>66</v>
      </c>
      <c r="E126" s="10"/>
      <c r="F126" s="10"/>
      <c r="G126" s="10"/>
      <c r="H126" s="10"/>
      <c r="I126" s="10"/>
      <c r="J126" s="10"/>
      <c r="K126" s="10"/>
      <c r="L126" s="43"/>
      <c r="M126" s="43"/>
      <c r="N126" s="43"/>
      <c r="O126" s="43"/>
      <c r="P126" s="43"/>
      <c r="Q126" s="43"/>
      <c r="R126" s="10"/>
      <c r="S126" s="10"/>
      <c r="T126" s="80" t="str">
        <f>IF(AN125=2,"pas d'annexe complémentaire à fournir","")</f>
        <v/>
      </c>
      <c r="U126" s="10"/>
      <c r="V126" s="10"/>
      <c r="W126" s="10"/>
      <c r="X126" s="10"/>
      <c r="Y126" s="10"/>
      <c r="Z126" s="10"/>
      <c r="AA126" s="10"/>
      <c r="AB126" s="10"/>
      <c r="AC126" s="10"/>
      <c r="AD126" s="10"/>
      <c r="AE126" s="10"/>
      <c r="AF126" s="10"/>
      <c r="AG126" s="10"/>
      <c r="AH126" s="10"/>
      <c r="AI126" s="10"/>
      <c r="AJ126" s="10"/>
      <c r="AK126" s="10"/>
      <c r="AL126" s="8"/>
    </row>
    <row r="127" spans="1:40">
      <c r="A127" s="8"/>
      <c r="B127" s="10"/>
      <c r="C127" s="10"/>
      <c r="D127" s="10" t="str">
        <f>IF(AN71=TRUE,"Solution standard 13: Dossier justificatif selon OcEne art.62 al.4","")</f>
        <v/>
      </c>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8"/>
    </row>
    <row r="128" spans="1:40">
      <c r="A128" s="8"/>
      <c r="B128" s="10"/>
      <c r="C128" s="10"/>
      <c r="D128" s="10" t="s">
        <v>67</v>
      </c>
      <c r="E128" s="10"/>
      <c r="F128" s="10"/>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10"/>
      <c r="AL128" s="8"/>
    </row>
    <row r="129" spans="1:38">
      <c r="A129" s="8"/>
      <c r="B129" s="36"/>
      <c r="C129" s="10"/>
      <c r="D129" s="10"/>
      <c r="E129" s="10"/>
      <c r="F129" s="10"/>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c r="AJ129" s="369"/>
      <c r="AK129" s="10"/>
      <c r="AL129" s="8"/>
    </row>
    <row r="130" spans="1:38">
      <c r="A130" s="8"/>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8"/>
    </row>
    <row r="131" spans="1:38">
      <c r="A131" s="8"/>
      <c r="B131" s="499" t="s">
        <v>68</v>
      </c>
      <c r="C131" s="499"/>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8"/>
    </row>
    <row r="132" spans="1:38">
      <c r="A132" s="8"/>
      <c r="B132" s="499" t="s">
        <v>69</v>
      </c>
      <c r="C132" s="499"/>
      <c r="D132" s="499"/>
      <c r="E132" s="499"/>
      <c r="F132" s="499"/>
      <c r="G132" s="499"/>
      <c r="H132" s="499"/>
      <c r="I132" s="499"/>
      <c r="J132" s="499"/>
      <c r="K132" s="499"/>
      <c r="L132" s="499"/>
      <c r="M132" s="499"/>
      <c r="N132" s="499"/>
      <c r="O132" s="499"/>
      <c r="P132" s="499"/>
      <c r="Q132" s="499"/>
      <c r="R132" s="499"/>
      <c r="S132" s="499"/>
      <c r="T132" s="499"/>
      <c r="U132" s="499"/>
      <c r="V132" s="499"/>
      <c r="W132" s="499"/>
      <c r="X132" s="499"/>
      <c r="Y132" s="499"/>
      <c r="Z132" s="499"/>
      <c r="AA132" s="499"/>
      <c r="AB132" s="499"/>
      <c r="AC132" s="499"/>
      <c r="AD132" s="499"/>
      <c r="AE132" s="499"/>
      <c r="AF132" s="499"/>
      <c r="AG132" s="499"/>
      <c r="AH132" s="499"/>
      <c r="AI132" s="499"/>
      <c r="AJ132" s="499"/>
      <c r="AK132" s="499"/>
      <c r="AL132" s="8"/>
    </row>
    <row r="133" spans="1:38" ht="13.5" thickBot="1">
      <c r="A133" s="8"/>
      <c r="B133" s="500"/>
      <c r="C133" s="500"/>
      <c r="D133" s="500"/>
      <c r="E133" s="500"/>
      <c r="F133" s="500"/>
      <c r="G133" s="500"/>
      <c r="H133" s="500"/>
      <c r="I133" s="500"/>
      <c r="J133" s="500"/>
      <c r="K133" s="500"/>
      <c r="L133" s="500"/>
      <c r="M133" s="500"/>
      <c r="N133" s="500"/>
      <c r="O133" s="500"/>
      <c r="P133" s="500"/>
      <c r="Q133" s="500"/>
      <c r="R133" s="500"/>
      <c r="S133" s="500"/>
      <c r="T133" s="500"/>
      <c r="U133" s="500"/>
      <c r="V133" s="500"/>
      <c r="W133" s="500"/>
      <c r="X133" s="500"/>
      <c r="Y133" s="500"/>
      <c r="Z133" s="500"/>
      <c r="AA133" s="500"/>
      <c r="AB133" s="500"/>
      <c r="AC133" s="500"/>
      <c r="AD133" s="500"/>
      <c r="AE133" s="500"/>
      <c r="AF133" s="500"/>
      <c r="AG133" s="500"/>
      <c r="AH133" s="500"/>
      <c r="AI133" s="500"/>
      <c r="AJ133" s="500"/>
      <c r="AK133" s="500"/>
      <c r="AL133" s="8"/>
    </row>
    <row r="134" spans="1:38">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row>
    <row r="135" spans="1:38" ht="15.75">
      <c r="A135" s="8"/>
      <c r="B135" s="373" t="s">
        <v>70</v>
      </c>
      <c r="C135" s="373"/>
      <c r="D135" s="373"/>
      <c r="E135" s="373"/>
      <c r="F135" s="373"/>
      <c r="G135" s="474"/>
      <c r="H135" s="475" t="s">
        <v>71</v>
      </c>
      <c r="I135" s="476"/>
      <c r="J135" s="476"/>
      <c r="K135" s="476"/>
      <c r="L135" s="476"/>
      <c r="M135" s="476"/>
      <c r="N135" s="476"/>
      <c r="O135" s="476"/>
      <c r="P135" s="476"/>
      <c r="Q135" s="476"/>
      <c r="R135" s="476"/>
      <c r="S135" s="476"/>
      <c r="T135" s="476"/>
      <c r="U135" s="476"/>
      <c r="V135" s="477"/>
      <c r="W135" s="589" t="s">
        <v>72</v>
      </c>
      <c r="X135" s="590"/>
      <c r="Y135" s="590"/>
      <c r="Z135" s="590"/>
      <c r="AA135" s="590"/>
      <c r="AB135" s="590"/>
      <c r="AC135" s="590"/>
      <c r="AD135" s="590"/>
      <c r="AE135" s="590"/>
      <c r="AF135" s="590"/>
      <c r="AG135" s="590"/>
      <c r="AH135" s="590"/>
      <c r="AI135" s="590"/>
      <c r="AJ135" s="590"/>
      <c r="AK135" s="591"/>
      <c r="AL135" s="8"/>
    </row>
    <row r="136" spans="1:38" ht="15.75">
      <c r="A136" s="8"/>
      <c r="B136" s="84"/>
      <c r="C136" s="84"/>
      <c r="D136" s="84"/>
      <c r="E136" s="84"/>
      <c r="F136" s="84"/>
      <c r="G136" s="84"/>
      <c r="H136" s="478"/>
      <c r="I136" s="479"/>
      <c r="J136" s="479"/>
      <c r="K136" s="479"/>
      <c r="L136" s="479"/>
      <c r="M136" s="479"/>
      <c r="N136" s="479"/>
      <c r="O136" s="479"/>
      <c r="P136" s="479"/>
      <c r="Q136" s="479"/>
      <c r="R136" s="479"/>
      <c r="S136" s="479"/>
      <c r="T136" s="479"/>
      <c r="U136" s="479"/>
      <c r="V136" s="480"/>
      <c r="W136" s="592"/>
      <c r="X136" s="593"/>
      <c r="Y136" s="593"/>
      <c r="Z136" s="593"/>
      <c r="AA136" s="593"/>
      <c r="AB136" s="593"/>
      <c r="AC136" s="593"/>
      <c r="AD136" s="593"/>
      <c r="AE136" s="593"/>
      <c r="AF136" s="593"/>
      <c r="AG136" s="593"/>
      <c r="AH136" s="593"/>
      <c r="AI136" s="593"/>
      <c r="AJ136" s="593"/>
      <c r="AK136" s="594"/>
      <c r="AL136" s="8"/>
    </row>
    <row r="137" spans="1:38">
      <c r="A137" s="8"/>
      <c r="B137" s="37"/>
      <c r="C137" s="379" t="s">
        <v>73</v>
      </c>
      <c r="D137" s="379"/>
      <c r="E137" s="379"/>
      <c r="F137" s="379"/>
      <c r="G137" s="379"/>
      <c r="H137" s="487"/>
      <c r="I137" s="488"/>
      <c r="J137" s="488"/>
      <c r="K137" s="488"/>
      <c r="L137" s="488"/>
      <c r="M137" s="488"/>
      <c r="N137" s="488"/>
      <c r="O137" s="488"/>
      <c r="P137" s="488"/>
      <c r="Q137" s="488"/>
      <c r="R137" s="488"/>
      <c r="S137" s="488"/>
      <c r="T137" s="488"/>
      <c r="U137" s="488"/>
      <c r="V137" s="489"/>
      <c r="W137" s="493"/>
      <c r="X137" s="494"/>
      <c r="Y137" s="494"/>
      <c r="Z137" s="494"/>
      <c r="AA137" s="494"/>
      <c r="AB137" s="494"/>
      <c r="AC137" s="494"/>
      <c r="AD137" s="494"/>
      <c r="AE137" s="494"/>
      <c r="AF137" s="494"/>
      <c r="AG137" s="494"/>
      <c r="AH137" s="494"/>
      <c r="AI137" s="494"/>
      <c r="AJ137" s="494"/>
      <c r="AK137" s="495"/>
      <c r="AL137" s="8"/>
    </row>
    <row r="138" spans="1:38">
      <c r="A138" s="8"/>
      <c r="B138" s="37"/>
      <c r="C138" s="379"/>
      <c r="D138" s="379"/>
      <c r="E138" s="379"/>
      <c r="F138" s="379"/>
      <c r="G138" s="379"/>
      <c r="H138" s="490"/>
      <c r="I138" s="491"/>
      <c r="J138" s="491"/>
      <c r="K138" s="491"/>
      <c r="L138" s="491"/>
      <c r="M138" s="491"/>
      <c r="N138" s="491"/>
      <c r="O138" s="491"/>
      <c r="P138" s="491"/>
      <c r="Q138" s="491"/>
      <c r="R138" s="491"/>
      <c r="S138" s="491"/>
      <c r="T138" s="491"/>
      <c r="U138" s="491"/>
      <c r="V138" s="492"/>
      <c r="W138" s="496"/>
      <c r="X138" s="497"/>
      <c r="Y138" s="497"/>
      <c r="Z138" s="497"/>
      <c r="AA138" s="497"/>
      <c r="AB138" s="497"/>
      <c r="AC138" s="497"/>
      <c r="AD138" s="497"/>
      <c r="AE138" s="497"/>
      <c r="AF138" s="497"/>
      <c r="AG138" s="497"/>
      <c r="AH138" s="497"/>
      <c r="AI138" s="497"/>
      <c r="AJ138" s="497"/>
      <c r="AK138" s="498"/>
      <c r="AL138" s="8"/>
    </row>
    <row r="139" spans="1:38">
      <c r="A139" s="8"/>
      <c r="B139" s="10"/>
      <c r="C139" s="357" t="s">
        <v>74</v>
      </c>
      <c r="D139" s="357"/>
      <c r="E139" s="357"/>
      <c r="F139" s="357"/>
      <c r="G139" s="357"/>
      <c r="H139" s="514"/>
      <c r="I139" s="360"/>
      <c r="J139" s="360"/>
      <c r="K139" s="360"/>
      <c r="L139" s="360"/>
      <c r="M139" s="360"/>
      <c r="N139" s="360"/>
      <c r="O139" s="360"/>
      <c r="P139" s="360"/>
      <c r="Q139" s="360"/>
      <c r="R139" s="360"/>
      <c r="S139" s="360"/>
      <c r="T139" s="360"/>
      <c r="U139" s="360"/>
      <c r="V139" s="515"/>
      <c r="W139" s="516"/>
      <c r="X139" s="517"/>
      <c r="Y139" s="517"/>
      <c r="Z139" s="517"/>
      <c r="AA139" s="517"/>
      <c r="AB139" s="517"/>
      <c r="AC139" s="517"/>
      <c r="AD139" s="517"/>
      <c r="AE139" s="517"/>
      <c r="AF139" s="517"/>
      <c r="AG139" s="517"/>
      <c r="AH139" s="517"/>
      <c r="AI139" s="517"/>
      <c r="AJ139" s="517"/>
      <c r="AK139" s="518"/>
      <c r="AL139" s="8"/>
    </row>
    <row r="140" spans="1:38">
      <c r="A140" s="8"/>
      <c r="B140" s="10"/>
      <c r="C140" s="357" t="s">
        <v>75</v>
      </c>
      <c r="D140" s="357"/>
      <c r="E140" s="357"/>
      <c r="F140" s="357"/>
      <c r="G140" s="357"/>
      <c r="H140" s="514"/>
      <c r="I140" s="360"/>
      <c r="J140" s="360"/>
      <c r="K140" s="360"/>
      <c r="L140" s="360"/>
      <c r="M140" s="360"/>
      <c r="N140" s="360"/>
      <c r="O140" s="360"/>
      <c r="P140" s="360"/>
      <c r="Q140" s="360"/>
      <c r="R140" s="360"/>
      <c r="S140" s="360"/>
      <c r="T140" s="360"/>
      <c r="U140" s="360"/>
      <c r="V140" s="515"/>
      <c r="W140" s="516"/>
      <c r="X140" s="517"/>
      <c r="Y140" s="517"/>
      <c r="Z140" s="517"/>
      <c r="AA140" s="517"/>
      <c r="AB140" s="517"/>
      <c r="AC140" s="517"/>
      <c r="AD140" s="517"/>
      <c r="AE140" s="517"/>
      <c r="AF140" s="517"/>
      <c r="AG140" s="517"/>
      <c r="AH140" s="517"/>
      <c r="AI140" s="517"/>
      <c r="AJ140" s="517"/>
      <c r="AK140" s="518"/>
      <c r="AL140" s="8"/>
    </row>
    <row r="141" spans="1:38">
      <c r="A141" s="8"/>
      <c r="B141" s="37"/>
      <c r="C141" s="379" t="s">
        <v>76</v>
      </c>
      <c r="D141" s="379"/>
      <c r="E141" s="379"/>
      <c r="F141" s="379"/>
      <c r="G141" s="379"/>
      <c r="H141" s="502"/>
      <c r="I141" s="465"/>
      <c r="J141" s="465"/>
      <c r="K141" s="465"/>
      <c r="L141" s="465"/>
      <c r="M141" s="465"/>
      <c r="N141" s="465"/>
      <c r="O141" s="465"/>
      <c r="P141" s="465"/>
      <c r="Q141" s="465"/>
      <c r="R141" s="465"/>
      <c r="S141" s="465"/>
      <c r="T141" s="465"/>
      <c r="U141" s="465"/>
      <c r="V141" s="503"/>
      <c r="W141" s="507"/>
      <c r="X141" s="508"/>
      <c r="Y141" s="508"/>
      <c r="Z141" s="508"/>
      <c r="AA141" s="508"/>
      <c r="AB141" s="508"/>
      <c r="AC141" s="508"/>
      <c r="AD141" s="508"/>
      <c r="AE141" s="508"/>
      <c r="AF141" s="508"/>
      <c r="AG141" s="508"/>
      <c r="AH141" s="508"/>
      <c r="AI141" s="508"/>
      <c r="AJ141" s="508"/>
      <c r="AK141" s="509"/>
      <c r="AL141" s="8"/>
    </row>
    <row r="142" spans="1:38">
      <c r="A142" s="8"/>
      <c r="B142" s="37"/>
      <c r="C142" s="379"/>
      <c r="D142" s="379"/>
      <c r="E142" s="379"/>
      <c r="F142" s="379"/>
      <c r="G142" s="379"/>
      <c r="H142" s="504"/>
      <c r="I142" s="505"/>
      <c r="J142" s="505"/>
      <c r="K142" s="505"/>
      <c r="L142" s="505"/>
      <c r="M142" s="505"/>
      <c r="N142" s="505"/>
      <c r="O142" s="505"/>
      <c r="P142" s="505"/>
      <c r="Q142" s="505"/>
      <c r="R142" s="505"/>
      <c r="S142" s="505"/>
      <c r="T142" s="505"/>
      <c r="U142" s="505"/>
      <c r="V142" s="506"/>
      <c r="W142" s="510"/>
      <c r="X142" s="511"/>
      <c r="Y142" s="511"/>
      <c r="Z142" s="511"/>
      <c r="AA142" s="511"/>
      <c r="AB142" s="511"/>
      <c r="AC142" s="511"/>
      <c r="AD142" s="511"/>
      <c r="AE142" s="511"/>
      <c r="AF142" s="511"/>
      <c r="AG142" s="511"/>
      <c r="AH142" s="511"/>
      <c r="AI142" s="511"/>
      <c r="AJ142" s="511"/>
      <c r="AK142" s="512"/>
      <c r="AL142" s="8"/>
    </row>
    <row r="143" spans="1:38" ht="13.5" thickBot="1">
      <c r="A143" s="8"/>
      <c r="B143" s="38"/>
      <c r="C143" s="31"/>
      <c r="D143" s="31"/>
      <c r="E143" s="31"/>
      <c r="F143" s="31"/>
      <c r="G143" s="31"/>
      <c r="H143" s="39"/>
      <c r="I143" s="39"/>
      <c r="J143" s="39"/>
      <c r="K143" s="39"/>
      <c r="L143" s="39"/>
      <c r="M143" s="39"/>
      <c r="N143" s="39"/>
      <c r="O143" s="39"/>
      <c r="P143" s="39"/>
      <c r="Q143" s="39"/>
      <c r="R143" s="39"/>
      <c r="S143" s="39"/>
      <c r="T143" s="39"/>
      <c r="U143" s="39"/>
      <c r="V143" s="39"/>
      <c r="W143" s="87"/>
      <c r="X143" s="87"/>
      <c r="Y143" s="87"/>
      <c r="Z143" s="87"/>
      <c r="AA143" s="87"/>
      <c r="AB143" s="87"/>
      <c r="AC143" s="87"/>
      <c r="AD143" s="87"/>
      <c r="AE143" s="87"/>
      <c r="AF143" s="87"/>
      <c r="AG143" s="87"/>
      <c r="AH143" s="87"/>
      <c r="AI143" s="87"/>
      <c r="AJ143" s="87"/>
      <c r="AK143" s="87"/>
      <c r="AL143" s="8"/>
    </row>
    <row r="144" spans="1:3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sheetData>
  <mergeCells count="146">
    <mergeCell ref="C141:G142"/>
    <mergeCell ref="H141:V142"/>
    <mergeCell ref="W141:AK142"/>
    <mergeCell ref="C139:G139"/>
    <mergeCell ref="H139:V139"/>
    <mergeCell ref="W139:AK139"/>
    <mergeCell ref="C140:G140"/>
    <mergeCell ref="H140:V140"/>
    <mergeCell ref="W140:AK140"/>
    <mergeCell ref="B131:AK131"/>
    <mergeCell ref="B132:AK133"/>
    <mergeCell ref="B135:G135"/>
    <mergeCell ref="H135:V136"/>
    <mergeCell ref="W135:AK136"/>
    <mergeCell ref="C137:G138"/>
    <mergeCell ref="H137:V138"/>
    <mergeCell ref="W137:AK138"/>
    <mergeCell ref="Y112:Z112"/>
    <mergeCell ref="AG112:AI112"/>
    <mergeCell ref="B113:AK113"/>
    <mergeCell ref="B114:AK118"/>
    <mergeCell ref="G128:AJ128"/>
    <mergeCell ref="G129:AJ129"/>
    <mergeCell ref="AH102:AI102"/>
    <mergeCell ref="AJ102:AK102"/>
    <mergeCell ref="B108:F111"/>
    <mergeCell ref="G108:O111"/>
    <mergeCell ref="P108:X111"/>
    <mergeCell ref="Y108:AK111"/>
    <mergeCell ref="AD100:AE101"/>
    <mergeCell ref="AF100:AG101"/>
    <mergeCell ref="AH100:AI101"/>
    <mergeCell ref="AJ100:AK101"/>
    <mergeCell ref="O101:P101"/>
    <mergeCell ref="B102:C102"/>
    <mergeCell ref="Y102:AA102"/>
    <mergeCell ref="AB102:AC102"/>
    <mergeCell ref="AD102:AE102"/>
    <mergeCell ref="AF102:AG102"/>
    <mergeCell ref="N98:O98"/>
    <mergeCell ref="L99:M99"/>
    <mergeCell ref="N99:O99"/>
    <mergeCell ref="B100:C101"/>
    <mergeCell ref="Y100:AA101"/>
    <mergeCell ref="AB100:AC101"/>
    <mergeCell ref="AH95:AI95"/>
    <mergeCell ref="AJ95:AK95"/>
    <mergeCell ref="B96:C99"/>
    <mergeCell ref="D96:X97"/>
    <mergeCell ref="Y96:AA99"/>
    <mergeCell ref="AB96:AC99"/>
    <mergeCell ref="AD96:AE99"/>
    <mergeCell ref="AF96:AG99"/>
    <mergeCell ref="AH96:AI99"/>
    <mergeCell ref="AJ96:AK99"/>
    <mergeCell ref="B95:C95"/>
    <mergeCell ref="D95:X95"/>
    <mergeCell ref="Y95:AA95"/>
    <mergeCell ref="AB95:AC95"/>
    <mergeCell ref="AD95:AE95"/>
    <mergeCell ref="AF95:AG95"/>
    <mergeCell ref="AJ92:AK93"/>
    <mergeCell ref="B94:C94"/>
    <mergeCell ref="D94:X94"/>
    <mergeCell ref="Y94:AA94"/>
    <mergeCell ref="AB94:AC94"/>
    <mergeCell ref="AD94:AE94"/>
    <mergeCell ref="AF94:AG94"/>
    <mergeCell ref="AH94:AI94"/>
    <mergeCell ref="AJ94:AK94"/>
    <mergeCell ref="B92:C93"/>
    <mergeCell ref="D92:X93"/>
    <mergeCell ref="Y92:AA93"/>
    <mergeCell ref="AB92:AC93"/>
    <mergeCell ref="AD92:AE93"/>
    <mergeCell ref="AH92:AI93"/>
    <mergeCell ref="Y89:AA91"/>
    <mergeCell ref="AB89:AC91"/>
    <mergeCell ref="AD89:AE91"/>
    <mergeCell ref="AJ89:AK91"/>
    <mergeCell ref="AF90:AG90"/>
    <mergeCell ref="AH90:AI90"/>
    <mergeCell ref="AF91:AG91"/>
    <mergeCell ref="AH91:AI91"/>
    <mergeCell ref="Y88:AA88"/>
    <mergeCell ref="AB88:AC88"/>
    <mergeCell ref="AD88:AE88"/>
    <mergeCell ref="AF88:AG88"/>
    <mergeCell ref="AH88:AI88"/>
    <mergeCell ref="AJ88:AK88"/>
    <mergeCell ref="B76:F79"/>
    <mergeCell ref="G76:O79"/>
    <mergeCell ref="P76:X79"/>
    <mergeCell ref="Y76:AK79"/>
    <mergeCell ref="B83:AK83"/>
    <mergeCell ref="B84:B87"/>
    <mergeCell ref="C84:C87"/>
    <mergeCell ref="V87:X87"/>
    <mergeCell ref="O62:P62"/>
    <mergeCell ref="F63:AK64"/>
    <mergeCell ref="F65:AK66"/>
    <mergeCell ref="Z67:AA67"/>
    <mergeCell ref="AE68:AF68"/>
    <mergeCell ref="AE71:AF71"/>
    <mergeCell ref="O56:P56"/>
    <mergeCell ref="AB56:AC56"/>
    <mergeCell ref="O57:P57"/>
    <mergeCell ref="F59:G59"/>
    <mergeCell ref="AG60:AH60"/>
    <mergeCell ref="O61:P61"/>
    <mergeCell ref="AE61:AF61"/>
    <mergeCell ref="AB38:AD38"/>
    <mergeCell ref="B41:AK41"/>
    <mergeCell ref="B50:AK50"/>
    <mergeCell ref="B51:B54"/>
    <mergeCell ref="C51:C54"/>
    <mergeCell ref="V54:X54"/>
    <mergeCell ref="B30:T30"/>
    <mergeCell ref="B33:T33"/>
    <mergeCell ref="W33:Y33"/>
    <mergeCell ref="B34:T34"/>
    <mergeCell ref="M36:O36"/>
    <mergeCell ref="AB37:AF37"/>
    <mergeCell ref="B20:T20"/>
    <mergeCell ref="B23:T23"/>
    <mergeCell ref="W23:Y23"/>
    <mergeCell ref="B24:T24"/>
    <mergeCell ref="B29:T29"/>
    <mergeCell ref="W29:Y29"/>
    <mergeCell ref="B9:D9"/>
    <mergeCell ref="F9:Z9"/>
    <mergeCell ref="AB9:AE9"/>
    <mergeCell ref="AF9:AK9"/>
    <mergeCell ref="D11:AK12"/>
    <mergeCell ref="B19:T19"/>
    <mergeCell ref="W19:Y19"/>
    <mergeCell ref="B2:F5"/>
    <mergeCell ref="G2:O5"/>
    <mergeCell ref="P2:X5"/>
    <mergeCell ref="Y2:AK5"/>
    <mergeCell ref="B7:E7"/>
    <mergeCell ref="F7:P7"/>
    <mergeCell ref="Q7:T7"/>
    <mergeCell ref="U7:Z7"/>
    <mergeCell ref="AB7:AE7"/>
    <mergeCell ref="AF7:AK7"/>
  </mergeCells>
  <conditionalFormatting sqref="B20">
    <cfRule type="expression" dxfId="37" priority="17">
      <formula>$AN$19=TRUE</formula>
    </cfRule>
  </conditionalFormatting>
  <conditionalFormatting sqref="B24">
    <cfRule type="expression" dxfId="36" priority="16">
      <formula>$AN$23=TRUE</formula>
    </cfRule>
  </conditionalFormatting>
  <conditionalFormatting sqref="B30">
    <cfRule type="expression" dxfId="35" priority="15">
      <formula>$AN$29=TRUE</formula>
    </cfRule>
  </conditionalFormatting>
  <conditionalFormatting sqref="B34:B35">
    <cfRule type="expression" dxfId="34" priority="14">
      <formula>$AN$33=TRUE</formula>
    </cfRule>
  </conditionalFormatting>
  <conditionalFormatting sqref="D126">
    <cfRule type="expression" dxfId="33" priority="1">
      <formula>$AN$125=2</formula>
    </cfRule>
  </conditionalFormatting>
  <conditionalFormatting sqref="L99:M99">
    <cfRule type="cellIs" dxfId="32" priority="9" operator="greaterThanOrEqual">
      <formula>2%</formula>
    </cfRule>
    <cfRule type="cellIs" dxfId="31" priority="10" operator="lessThan">
      <formula>2%</formula>
    </cfRule>
  </conditionalFormatting>
  <conditionalFormatting sqref="O57:P57">
    <cfRule type="cellIs" dxfId="30" priority="6" operator="greaterThanOrEqual">
      <formula>7%</formula>
    </cfRule>
    <cfRule type="cellIs" dxfId="29" priority="7" operator="lessThan">
      <formula>7%</formula>
    </cfRule>
  </conditionalFormatting>
  <conditionalFormatting sqref="O62:P62">
    <cfRule type="cellIs" dxfId="28" priority="4" operator="greaterThanOrEqual">
      <formula>5</formula>
    </cfRule>
    <cfRule type="cellIs" dxfId="27" priority="5" operator="lessThan">
      <formula>5</formula>
    </cfRule>
  </conditionalFormatting>
  <conditionalFormatting sqref="O101:P101">
    <cfRule type="cellIs" dxfId="26" priority="8" operator="greaterThanOrEqual">
      <formula>70</formula>
    </cfRule>
    <cfRule type="cellIs" dxfId="25" priority="11" operator="lessThan">
      <formula>70</formula>
    </cfRule>
  </conditionalFormatting>
  <conditionalFormatting sqref="X37">
    <cfRule type="expression" dxfId="24" priority="13">
      <formula>"$AN$36=2"</formula>
    </cfRule>
  </conditionalFormatting>
  <conditionalFormatting sqref="Z67:AA67">
    <cfRule type="cellIs" dxfId="23" priority="2" operator="lessThan">
      <formula>50</formula>
    </cfRule>
    <cfRule type="cellIs" dxfId="22" priority="3" operator="greaterThanOrEqual">
      <formula>50</formula>
    </cfRule>
  </conditionalFormatting>
  <conditionalFormatting sqref="AA37">
    <cfRule type="expression" dxfId="21" priority="12">
      <formula>"$AN$36=2"</formula>
    </cfRule>
  </conditionalFormatting>
  <conditionalFormatting sqref="AA38 AE38">
    <cfRule type="expression" dxfId="20" priority="18">
      <formula>$AP$36=2</formula>
    </cfRule>
  </conditionalFormatting>
  <conditionalFormatting sqref="AB38:AD38">
    <cfRule type="expression" dxfId="19" priority="19">
      <formula>$AP$36=2</formula>
    </cfRule>
  </conditionalFormatting>
  <dataValidations disablePrompts="1" count="2">
    <dataValidation type="list" allowBlank="1" showInputMessage="1" showErrorMessage="1" sqref="AB37:AF37" xr:uid="{00000000-0002-0000-0400-000000000000}">
      <formula1>$AS$42:$AS$52</formula1>
    </dataValidation>
    <dataValidation type="list" allowBlank="1" showInputMessage="1" showErrorMessage="1" sqref="B19:T19 B29:T29 B33:T33 B23:T23" xr:uid="{00000000-0002-0000-0400-000001000000}">
      <formula1>$AQ$3:$AQ$35</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0</xdr:col>
                    <xdr:colOff>200025</xdr:colOff>
                    <xdr:row>42</xdr:row>
                    <xdr:rowOff>19050</xdr:rowOff>
                  </from>
                  <to>
                    <xdr:col>2</xdr:col>
                    <xdr:colOff>28575</xdr:colOff>
                    <xdr:row>42</xdr:row>
                    <xdr:rowOff>285750</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xdr:col>
                    <xdr:colOff>9525</xdr:colOff>
                    <xdr:row>43</xdr:row>
                    <xdr:rowOff>0</xdr:rowOff>
                  </from>
                  <to>
                    <xdr:col>2</xdr:col>
                    <xdr:colOff>47625</xdr:colOff>
                    <xdr:row>43</xdr:row>
                    <xdr:rowOff>276225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38100</xdr:colOff>
                    <xdr:row>10</xdr:row>
                    <xdr:rowOff>57150</xdr:rowOff>
                  </from>
                  <to>
                    <xdr:col>1</xdr:col>
                    <xdr:colOff>38100</xdr:colOff>
                    <xdr:row>11</xdr:row>
                    <xdr:rowOff>161925</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0</xdr:col>
                    <xdr:colOff>200025</xdr:colOff>
                    <xdr:row>44</xdr:row>
                    <xdr:rowOff>0</xdr:rowOff>
                  </from>
                  <to>
                    <xdr:col>2</xdr:col>
                    <xdr:colOff>28575</xdr:colOff>
                    <xdr:row>44</xdr:row>
                    <xdr:rowOff>266700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0</xdr:col>
                    <xdr:colOff>200025</xdr:colOff>
                    <xdr:row>44</xdr:row>
                    <xdr:rowOff>304800</xdr:rowOff>
                  </from>
                  <to>
                    <xdr:col>2</xdr:col>
                    <xdr:colOff>28575</xdr:colOff>
                    <xdr:row>45</xdr:row>
                    <xdr:rowOff>266700</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1</xdr:col>
                    <xdr:colOff>95250</xdr:colOff>
                    <xdr:row>54</xdr:row>
                    <xdr:rowOff>171450</xdr:rowOff>
                  </from>
                  <to>
                    <xdr:col>2</xdr:col>
                    <xdr:colOff>0</xdr:colOff>
                    <xdr:row>56</xdr:row>
                    <xdr:rowOff>57150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1</xdr:col>
                    <xdr:colOff>95250</xdr:colOff>
                    <xdr:row>70</xdr:row>
                    <xdr:rowOff>19050</xdr:rowOff>
                  </from>
                  <to>
                    <xdr:col>2</xdr:col>
                    <xdr:colOff>0</xdr:colOff>
                    <xdr:row>71</xdr:row>
                    <xdr:rowOff>76200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1</xdr:col>
                    <xdr:colOff>95250</xdr:colOff>
                    <xdr:row>57</xdr:row>
                    <xdr:rowOff>76200</xdr:rowOff>
                  </from>
                  <to>
                    <xdr:col>2</xdr:col>
                    <xdr:colOff>0</xdr:colOff>
                    <xdr:row>58</xdr:row>
                    <xdr:rowOff>133350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1</xdr:col>
                    <xdr:colOff>95250</xdr:colOff>
                    <xdr:row>59</xdr:row>
                    <xdr:rowOff>161925</xdr:rowOff>
                  </from>
                  <to>
                    <xdr:col>2</xdr:col>
                    <xdr:colOff>0</xdr:colOff>
                    <xdr:row>61</xdr:row>
                    <xdr:rowOff>57150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1</xdr:col>
                    <xdr:colOff>95250</xdr:colOff>
                    <xdr:row>62</xdr:row>
                    <xdr:rowOff>19050</xdr:rowOff>
                  </from>
                  <to>
                    <xdr:col>2</xdr:col>
                    <xdr:colOff>0</xdr:colOff>
                    <xdr:row>63</xdr:row>
                    <xdr:rowOff>85725</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1</xdr:col>
                    <xdr:colOff>95250</xdr:colOff>
                    <xdr:row>67</xdr:row>
                    <xdr:rowOff>19050</xdr:rowOff>
                  </from>
                  <to>
                    <xdr:col>2</xdr:col>
                    <xdr:colOff>0</xdr:colOff>
                    <xdr:row>68</xdr:row>
                    <xdr:rowOff>85725</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1</xdr:col>
                    <xdr:colOff>95250</xdr:colOff>
                    <xdr:row>69</xdr:row>
                    <xdr:rowOff>19050</xdr:rowOff>
                  </from>
                  <to>
                    <xdr:col>2</xdr:col>
                    <xdr:colOff>0</xdr:colOff>
                    <xdr:row>70</xdr:row>
                    <xdr:rowOff>85725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57150</xdr:colOff>
                    <xdr:row>120</xdr:row>
                    <xdr:rowOff>9525</xdr:rowOff>
                  </from>
                  <to>
                    <xdr:col>2</xdr:col>
                    <xdr:colOff>0</xdr:colOff>
                    <xdr:row>121</xdr:row>
                    <xdr:rowOff>57150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57150</xdr:colOff>
                    <xdr:row>123</xdr:row>
                    <xdr:rowOff>9525</xdr:rowOff>
                  </from>
                  <to>
                    <xdr:col>2</xdr:col>
                    <xdr:colOff>0</xdr:colOff>
                    <xdr:row>124</xdr:row>
                    <xdr:rowOff>85725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57150</xdr:colOff>
                    <xdr:row>125</xdr:row>
                    <xdr:rowOff>9525</xdr:rowOff>
                  </from>
                  <to>
                    <xdr:col>2</xdr:col>
                    <xdr:colOff>0</xdr:colOff>
                    <xdr:row>126</xdr:row>
                    <xdr:rowOff>85725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57150</xdr:colOff>
                    <xdr:row>127</xdr:row>
                    <xdr:rowOff>0</xdr:rowOff>
                  </from>
                  <to>
                    <xdr:col>2</xdr:col>
                    <xdr:colOff>0</xdr:colOff>
                    <xdr:row>128</xdr:row>
                    <xdr:rowOff>95250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29</xdr:col>
                    <xdr:colOff>9525</xdr:colOff>
                    <xdr:row>17</xdr:row>
                    <xdr:rowOff>19050</xdr:rowOff>
                  </from>
                  <to>
                    <xdr:col>29</xdr:col>
                    <xdr:colOff>209550</xdr:colOff>
                    <xdr:row>17</xdr:row>
                    <xdr:rowOff>95250</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29</xdr:col>
                    <xdr:colOff>9525</xdr:colOff>
                    <xdr:row>18</xdr:row>
                    <xdr:rowOff>180975</xdr:rowOff>
                  </from>
                  <to>
                    <xdr:col>29</xdr:col>
                    <xdr:colOff>209550</xdr:colOff>
                    <xdr:row>20</xdr:row>
                    <xdr:rowOff>66675</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29</xdr:col>
                    <xdr:colOff>9525</xdr:colOff>
                    <xdr:row>21</xdr:row>
                    <xdr:rowOff>0</xdr:rowOff>
                  </from>
                  <to>
                    <xdr:col>29</xdr:col>
                    <xdr:colOff>209550</xdr:colOff>
                    <xdr:row>21</xdr:row>
                    <xdr:rowOff>85725</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29</xdr:col>
                    <xdr:colOff>9525</xdr:colOff>
                    <xdr:row>22</xdr:row>
                    <xdr:rowOff>152400</xdr:rowOff>
                  </from>
                  <to>
                    <xdr:col>29</xdr:col>
                    <xdr:colOff>209550</xdr:colOff>
                    <xdr:row>24</xdr:row>
                    <xdr:rowOff>57150</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29</xdr:col>
                    <xdr:colOff>9525</xdr:colOff>
                    <xdr:row>27</xdr:row>
                    <xdr:rowOff>19050</xdr:rowOff>
                  </from>
                  <to>
                    <xdr:col>29</xdr:col>
                    <xdr:colOff>209550</xdr:colOff>
                    <xdr:row>27</xdr:row>
                    <xdr:rowOff>104775</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29</xdr:col>
                    <xdr:colOff>9525</xdr:colOff>
                    <xdr:row>28</xdr:row>
                    <xdr:rowOff>171450</xdr:rowOff>
                  </from>
                  <to>
                    <xdr:col>29</xdr:col>
                    <xdr:colOff>209550</xdr:colOff>
                    <xdr:row>30</xdr:row>
                    <xdr:rowOff>76200</xdr:rowOff>
                  </to>
                </anchor>
              </controlPr>
            </control>
          </mc:Choice>
        </mc:AlternateContent>
        <mc:AlternateContent xmlns:mc="http://schemas.openxmlformats.org/markup-compatibility/2006">
          <mc:Choice Requires="x14">
            <control shapeId="3095" r:id="rId26" name="Check Box 23">
              <controlPr locked="0" defaultSize="0" autoFill="0" autoLine="0" autoPict="0">
                <anchor moveWithCells="1">
                  <from>
                    <xdr:col>29</xdr:col>
                    <xdr:colOff>9525</xdr:colOff>
                    <xdr:row>31</xdr:row>
                    <xdr:rowOff>19050</xdr:rowOff>
                  </from>
                  <to>
                    <xdr:col>29</xdr:col>
                    <xdr:colOff>209550</xdr:colOff>
                    <xdr:row>31</xdr:row>
                    <xdr:rowOff>104775</xdr:rowOff>
                  </to>
                </anchor>
              </controlPr>
            </control>
          </mc:Choice>
        </mc:AlternateContent>
        <mc:AlternateContent xmlns:mc="http://schemas.openxmlformats.org/markup-compatibility/2006">
          <mc:Choice Requires="x14">
            <control shapeId="3096" r:id="rId27" name="Check Box 24">
              <controlPr locked="0" defaultSize="0" autoFill="0" autoLine="0" autoPict="0">
                <anchor moveWithCells="1">
                  <from>
                    <xdr:col>29</xdr:col>
                    <xdr:colOff>9525</xdr:colOff>
                    <xdr:row>32</xdr:row>
                    <xdr:rowOff>171450</xdr:rowOff>
                  </from>
                  <to>
                    <xdr:col>29</xdr:col>
                    <xdr:colOff>209550</xdr:colOff>
                    <xdr:row>34</xdr:row>
                    <xdr:rowOff>76200</xdr:rowOff>
                  </to>
                </anchor>
              </controlPr>
            </control>
          </mc:Choice>
        </mc:AlternateContent>
        <mc:AlternateContent xmlns:mc="http://schemas.openxmlformats.org/markup-compatibility/2006">
          <mc:Choice Requires="x14">
            <control shapeId="3097" r:id="rId28" name="Option Button 25">
              <controlPr locked="0" defaultSize="0" autoFill="0" autoLine="0" autoPict="0">
                <anchor moveWithCells="1">
                  <from>
                    <xdr:col>27</xdr:col>
                    <xdr:colOff>104775</xdr:colOff>
                    <xdr:row>34</xdr:row>
                    <xdr:rowOff>161925</xdr:rowOff>
                  </from>
                  <to>
                    <xdr:col>28</xdr:col>
                    <xdr:colOff>0</xdr:colOff>
                    <xdr:row>36</xdr:row>
                    <xdr:rowOff>28575</xdr:rowOff>
                  </to>
                </anchor>
              </controlPr>
            </control>
          </mc:Choice>
        </mc:AlternateContent>
        <mc:AlternateContent xmlns:mc="http://schemas.openxmlformats.org/markup-compatibility/2006">
          <mc:Choice Requires="x14">
            <control shapeId="3098" r:id="rId29" name="Option Button 26">
              <controlPr locked="0" defaultSize="0" autoFill="0" autoLine="0" autoPict="0">
                <anchor moveWithCells="1">
                  <from>
                    <xdr:col>29</xdr:col>
                    <xdr:colOff>133350</xdr:colOff>
                    <xdr:row>34</xdr:row>
                    <xdr:rowOff>161925</xdr:rowOff>
                  </from>
                  <to>
                    <xdr:col>29</xdr:col>
                    <xdr:colOff>209550</xdr:colOff>
                    <xdr:row>36</xdr:row>
                    <xdr:rowOff>19050</xdr:rowOff>
                  </to>
                </anchor>
              </controlPr>
            </control>
          </mc:Choice>
        </mc:AlternateContent>
        <mc:AlternateContent xmlns:mc="http://schemas.openxmlformats.org/markup-compatibility/2006">
          <mc:Choice Requires="x14">
            <control shapeId="3099" r:id="rId30" name="Group Box 27">
              <controlPr locked="0" defaultSize="0" autoFill="0" autoPict="0">
                <anchor moveWithCells="1">
                  <from>
                    <xdr:col>27</xdr:col>
                    <xdr:colOff>0</xdr:colOff>
                    <xdr:row>34</xdr:row>
                    <xdr:rowOff>180975</xdr:rowOff>
                  </from>
                  <to>
                    <xdr:col>29</xdr:col>
                    <xdr:colOff>0</xdr:colOff>
                    <xdr:row>36</xdr:row>
                    <xdr:rowOff>19050</xdr:rowOff>
                  </to>
                </anchor>
              </controlPr>
            </control>
          </mc:Choice>
        </mc:AlternateContent>
        <mc:AlternateContent xmlns:mc="http://schemas.openxmlformats.org/markup-compatibility/2006">
          <mc:Choice Requires="x14">
            <control shapeId="3100" r:id="rId31" name="Check Box 28">
              <controlPr locked="0" defaultSize="0" autoFill="0" autoLine="0" autoPict="0">
                <anchor moveWithCells="1">
                  <from>
                    <xdr:col>0</xdr:col>
                    <xdr:colOff>200025</xdr:colOff>
                    <xdr:row>46</xdr:row>
                    <xdr:rowOff>0</xdr:rowOff>
                  </from>
                  <to>
                    <xdr:col>2</xdr:col>
                    <xdr:colOff>28575</xdr:colOff>
                    <xdr:row>46</xdr:row>
                    <xdr:rowOff>295275</xdr:rowOff>
                  </to>
                </anchor>
              </controlPr>
            </control>
          </mc:Choice>
        </mc:AlternateContent>
        <mc:AlternateContent xmlns:mc="http://schemas.openxmlformats.org/markup-compatibility/2006">
          <mc:Choice Requires="x14">
            <control shapeId="3101" r:id="rId32" name="Option Button 29">
              <controlPr locked="0" defaultSize="0" autoFill="0" autoLine="0" autoPict="0">
                <anchor moveWithCells="1">
                  <from>
                    <xdr:col>18</xdr:col>
                    <xdr:colOff>114300</xdr:colOff>
                    <xdr:row>43</xdr:row>
                    <xdr:rowOff>9525</xdr:rowOff>
                  </from>
                  <to>
                    <xdr:col>19</xdr:col>
                    <xdr:colOff>0</xdr:colOff>
                    <xdr:row>43</xdr:row>
                    <xdr:rowOff>266700</xdr:rowOff>
                  </to>
                </anchor>
              </controlPr>
            </control>
          </mc:Choice>
        </mc:AlternateContent>
        <mc:AlternateContent xmlns:mc="http://schemas.openxmlformats.org/markup-compatibility/2006">
          <mc:Choice Requires="x14">
            <control shapeId="3102" r:id="rId33" name="Option Button 30">
              <controlPr locked="0" defaultSize="0" autoFill="0" autoLine="0" autoPict="0">
                <anchor moveWithCells="1">
                  <from>
                    <xdr:col>19</xdr:col>
                    <xdr:colOff>295275</xdr:colOff>
                    <xdr:row>43</xdr:row>
                    <xdr:rowOff>9525</xdr:rowOff>
                  </from>
                  <to>
                    <xdr:col>19</xdr:col>
                    <xdr:colOff>295275</xdr:colOff>
                    <xdr:row>43</xdr:row>
                    <xdr:rowOff>257175</xdr:rowOff>
                  </to>
                </anchor>
              </controlPr>
            </control>
          </mc:Choice>
        </mc:AlternateContent>
        <mc:AlternateContent xmlns:mc="http://schemas.openxmlformats.org/markup-compatibility/2006">
          <mc:Choice Requires="x14">
            <control shapeId="3103" r:id="rId34" name="Option Button 31">
              <controlPr locked="0" defaultSize="0" autoFill="0" autoLine="0" autoPict="0">
                <anchor moveWithCells="1">
                  <from>
                    <xdr:col>21</xdr:col>
                    <xdr:colOff>200025</xdr:colOff>
                    <xdr:row>43</xdr:row>
                    <xdr:rowOff>19050</xdr:rowOff>
                  </from>
                  <to>
                    <xdr:col>21</xdr:col>
                    <xdr:colOff>209550</xdr:colOff>
                    <xdr:row>43</xdr:row>
                    <xdr:rowOff>266700</xdr:rowOff>
                  </to>
                </anchor>
              </controlPr>
            </control>
          </mc:Choice>
        </mc:AlternateContent>
        <mc:AlternateContent xmlns:mc="http://schemas.openxmlformats.org/markup-compatibility/2006">
          <mc:Choice Requires="x14">
            <control shapeId="3104" r:id="rId35" name="Option Button 32">
              <controlPr locked="0" defaultSize="0" autoFill="0" autoLine="0" autoPict="0">
                <anchor moveWithCells="1">
                  <from>
                    <xdr:col>23</xdr:col>
                    <xdr:colOff>171450</xdr:colOff>
                    <xdr:row>43</xdr:row>
                    <xdr:rowOff>19050</xdr:rowOff>
                  </from>
                  <to>
                    <xdr:col>23</xdr:col>
                    <xdr:colOff>209550</xdr:colOff>
                    <xdr:row>43</xdr:row>
                    <xdr:rowOff>266700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xdr:col>
                    <xdr:colOff>57150</xdr:colOff>
                    <xdr:row>122</xdr:row>
                    <xdr:rowOff>9525</xdr:rowOff>
                  </from>
                  <to>
                    <xdr:col>2</xdr:col>
                    <xdr:colOff>0</xdr:colOff>
                    <xdr:row>123</xdr:row>
                    <xdr:rowOff>57150</xdr:rowOff>
                  </to>
                </anchor>
              </controlPr>
            </control>
          </mc:Choice>
        </mc:AlternateContent>
        <mc:AlternateContent xmlns:mc="http://schemas.openxmlformats.org/markup-compatibility/2006">
          <mc:Choice Requires="x14">
            <control shapeId="3106" r:id="rId37" name="Option Button 34">
              <controlPr locked="0" defaultSize="0" autoFill="0" autoLine="0" autoPict="0">
                <anchor moveWithCells="1">
                  <from>
                    <xdr:col>24</xdr:col>
                    <xdr:colOff>276225</xdr:colOff>
                    <xdr:row>92</xdr:row>
                    <xdr:rowOff>276225</xdr:rowOff>
                  </from>
                  <to>
                    <xdr:col>24</xdr:col>
                    <xdr:colOff>276225</xdr:colOff>
                    <xdr:row>94</xdr:row>
                    <xdr:rowOff>38100</xdr:rowOff>
                  </to>
                </anchor>
              </controlPr>
            </control>
          </mc:Choice>
        </mc:AlternateContent>
        <mc:AlternateContent xmlns:mc="http://schemas.openxmlformats.org/markup-compatibility/2006">
          <mc:Choice Requires="x14">
            <control shapeId="3107" r:id="rId38" name="Option Button 35">
              <controlPr locked="0" defaultSize="0" autoFill="0" autoLine="0" autoPict="0">
                <anchor moveWithCells="1">
                  <from>
                    <xdr:col>24</xdr:col>
                    <xdr:colOff>276225</xdr:colOff>
                    <xdr:row>93</xdr:row>
                    <xdr:rowOff>190500</xdr:rowOff>
                  </from>
                  <to>
                    <xdr:col>24</xdr:col>
                    <xdr:colOff>276225</xdr:colOff>
                    <xdr:row>95</xdr:row>
                    <xdr:rowOff>28575</xdr:rowOff>
                  </to>
                </anchor>
              </controlPr>
            </control>
          </mc:Choice>
        </mc:AlternateContent>
        <mc:AlternateContent xmlns:mc="http://schemas.openxmlformats.org/markup-compatibility/2006">
          <mc:Choice Requires="x14">
            <control shapeId="3108" r:id="rId39" name="Option Button 36">
              <controlPr locked="0" defaultSize="0" autoFill="0" autoLine="0" autoPict="0">
                <anchor moveWithCells="1">
                  <from>
                    <xdr:col>24</xdr:col>
                    <xdr:colOff>276225</xdr:colOff>
                    <xdr:row>96</xdr:row>
                    <xdr:rowOff>104775</xdr:rowOff>
                  </from>
                  <to>
                    <xdr:col>24</xdr:col>
                    <xdr:colOff>276225</xdr:colOff>
                    <xdr:row>97</xdr:row>
                    <xdr:rowOff>161925</xdr:rowOff>
                  </to>
                </anchor>
              </controlPr>
            </control>
          </mc:Choice>
        </mc:AlternateContent>
        <mc:AlternateContent xmlns:mc="http://schemas.openxmlformats.org/markup-compatibility/2006">
          <mc:Choice Requires="x14">
            <control shapeId="3109" r:id="rId40" name="Option Button 37">
              <controlPr locked="0" defaultSize="0" autoFill="0" autoLine="0" autoPict="0">
                <anchor moveWithCells="1">
                  <from>
                    <xdr:col>24</xdr:col>
                    <xdr:colOff>285750</xdr:colOff>
                    <xdr:row>99</xdr:row>
                    <xdr:rowOff>76200</xdr:rowOff>
                  </from>
                  <to>
                    <xdr:col>24</xdr:col>
                    <xdr:colOff>285750</xdr:colOff>
                    <xdr:row>100</xdr:row>
                    <xdr:rowOff>133350</xdr:rowOff>
                  </to>
                </anchor>
              </controlPr>
            </control>
          </mc:Choice>
        </mc:AlternateContent>
        <mc:AlternateContent xmlns:mc="http://schemas.openxmlformats.org/markup-compatibility/2006">
          <mc:Choice Requires="x14">
            <control shapeId="3110" r:id="rId41" name="Option Button 38">
              <controlPr locked="0" defaultSize="0" autoFill="0" autoLine="0" autoPict="0">
                <anchor moveWithCells="1">
                  <from>
                    <xdr:col>27</xdr:col>
                    <xdr:colOff>104775</xdr:colOff>
                    <xdr:row>99</xdr:row>
                    <xdr:rowOff>85725</xdr:rowOff>
                  </from>
                  <to>
                    <xdr:col>28</xdr:col>
                    <xdr:colOff>0</xdr:colOff>
                    <xdr:row>100</xdr:row>
                    <xdr:rowOff>133350</xdr:rowOff>
                  </to>
                </anchor>
              </controlPr>
            </control>
          </mc:Choice>
        </mc:AlternateContent>
        <mc:AlternateContent xmlns:mc="http://schemas.openxmlformats.org/markup-compatibility/2006">
          <mc:Choice Requires="x14">
            <control shapeId="3111" r:id="rId42" name="Option Button 39">
              <controlPr locked="0" defaultSize="0" autoFill="0" autoLine="0" autoPict="0">
                <anchor moveWithCells="1">
                  <from>
                    <xdr:col>27</xdr:col>
                    <xdr:colOff>114300</xdr:colOff>
                    <xdr:row>93</xdr:row>
                    <xdr:rowOff>200025</xdr:rowOff>
                  </from>
                  <to>
                    <xdr:col>28</xdr:col>
                    <xdr:colOff>0</xdr:colOff>
                    <xdr:row>95</xdr:row>
                    <xdr:rowOff>28575</xdr:rowOff>
                  </to>
                </anchor>
              </controlPr>
            </control>
          </mc:Choice>
        </mc:AlternateContent>
        <mc:AlternateContent xmlns:mc="http://schemas.openxmlformats.org/markup-compatibility/2006">
          <mc:Choice Requires="x14">
            <control shapeId="3112" r:id="rId43" name="Option Button 40">
              <controlPr locked="0" defaultSize="0" autoFill="0" autoLine="0" autoPict="0">
                <anchor moveWithCells="1">
                  <from>
                    <xdr:col>27</xdr:col>
                    <xdr:colOff>114300</xdr:colOff>
                    <xdr:row>96</xdr:row>
                    <xdr:rowOff>95250</xdr:rowOff>
                  </from>
                  <to>
                    <xdr:col>28</xdr:col>
                    <xdr:colOff>0</xdr:colOff>
                    <xdr:row>97</xdr:row>
                    <xdr:rowOff>152400</xdr:rowOff>
                  </to>
                </anchor>
              </controlPr>
            </control>
          </mc:Choice>
        </mc:AlternateContent>
        <mc:AlternateContent xmlns:mc="http://schemas.openxmlformats.org/markup-compatibility/2006">
          <mc:Choice Requires="x14">
            <control shapeId="3113" r:id="rId44" name="Option Button 41">
              <controlPr locked="0" defaultSize="0" autoFill="0" autoLine="0" autoPict="0">
                <anchor moveWithCells="1">
                  <from>
                    <xdr:col>29</xdr:col>
                    <xdr:colOff>161925</xdr:colOff>
                    <xdr:row>96</xdr:row>
                    <xdr:rowOff>123825</xdr:rowOff>
                  </from>
                  <to>
                    <xdr:col>29</xdr:col>
                    <xdr:colOff>209550</xdr:colOff>
                    <xdr:row>98</xdr:row>
                    <xdr:rowOff>9525</xdr:rowOff>
                  </to>
                </anchor>
              </controlPr>
            </control>
          </mc:Choice>
        </mc:AlternateContent>
        <mc:AlternateContent xmlns:mc="http://schemas.openxmlformats.org/markup-compatibility/2006">
          <mc:Choice Requires="x14">
            <control shapeId="3114" r:id="rId45" name="Option Button 42">
              <controlPr locked="0" defaultSize="0" autoFill="0" autoLine="0" autoPict="0">
                <anchor moveWithCells="1">
                  <from>
                    <xdr:col>33</xdr:col>
                    <xdr:colOff>247650</xdr:colOff>
                    <xdr:row>96</xdr:row>
                    <xdr:rowOff>114300</xdr:rowOff>
                  </from>
                  <to>
                    <xdr:col>33</xdr:col>
                    <xdr:colOff>247650</xdr:colOff>
                    <xdr:row>98</xdr:row>
                    <xdr:rowOff>0</xdr:rowOff>
                  </to>
                </anchor>
              </controlPr>
            </control>
          </mc:Choice>
        </mc:AlternateContent>
        <mc:AlternateContent xmlns:mc="http://schemas.openxmlformats.org/markup-compatibility/2006">
          <mc:Choice Requires="x14">
            <control shapeId="3115" r:id="rId46" name="Option Button 43">
              <controlPr locked="0" defaultSize="0" autoFill="0" autoLine="0" autoPict="0">
                <anchor moveWithCells="1">
                  <from>
                    <xdr:col>35</xdr:col>
                    <xdr:colOff>123825</xdr:colOff>
                    <xdr:row>97</xdr:row>
                    <xdr:rowOff>0</xdr:rowOff>
                  </from>
                  <to>
                    <xdr:col>36</xdr:col>
                    <xdr:colOff>0</xdr:colOff>
                    <xdr:row>98</xdr:row>
                    <xdr:rowOff>57150</xdr:rowOff>
                  </to>
                </anchor>
              </controlPr>
            </control>
          </mc:Choice>
        </mc:AlternateContent>
        <mc:AlternateContent xmlns:mc="http://schemas.openxmlformats.org/markup-compatibility/2006">
          <mc:Choice Requires="x14">
            <control shapeId="3116" r:id="rId47" name="Option Button 44">
              <controlPr locked="0" defaultSize="0" autoFill="0" autoLine="0" autoPict="0">
                <anchor moveWithCells="1">
                  <from>
                    <xdr:col>35</xdr:col>
                    <xdr:colOff>123825</xdr:colOff>
                    <xdr:row>99</xdr:row>
                    <xdr:rowOff>76200</xdr:rowOff>
                  </from>
                  <to>
                    <xdr:col>36</xdr:col>
                    <xdr:colOff>0</xdr:colOff>
                    <xdr:row>100</xdr:row>
                    <xdr:rowOff>133350</xdr:rowOff>
                  </to>
                </anchor>
              </controlPr>
            </control>
          </mc:Choice>
        </mc:AlternateContent>
        <mc:AlternateContent xmlns:mc="http://schemas.openxmlformats.org/markup-compatibility/2006">
          <mc:Choice Requires="x14">
            <control shapeId="3117" r:id="rId48" name="Option Button 45">
              <controlPr locked="0" defaultSize="0" autoFill="0" autoLine="0" autoPict="0">
                <anchor moveWithCells="1">
                  <from>
                    <xdr:col>29</xdr:col>
                    <xdr:colOff>142875</xdr:colOff>
                    <xdr:row>99</xdr:row>
                    <xdr:rowOff>85725</xdr:rowOff>
                  </from>
                  <to>
                    <xdr:col>29</xdr:col>
                    <xdr:colOff>209550</xdr:colOff>
                    <xdr:row>100</xdr:row>
                    <xdr:rowOff>133350</xdr:rowOff>
                  </to>
                </anchor>
              </controlPr>
            </control>
          </mc:Choice>
        </mc:AlternateContent>
        <mc:AlternateContent xmlns:mc="http://schemas.openxmlformats.org/markup-compatibility/2006">
          <mc:Choice Requires="x14">
            <control shapeId="3118" r:id="rId49" name="Option Button 46">
              <controlPr locked="0" defaultSize="0" autoFill="0" autoLine="0" autoPict="0">
                <anchor moveWithCells="1">
                  <from>
                    <xdr:col>29</xdr:col>
                    <xdr:colOff>171450</xdr:colOff>
                    <xdr:row>101</xdr:row>
                    <xdr:rowOff>0</xdr:rowOff>
                  </from>
                  <to>
                    <xdr:col>29</xdr:col>
                    <xdr:colOff>209550</xdr:colOff>
                    <xdr:row>102</xdr:row>
                    <xdr:rowOff>57150</xdr:rowOff>
                  </to>
                </anchor>
              </controlPr>
            </control>
          </mc:Choice>
        </mc:AlternateContent>
        <mc:AlternateContent xmlns:mc="http://schemas.openxmlformats.org/markup-compatibility/2006">
          <mc:Choice Requires="x14">
            <control shapeId="3119" r:id="rId50" name="Option Button 47">
              <controlPr locked="0" defaultSize="0" autoFill="0" autoLine="0" autoPict="0">
                <anchor moveWithCells="1">
                  <from>
                    <xdr:col>27</xdr:col>
                    <xdr:colOff>114300</xdr:colOff>
                    <xdr:row>101</xdr:row>
                    <xdr:rowOff>19050</xdr:rowOff>
                  </from>
                  <to>
                    <xdr:col>28</xdr:col>
                    <xdr:colOff>0</xdr:colOff>
                    <xdr:row>102</xdr:row>
                    <xdr:rowOff>66675</xdr:rowOff>
                  </to>
                </anchor>
              </controlPr>
            </control>
          </mc:Choice>
        </mc:AlternateContent>
        <mc:AlternateContent xmlns:mc="http://schemas.openxmlformats.org/markup-compatibility/2006">
          <mc:Choice Requires="x14">
            <control shapeId="3120" r:id="rId51" name="Option Button 48">
              <controlPr locked="0" defaultSize="0" autoFill="0" autoLine="0" autoPict="0">
                <anchor moveWithCells="1">
                  <from>
                    <xdr:col>24</xdr:col>
                    <xdr:colOff>285750</xdr:colOff>
                    <xdr:row>101</xdr:row>
                    <xdr:rowOff>9525</xdr:rowOff>
                  </from>
                  <to>
                    <xdr:col>24</xdr:col>
                    <xdr:colOff>285750</xdr:colOff>
                    <xdr:row>102</xdr:row>
                    <xdr:rowOff>57150</xdr:rowOff>
                  </to>
                </anchor>
              </controlPr>
            </control>
          </mc:Choice>
        </mc:AlternateContent>
        <mc:AlternateContent xmlns:mc="http://schemas.openxmlformats.org/markup-compatibility/2006">
          <mc:Choice Requires="x14">
            <control shapeId="3121" r:id="rId52" name="Option Button 49">
              <controlPr locked="0" defaultSize="0" autoFill="0" autoLine="0" autoPict="0">
                <anchor moveWithCells="1">
                  <from>
                    <xdr:col>33</xdr:col>
                    <xdr:colOff>247650</xdr:colOff>
                    <xdr:row>100</xdr:row>
                    <xdr:rowOff>190500</xdr:rowOff>
                  </from>
                  <to>
                    <xdr:col>33</xdr:col>
                    <xdr:colOff>247650</xdr:colOff>
                    <xdr:row>102</xdr:row>
                    <xdr:rowOff>95250</xdr:rowOff>
                  </to>
                </anchor>
              </controlPr>
            </control>
          </mc:Choice>
        </mc:AlternateContent>
        <mc:AlternateContent xmlns:mc="http://schemas.openxmlformats.org/markup-compatibility/2006">
          <mc:Choice Requires="x14">
            <control shapeId="3122" r:id="rId53" name="Group Box 50">
              <controlPr locked="0" defaultSize="0" autoFill="0" autoPict="0">
                <anchor moveWithCells="1">
                  <from>
                    <xdr:col>24</xdr:col>
                    <xdr:colOff>9525</xdr:colOff>
                    <xdr:row>91</xdr:row>
                    <xdr:rowOff>9525</xdr:rowOff>
                  </from>
                  <to>
                    <xdr:col>27</xdr:col>
                    <xdr:colOff>95250</xdr:colOff>
                    <xdr:row>105</xdr:row>
                    <xdr:rowOff>19050</xdr:rowOff>
                  </to>
                </anchor>
              </controlPr>
            </control>
          </mc:Choice>
        </mc:AlternateContent>
        <mc:AlternateContent xmlns:mc="http://schemas.openxmlformats.org/markup-compatibility/2006">
          <mc:Choice Requires="x14">
            <control shapeId="3123" r:id="rId54" name="Option Button 51">
              <controlPr locked="0" defaultSize="0" autoFill="0" autoLine="0" autoPict="0">
                <anchor moveWithCells="1">
                  <from>
                    <xdr:col>11</xdr:col>
                    <xdr:colOff>57150</xdr:colOff>
                    <xdr:row>68</xdr:row>
                    <xdr:rowOff>9525</xdr:rowOff>
                  </from>
                  <to>
                    <xdr:col>12</xdr:col>
                    <xdr:colOff>0</xdr:colOff>
                    <xdr:row>69</xdr:row>
                    <xdr:rowOff>114300</xdr:rowOff>
                  </to>
                </anchor>
              </controlPr>
            </control>
          </mc:Choice>
        </mc:AlternateContent>
        <mc:AlternateContent xmlns:mc="http://schemas.openxmlformats.org/markup-compatibility/2006">
          <mc:Choice Requires="x14">
            <control shapeId="3124" r:id="rId55" name="Option Button 52">
              <controlPr locked="0" defaultSize="0" autoFill="0" autoLine="0" autoPict="0">
                <anchor moveWithCells="1">
                  <from>
                    <xdr:col>14</xdr:col>
                    <xdr:colOff>38100</xdr:colOff>
                    <xdr:row>68</xdr:row>
                    <xdr:rowOff>0</xdr:rowOff>
                  </from>
                  <to>
                    <xdr:col>15</xdr:col>
                    <xdr:colOff>0</xdr:colOff>
                    <xdr:row>69</xdr:row>
                    <xdr:rowOff>104775</xdr:rowOff>
                  </to>
                </anchor>
              </controlPr>
            </control>
          </mc:Choice>
        </mc:AlternateContent>
        <mc:AlternateContent xmlns:mc="http://schemas.openxmlformats.org/markup-compatibility/2006">
          <mc:Choice Requires="x14">
            <control shapeId="3125" r:id="rId56" name="Option Button 53">
              <controlPr locked="0" defaultSize="0" autoFill="0" autoLine="0" autoPict="0">
                <anchor moveWithCells="1">
                  <from>
                    <xdr:col>17</xdr:col>
                    <xdr:colOff>38100</xdr:colOff>
                    <xdr:row>68</xdr:row>
                    <xdr:rowOff>0</xdr:rowOff>
                  </from>
                  <to>
                    <xdr:col>18</xdr:col>
                    <xdr:colOff>0</xdr:colOff>
                    <xdr:row>69</xdr:row>
                    <xdr:rowOff>104775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xdr:col>
                    <xdr:colOff>57150</xdr:colOff>
                    <xdr:row>121</xdr:row>
                    <xdr:rowOff>9525</xdr:rowOff>
                  </from>
                  <to>
                    <xdr:col>2</xdr:col>
                    <xdr:colOff>0</xdr:colOff>
                    <xdr:row>122</xdr:row>
                    <xdr:rowOff>57150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xdr:col>
                    <xdr:colOff>57150</xdr:colOff>
                    <xdr:row>124</xdr:row>
                    <xdr:rowOff>9525</xdr:rowOff>
                  </from>
                  <to>
                    <xdr:col>2</xdr:col>
                    <xdr:colOff>0</xdr:colOff>
                    <xdr:row>125</xdr:row>
                    <xdr:rowOff>85725</xdr:rowOff>
                  </to>
                </anchor>
              </controlPr>
            </control>
          </mc:Choice>
        </mc:AlternateContent>
        <mc:AlternateContent xmlns:mc="http://schemas.openxmlformats.org/markup-compatibility/2006">
          <mc:Choice Requires="x14">
            <control shapeId="3128" r:id="rId59" name="Option Button 56">
              <controlPr defaultSize="0" autoFill="0" autoLine="0" autoPict="0">
                <anchor moveWithCells="1">
                  <from>
                    <xdr:col>11</xdr:col>
                    <xdr:colOff>85725</xdr:colOff>
                    <xdr:row>124</xdr:row>
                    <xdr:rowOff>114300</xdr:rowOff>
                  </from>
                  <to>
                    <xdr:col>13</xdr:col>
                    <xdr:colOff>133350</xdr:colOff>
                    <xdr:row>126</xdr:row>
                    <xdr:rowOff>0</xdr:rowOff>
                  </to>
                </anchor>
              </controlPr>
            </control>
          </mc:Choice>
        </mc:AlternateContent>
        <mc:AlternateContent xmlns:mc="http://schemas.openxmlformats.org/markup-compatibility/2006">
          <mc:Choice Requires="x14">
            <control shapeId="3129" r:id="rId60" name="Option Button 57">
              <controlPr defaultSize="0" autoFill="0" autoLine="0" autoPict="0">
                <anchor moveWithCells="1">
                  <from>
                    <xdr:col>14</xdr:col>
                    <xdr:colOff>0</xdr:colOff>
                    <xdr:row>124</xdr:row>
                    <xdr:rowOff>114300</xdr:rowOff>
                  </from>
                  <to>
                    <xdr:col>16</xdr:col>
                    <xdr:colOff>104775</xdr:colOff>
                    <xdr:row>126</xdr:row>
                    <xdr:rowOff>0</xdr:rowOff>
                  </to>
                </anchor>
              </controlPr>
            </control>
          </mc:Choice>
        </mc:AlternateContent>
        <mc:AlternateContent xmlns:mc="http://schemas.openxmlformats.org/markup-compatibility/2006">
          <mc:Choice Requires="x14">
            <control shapeId="3130" r:id="rId61" name="Group Box 58">
              <controlPr defaultSize="0" autoFill="0" autoPict="0">
                <anchor moveWithCells="1">
                  <from>
                    <xdr:col>11</xdr:col>
                    <xdr:colOff>0</xdr:colOff>
                    <xdr:row>124</xdr:row>
                    <xdr:rowOff>104775</xdr:rowOff>
                  </from>
                  <to>
                    <xdr:col>17</xdr:col>
                    <xdr:colOff>19050</xdr:colOff>
                    <xdr:row>126</xdr:row>
                    <xdr:rowOff>28575</xdr:rowOff>
                  </to>
                </anchor>
              </controlPr>
            </control>
          </mc:Choice>
        </mc:AlternateContent>
        <mc:AlternateContent xmlns:mc="http://schemas.openxmlformats.org/markup-compatibility/2006">
          <mc:Choice Requires="x14">
            <control shapeId="3131" r:id="rId62" name="Group Box 59">
              <controlPr defaultSize="0" autoFill="0" autoPict="0">
                <anchor moveWithCells="1">
                  <from>
                    <xdr:col>17</xdr:col>
                    <xdr:colOff>190500</xdr:colOff>
                    <xdr:row>42</xdr:row>
                    <xdr:rowOff>200025</xdr:rowOff>
                  </from>
                  <to>
                    <xdr:col>25</xdr:col>
                    <xdr:colOff>133350</xdr:colOff>
                    <xdr:row>44</xdr:row>
                    <xdr:rowOff>104775</xdr:rowOff>
                  </to>
                </anchor>
              </controlPr>
            </control>
          </mc:Choice>
        </mc:AlternateContent>
        <mc:AlternateContent xmlns:mc="http://schemas.openxmlformats.org/markup-compatibility/2006">
          <mc:Choice Requires="x14">
            <control shapeId="3132" r:id="rId63" name="Check Box 60">
              <controlPr locked="0" defaultSize="0" autoFill="0" autoLine="0" autoPict="0">
                <anchor moveWithCells="1">
                  <from>
                    <xdr:col>0</xdr:col>
                    <xdr:colOff>200025</xdr:colOff>
                    <xdr:row>47</xdr:row>
                    <xdr:rowOff>0</xdr:rowOff>
                  </from>
                  <to>
                    <xdr:col>2</xdr:col>
                    <xdr:colOff>28575</xdr:colOff>
                    <xdr:row>48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BI280"/>
  <sheetViews>
    <sheetView zoomScale="130" zoomScaleNormal="130" workbookViewId="0">
      <selection activeCell="Q127" sqref="Q127"/>
    </sheetView>
  </sheetViews>
  <sheetFormatPr baseColWidth="10" defaultColWidth="3" defaultRowHeight="12.75" zeroHeight="1"/>
  <cols>
    <col min="1" max="10" width="3" style="1" customWidth="1"/>
    <col min="11" max="11" width="5.140625" style="1" customWidth="1"/>
    <col min="12" max="19" width="3" style="1" customWidth="1"/>
    <col min="20" max="20" width="4.42578125" style="1" customWidth="1"/>
    <col min="21" max="21" width="4.28515625" style="1" customWidth="1"/>
    <col min="22" max="22" width="3.85546875" style="1" customWidth="1"/>
    <col min="23" max="23" width="3" style="1" customWidth="1"/>
    <col min="24" max="24" width="3.85546875" style="1" customWidth="1"/>
    <col min="25" max="25" width="4.7109375" style="1" customWidth="1"/>
    <col min="26" max="29" width="3" style="1" customWidth="1"/>
    <col min="30" max="30" width="6.28515625" style="1" customWidth="1"/>
    <col min="31" max="31" width="3" style="1" customWidth="1"/>
    <col min="32" max="33" width="3.7109375" style="1" customWidth="1"/>
    <col min="34" max="34" width="4.85546875" style="1" customWidth="1"/>
    <col min="35" max="35" width="4.28515625" style="1" customWidth="1"/>
    <col min="36" max="38" width="3" style="1" customWidth="1"/>
    <col min="39" max="39" width="3" style="41" customWidth="1"/>
    <col min="40" max="40" width="5.7109375" style="41" customWidth="1"/>
    <col min="41" max="42" width="3" style="41" customWidth="1"/>
    <col min="43" max="43" width="5.28515625" style="41" customWidth="1"/>
    <col min="44" max="52" width="3" style="41" customWidth="1"/>
    <col min="53" max="61" width="3" style="81" customWidth="1"/>
    <col min="62" max="16384" width="3" style="1"/>
  </cols>
  <sheetData>
    <row r="1" spans="1:43">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43">
      <c r="A2" s="8"/>
      <c r="B2" s="321"/>
      <c r="C2" s="322"/>
      <c r="D2" s="322"/>
      <c r="E2" s="322"/>
      <c r="F2" s="323"/>
      <c r="G2" s="330" t="s">
        <v>0</v>
      </c>
      <c r="H2" s="331"/>
      <c r="I2" s="331"/>
      <c r="J2" s="331"/>
      <c r="K2" s="331"/>
      <c r="L2" s="331"/>
      <c r="M2" s="331"/>
      <c r="N2" s="331"/>
      <c r="O2" s="332"/>
      <c r="P2" s="339" t="s">
        <v>136</v>
      </c>
      <c r="Q2" s="340"/>
      <c r="R2" s="340"/>
      <c r="S2" s="340"/>
      <c r="T2" s="340"/>
      <c r="U2" s="340"/>
      <c r="V2" s="340"/>
      <c r="W2" s="340"/>
      <c r="X2" s="341"/>
      <c r="Y2" s="348" t="s">
        <v>141</v>
      </c>
      <c r="Z2" s="349"/>
      <c r="AA2" s="349"/>
      <c r="AB2" s="349"/>
      <c r="AC2" s="349"/>
      <c r="AD2" s="349"/>
      <c r="AE2" s="349"/>
      <c r="AF2" s="349"/>
      <c r="AG2" s="349"/>
      <c r="AH2" s="349"/>
      <c r="AI2" s="349"/>
      <c r="AJ2" s="349"/>
      <c r="AK2" s="350"/>
      <c r="AL2" s="8"/>
      <c r="AQ2" s="82" t="s">
        <v>110</v>
      </c>
    </row>
    <row r="3" spans="1:43">
      <c r="A3" s="8"/>
      <c r="B3" s="324"/>
      <c r="C3" s="325"/>
      <c r="D3" s="325"/>
      <c r="E3" s="325"/>
      <c r="F3" s="326"/>
      <c r="G3" s="333"/>
      <c r="H3" s="334"/>
      <c r="I3" s="334"/>
      <c r="J3" s="334"/>
      <c r="K3" s="334"/>
      <c r="L3" s="334"/>
      <c r="M3" s="334"/>
      <c r="N3" s="334"/>
      <c r="O3" s="335"/>
      <c r="P3" s="342"/>
      <c r="Q3" s="343"/>
      <c r="R3" s="343"/>
      <c r="S3" s="343"/>
      <c r="T3" s="343"/>
      <c r="U3" s="343"/>
      <c r="V3" s="343"/>
      <c r="W3" s="343"/>
      <c r="X3" s="344"/>
      <c r="Y3" s="351"/>
      <c r="Z3" s="352"/>
      <c r="AA3" s="352"/>
      <c r="AB3" s="352"/>
      <c r="AC3" s="352"/>
      <c r="AD3" s="352"/>
      <c r="AE3" s="352"/>
      <c r="AF3" s="352"/>
      <c r="AG3" s="352"/>
      <c r="AH3" s="352"/>
      <c r="AI3" s="352"/>
      <c r="AJ3" s="352"/>
      <c r="AK3" s="353"/>
      <c r="AL3" s="8"/>
      <c r="AQ3" s="41" t="s">
        <v>79</v>
      </c>
    </row>
    <row r="4" spans="1:43">
      <c r="A4" s="8"/>
      <c r="B4" s="324"/>
      <c r="C4" s="325"/>
      <c r="D4" s="325"/>
      <c r="E4" s="325"/>
      <c r="F4" s="326"/>
      <c r="G4" s="333"/>
      <c r="H4" s="334"/>
      <c r="I4" s="334"/>
      <c r="J4" s="334"/>
      <c r="K4" s="334"/>
      <c r="L4" s="334"/>
      <c r="M4" s="334"/>
      <c r="N4" s="334"/>
      <c r="O4" s="335"/>
      <c r="P4" s="342"/>
      <c r="Q4" s="343"/>
      <c r="R4" s="343"/>
      <c r="S4" s="343"/>
      <c r="T4" s="343"/>
      <c r="U4" s="343"/>
      <c r="V4" s="343"/>
      <c r="W4" s="343"/>
      <c r="X4" s="344"/>
      <c r="Y4" s="351"/>
      <c r="Z4" s="352"/>
      <c r="AA4" s="352"/>
      <c r="AB4" s="352"/>
      <c r="AC4" s="352"/>
      <c r="AD4" s="352"/>
      <c r="AE4" s="352"/>
      <c r="AF4" s="352"/>
      <c r="AG4" s="352"/>
      <c r="AH4" s="352"/>
      <c r="AI4" s="352"/>
      <c r="AJ4" s="352"/>
      <c r="AK4" s="353"/>
      <c r="AL4" s="8"/>
      <c r="AQ4" s="41" t="s">
        <v>78</v>
      </c>
    </row>
    <row r="5" spans="1:43">
      <c r="A5" s="8"/>
      <c r="B5" s="327"/>
      <c r="C5" s="328"/>
      <c r="D5" s="328"/>
      <c r="E5" s="328"/>
      <c r="F5" s="329"/>
      <c r="G5" s="336"/>
      <c r="H5" s="337"/>
      <c r="I5" s="337"/>
      <c r="J5" s="337"/>
      <c r="K5" s="337"/>
      <c r="L5" s="337"/>
      <c r="M5" s="337"/>
      <c r="N5" s="337"/>
      <c r="O5" s="338"/>
      <c r="P5" s="345"/>
      <c r="Q5" s="346"/>
      <c r="R5" s="346"/>
      <c r="S5" s="346"/>
      <c r="T5" s="346"/>
      <c r="U5" s="346"/>
      <c r="V5" s="346"/>
      <c r="W5" s="346"/>
      <c r="X5" s="347"/>
      <c r="Y5" s="354"/>
      <c r="Z5" s="355"/>
      <c r="AA5" s="355"/>
      <c r="AB5" s="355"/>
      <c r="AC5" s="355"/>
      <c r="AD5" s="355"/>
      <c r="AE5" s="355"/>
      <c r="AF5" s="355"/>
      <c r="AG5" s="355"/>
      <c r="AH5" s="355"/>
      <c r="AI5" s="355"/>
      <c r="AJ5" s="355"/>
      <c r="AK5" s="356"/>
      <c r="AL5" s="8"/>
      <c r="AQ5" s="41" t="s">
        <v>80</v>
      </c>
    </row>
    <row r="6" spans="1:43" ht="26.25">
      <c r="A6" s="8"/>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8"/>
      <c r="AQ6" s="41" t="s">
        <v>81</v>
      </c>
    </row>
    <row r="7" spans="1:43">
      <c r="A7" s="8"/>
      <c r="B7" s="357" t="s">
        <v>3</v>
      </c>
      <c r="C7" s="357"/>
      <c r="D7" s="357"/>
      <c r="E7" s="358"/>
      <c r="F7" s="564"/>
      <c r="G7" s="565"/>
      <c r="H7" s="565"/>
      <c r="I7" s="565"/>
      <c r="J7" s="565"/>
      <c r="K7" s="565"/>
      <c r="L7" s="565"/>
      <c r="M7" s="565"/>
      <c r="N7" s="565"/>
      <c r="O7" s="565"/>
      <c r="P7" s="566"/>
      <c r="Q7" s="362" t="s">
        <v>4</v>
      </c>
      <c r="R7" s="363"/>
      <c r="S7" s="363"/>
      <c r="T7" s="364"/>
      <c r="U7" s="564"/>
      <c r="V7" s="565"/>
      <c r="W7" s="565"/>
      <c r="X7" s="565"/>
      <c r="Y7" s="565"/>
      <c r="Z7" s="566"/>
      <c r="AA7" s="8"/>
      <c r="AB7" s="567" t="s">
        <v>77</v>
      </c>
      <c r="AC7" s="567"/>
      <c r="AD7" s="567"/>
      <c r="AE7" s="568"/>
      <c r="AF7" s="359"/>
      <c r="AG7" s="360"/>
      <c r="AH7" s="360"/>
      <c r="AI7" s="360"/>
      <c r="AJ7" s="360"/>
      <c r="AK7" s="361"/>
      <c r="AL7" s="8"/>
      <c r="AQ7" s="41" t="s">
        <v>83</v>
      </c>
    </row>
    <row r="8" spans="1:43">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Q8" s="41" t="s">
        <v>82</v>
      </c>
    </row>
    <row r="9" spans="1:43">
      <c r="A9" s="8"/>
      <c r="B9" s="357" t="s">
        <v>5</v>
      </c>
      <c r="C9" s="357"/>
      <c r="D9" s="357"/>
      <c r="E9" s="8"/>
      <c r="F9" s="359"/>
      <c r="G9" s="360"/>
      <c r="H9" s="360"/>
      <c r="I9" s="360"/>
      <c r="J9" s="360"/>
      <c r="K9" s="360"/>
      <c r="L9" s="360"/>
      <c r="M9" s="360"/>
      <c r="N9" s="360"/>
      <c r="O9" s="360"/>
      <c r="P9" s="360"/>
      <c r="Q9" s="360"/>
      <c r="R9" s="360"/>
      <c r="S9" s="360"/>
      <c r="T9" s="360"/>
      <c r="U9" s="360"/>
      <c r="V9" s="360"/>
      <c r="W9" s="360"/>
      <c r="X9" s="360"/>
      <c r="Y9" s="360"/>
      <c r="Z9" s="361"/>
      <c r="AA9" s="8"/>
      <c r="AB9" s="363" t="s">
        <v>6</v>
      </c>
      <c r="AC9" s="363"/>
      <c r="AD9" s="363"/>
      <c r="AE9" s="364"/>
      <c r="AF9" s="359"/>
      <c r="AG9" s="360"/>
      <c r="AH9" s="360"/>
      <c r="AI9" s="360"/>
      <c r="AJ9" s="360"/>
      <c r="AK9" s="361"/>
      <c r="AL9" s="8"/>
      <c r="AQ9" s="41" t="s">
        <v>84</v>
      </c>
    </row>
    <row r="10" spans="1:43" ht="13.5" thickBot="1">
      <c r="A10" s="8"/>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c r="AQ10" s="41" t="s">
        <v>85</v>
      </c>
    </row>
    <row r="11" spans="1:43">
      <c r="A11" s="8"/>
      <c r="B11" s="7"/>
      <c r="C11" s="7"/>
      <c r="D11" s="563" t="s">
        <v>7</v>
      </c>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8"/>
      <c r="AQ11" s="41" t="s">
        <v>86</v>
      </c>
    </row>
    <row r="12" spans="1:43">
      <c r="A12" s="8"/>
      <c r="B12" s="8"/>
      <c r="C12" s="8"/>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8"/>
      <c r="AQ12" s="41" t="s">
        <v>87</v>
      </c>
    </row>
    <row r="13" spans="1:43" ht="13.5" thickBot="1">
      <c r="A13" s="8"/>
      <c r="B13" s="6"/>
      <c r="C13" s="6"/>
      <c r="D13" s="6"/>
      <c r="E13" s="6"/>
      <c r="F13" s="6"/>
      <c r="G13" s="6"/>
      <c r="H13" s="6"/>
      <c r="I13" s="6"/>
      <c r="J13" s="6"/>
      <c r="K13" s="6"/>
      <c r="L13" s="6"/>
      <c r="M13" s="6"/>
      <c r="N13" s="6"/>
      <c r="O13" s="6"/>
      <c r="P13" s="6"/>
      <c r="Q13" s="6"/>
      <c r="R13" s="6"/>
      <c r="S13" s="6"/>
      <c r="T13" s="6"/>
      <c r="U13" s="9"/>
      <c r="V13" s="9"/>
      <c r="W13" s="9"/>
      <c r="X13" s="6"/>
      <c r="Y13" s="6"/>
      <c r="Z13" s="6"/>
      <c r="AA13" s="6"/>
      <c r="AB13" s="6"/>
      <c r="AC13" s="6"/>
      <c r="AD13" s="6"/>
      <c r="AE13" s="6"/>
      <c r="AF13" s="6"/>
      <c r="AG13" s="6"/>
      <c r="AH13" s="6"/>
      <c r="AI13" s="6"/>
      <c r="AJ13" s="6"/>
      <c r="AK13" s="6"/>
      <c r="AL13" s="8"/>
      <c r="AQ13" s="41" t="s">
        <v>88</v>
      </c>
    </row>
    <row r="14" spans="1:43">
      <c r="A14" s="8"/>
      <c r="B14" s="8"/>
      <c r="C14" s="8"/>
      <c r="D14" s="8"/>
      <c r="E14" s="8"/>
      <c r="F14" s="8"/>
      <c r="G14" s="8"/>
      <c r="H14" s="8"/>
      <c r="I14" s="8"/>
      <c r="J14" s="8"/>
      <c r="K14" s="8"/>
      <c r="L14" s="8"/>
      <c r="M14" s="8"/>
      <c r="N14" s="8"/>
      <c r="O14" s="8"/>
      <c r="P14" s="8"/>
      <c r="Q14" s="8"/>
      <c r="R14" s="8"/>
      <c r="S14" s="8"/>
      <c r="T14" s="8"/>
      <c r="U14" s="10"/>
      <c r="V14" s="10"/>
      <c r="W14" s="10"/>
      <c r="X14" s="8"/>
      <c r="Y14" s="8"/>
      <c r="Z14" s="8"/>
      <c r="AA14" s="8"/>
      <c r="AB14" s="8"/>
      <c r="AC14" s="8"/>
      <c r="AD14" s="8"/>
      <c r="AE14" s="8"/>
      <c r="AF14" s="8"/>
      <c r="AG14" s="8"/>
      <c r="AH14" s="8"/>
      <c r="AI14" s="8"/>
      <c r="AJ14" s="8"/>
      <c r="AK14" s="8"/>
      <c r="AL14" s="8"/>
      <c r="AQ14" s="41" t="s">
        <v>89</v>
      </c>
    </row>
    <row r="15" spans="1:43" ht="15.75">
      <c r="A15" s="8"/>
      <c r="B15" s="84" t="s">
        <v>8</v>
      </c>
      <c r="C15" s="8"/>
      <c r="D15" s="8"/>
      <c r="E15" s="8"/>
      <c r="F15" s="8"/>
      <c r="G15" s="8"/>
      <c r="H15" s="8"/>
      <c r="I15" s="8"/>
      <c r="J15" s="8"/>
      <c r="K15" s="8"/>
      <c r="L15" s="8"/>
      <c r="M15" s="8"/>
      <c r="N15" s="8"/>
      <c r="O15" s="8"/>
      <c r="P15" s="8"/>
      <c r="Q15" s="8"/>
      <c r="R15" s="8"/>
      <c r="S15" s="8"/>
      <c r="T15" s="8"/>
      <c r="U15" s="10"/>
      <c r="V15" s="10"/>
      <c r="W15" s="10"/>
      <c r="X15" s="8"/>
      <c r="Y15" s="8"/>
      <c r="Z15" s="8"/>
      <c r="AA15" s="8"/>
      <c r="AB15" s="8"/>
      <c r="AC15" s="8"/>
      <c r="AD15" s="8"/>
      <c r="AE15" s="8"/>
      <c r="AF15" s="8"/>
      <c r="AG15" s="8"/>
      <c r="AH15" s="8"/>
      <c r="AI15" s="8"/>
      <c r="AJ15" s="8"/>
      <c r="AK15" s="8"/>
      <c r="AL15" s="8"/>
      <c r="AQ15" s="41" t="s">
        <v>90</v>
      </c>
    </row>
    <row r="16" spans="1:43">
      <c r="A16" s="8"/>
      <c r="B16" s="8"/>
      <c r="C16" s="8"/>
      <c r="D16" s="8"/>
      <c r="E16" s="8"/>
      <c r="F16" s="8"/>
      <c r="G16" s="8"/>
      <c r="H16" s="8"/>
      <c r="I16" s="8"/>
      <c r="J16" s="8"/>
      <c r="K16" s="8"/>
      <c r="L16" s="8"/>
      <c r="M16" s="8"/>
      <c r="N16" s="8"/>
      <c r="O16" s="8"/>
      <c r="P16" s="8"/>
      <c r="Q16" s="8"/>
      <c r="R16" s="8"/>
      <c r="S16" s="8"/>
      <c r="T16" s="8"/>
      <c r="U16" s="10"/>
      <c r="V16" s="10"/>
      <c r="W16" s="10"/>
      <c r="X16" s="8"/>
      <c r="Y16" s="8"/>
      <c r="Z16" s="8"/>
      <c r="AA16" s="8"/>
      <c r="AB16" s="8"/>
      <c r="AC16" s="8"/>
      <c r="AD16" s="8"/>
      <c r="AE16" s="8"/>
      <c r="AF16" s="8"/>
      <c r="AG16" s="8"/>
      <c r="AH16" s="8"/>
      <c r="AI16" s="8"/>
      <c r="AJ16" s="8"/>
      <c r="AK16" s="8"/>
      <c r="AL16" s="8"/>
      <c r="AQ16" s="41" t="s">
        <v>91</v>
      </c>
    </row>
    <row r="17" spans="1:43">
      <c r="A17" s="8"/>
      <c r="B17" s="11" t="s">
        <v>9</v>
      </c>
      <c r="C17" s="11"/>
      <c r="D17" s="11"/>
      <c r="E17" s="11"/>
      <c r="F17" s="11"/>
      <c r="G17" s="11"/>
      <c r="H17" s="11"/>
      <c r="I17" s="11"/>
      <c r="J17" s="11"/>
      <c r="K17" s="11"/>
      <c r="L17" s="11"/>
      <c r="M17" s="11"/>
      <c r="N17" s="11"/>
      <c r="O17" s="11"/>
      <c r="P17" s="11"/>
      <c r="Q17" s="11"/>
      <c r="R17" s="11"/>
      <c r="S17" s="11"/>
      <c r="T17" s="11"/>
      <c r="U17" s="12"/>
      <c r="V17" s="13"/>
      <c r="W17" s="12" t="s">
        <v>10</v>
      </c>
      <c r="X17" s="11"/>
      <c r="Y17" s="11"/>
      <c r="Z17" s="11"/>
      <c r="AA17" s="11"/>
      <c r="AB17" s="11"/>
      <c r="AC17" s="11"/>
      <c r="AD17" s="14" t="s">
        <v>11</v>
      </c>
      <c r="AE17" s="11"/>
      <c r="AF17" s="11"/>
      <c r="AG17" s="11"/>
      <c r="AH17" s="11"/>
      <c r="AI17" s="11"/>
      <c r="AJ17" s="11"/>
      <c r="AK17" s="11"/>
      <c r="AL17" s="8"/>
      <c r="AQ17" s="41" t="s">
        <v>92</v>
      </c>
    </row>
    <row r="18" spans="1:43">
      <c r="A18" s="8"/>
      <c r="B18" s="8"/>
      <c r="C18" s="8"/>
      <c r="D18" s="8"/>
      <c r="E18" s="8"/>
      <c r="F18" s="8"/>
      <c r="G18" s="8"/>
      <c r="H18" s="8"/>
      <c r="I18" s="8"/>
      <c r="J18" s="8"/>
      <c r="K18" s="8"/>
      <c r="L18" s="8"/>
      <c r="M18" s="8"/>
      <c r="N18" s="8"/>
      <c r="O18" s="8"/>
      <c r="P18" s="8"/>
      <c r="Q18" s="8"/>
      <c r="R18" s="8"/>
      <c r="S18" s="8"/>
      <c r="T18" s="8"/>
      <c r="U18" s="10"/>
      <c r="V18" s="15"/>
      <c r="W18" s="10"/>
      <c r="X18" s="8"/>
      <c r="Y18" s="8"/>
      <c r="Z18" s="8"/>
      <c r="AA18" s="8"/>
      <c r="AB18" s="8"/>
      <c r="AC18" s="8"/>
      <c r="AD18" s="16"/>
      <c r="AE18" s="8"/>
      <c r="AF18" s="8"/>
      <c r="AG18" s="8"/>
      <c r="AH18" s="8"/>
      <c r="AI18" s="8"/>
      <c r="AJ18" s="8"/>
      <c r="AK18" s="8"/>
      <c r="AL18" s="8"/>
      <c r="AQ18" s="41" t="s">
        <v>93</v>
      </c>
    </row>
    <row r="19" spans="1:43">
      <c r="A19" s="8"/>
      <c r="B19" s="369" t="s">
        <v>106</v>
      </c>
      <c r="C19" s="369"/>
      <c r="D19" s="369"/>
      <c r="E19" s="369"/>
      <c r="F19" s="369"/>
      <c r="G19" s="369"/>
      <c r="H19" s="369"/>
      <c r="I19" s="369"/>
      <c r="J19" s="369"/>
      <c r="K19" s="369"/>
      <c r="L19" s="369"/>
      <c r="M19" s="369"/>
      <c r="N19" s="369"/>
      <c r="O19" s="369"/>
      <c r="P19" s="369"/>
      <c r="Q19" s="369"/>
      <c r="R19" s="369"/>
      <c r="S19" s="369"/>
      <c r="T19" s="369"/>
      <c r="U19" s="10"/>
      <c r="V19" s="15"/>
      <c r="W19" s="369">
        <v>11</v>
      </c>
      <c r="X19" s="369"/>
      <c r="Y19" s="369"/>
      <c r="Z19" s="8" t="s">
        <v>12</v>
      </c>
      <c r="AA19" s="8"/>
      <c r="AB19" s="8"/>
      <c r="AC19" s="8"/>
      <c r="AD19" s="16"/>
      <c r="AE19" s="8" t="s">
        <v>13</v>
      </c>
      <c r="AF19" s="8"/>
      <c r="AG19" s="8"/>
      <c r="AH19" s="8"/>
      <c r="AI19" s="8"/>
      <c r="AJ19" s="8"/>
      <c r="AK19" s="8"/>
      <c r="AL19" s="8"/>
      <c r="AN19" s="41" t="b">
        <f>IF(B19="Autre -&gt; indiquer ci-dessous",TRUE,FALSE)</f>
        <v>0</v>
      </c>
      <c r="AQ19" s="41" t="s">
        <v>94</v>
      </c>
    </row>
    <row r="20" spans="1:43">
      <c r="A20" s="8"/>
      <c r="B20" s="368"/>
      <c r="C20" s="368"/>
      <c r="D20" s="368"/>
      <c r="E20" s="368"/>
      <c r="F20" s="368"/>
      <c r="G20" s="368"/>
      <c r="H20" s="368"/>
      <c r="I20" s="368"/>
      <c r="J20" s="368"/>
      <c r="K20" s="368"/>
      <c r="L20" s="368"/>
      <c r="M20" s="368"/>
      <c r="N20" s="368"/>
      <c r="O20" s="368"/>
      <c r="P20" s="368"/>
      <c r="Q20" s="368"/>
      <c r="R20" s="368"/>
      <c r="S20" s="368"/>
      <c r="T20" s="368"/>
      <c r="U20" s="10"/>
      <c r="V20" s="15"/>
      <c r="W20" s="10"/>
      <c r="X20" s="8"/>
      <c r="Y20" s="8"/>
      <c r="Z20" s="8"/>
      <c r="AA20" s="8"/>
      <c r="AB20" s="8"/>
      <c r="AC20" s="8"/>
      <c r="AD20" s="16"/>
      <c r="AE20" s="8" t="s">
        <v>14</v>
      </c>
      <c r="AF20" s="8"/>
      <c r="AG20" s="8"/>
      <c r="AH20" s="8"/>
      <c r="AI20" s="8"/>
      <c r="AJ20" s="8"/>
      <c r="AK20" s="8"/>
      <c r="AL20" s="8"/>
      <c r="AQ20" s="41" t="s">
        <v>95</v>
      </c>
    </row>
    <row r="21" spans="1:43">
      <c r="A21" s="8"/>
      <c r="B21" s="11"/>
      <c r="C21" s="11"/>
      <c r="D21" s="11"/>
      <c r="E21" s="11"/>
      <c r="F21" s="11"/>
      <c r="G21" s="11"/>
      <c r="H21" s="11"/>
      <c r="I21" s="11"/>
      <c r="J21" s="11"/>
      <c r="K21" s="11"/>
      <c r="L21" s="11"/>
      <c r="M21" s="11"/>
      <c r="N21" s="11"/>
      <c r="O21" s="11"/>
      <c r="P21" s="11"/>
      <c r="Q21" s="11"/>
      <c r="R21" s="11"/>
      <c r="S21" s="11"/>
      <c r="T21" s="11"/>
      <c r="U21" s="12"/>
      <c r="V21" s="13"/>
      <c r="W21" s="12"/>
      <c r="X21" s="11"/>
      <c r="Y21" s="11"/>
      <c r="Z21" s="11"/>
      <c r="AA21" s="11"/>
      <c r="AB21" s="11"/>
      <c r="AC21" s="11"/>
      <c r="AD21" s="14"/>
      <c r="AE21" s="11"/>
      <c r="AF21" s="11"/>
      <c r="AG21" s="11"/>
      <c r="AH21" s="11"/>
      <c r="AI21" s="11"/>
      <c r="AJ21" s="11"/>
      <c r="AK21" s="11"/>
      <c r="AL21" s="8"/>
      <c r="AQ21" s="41" t="s">
        <v>96</v>
      </c>
    </row>
    <row r="22" spans="1:43">
      <c r="A22" s="8"/>
      <c r="B22" s="91"/>
      <c r="C22" s="91"/>
      <c r="D22" s="91"/>
      <c r="E22" s="91"/>
      <c r="F22" s="91"/>
      <c r="G22" s="91"/>
      <c r="H22" s="91"/>
      <c r="I22" s="91"/>
      <c r="J22" s="91"/>
      <c r="K22" s="91"/>
      <c r="L22" s="91"/>
      <c r="M22" s="91"/>
      <c r="N22" s="91"/>
      <c r="O22" s="91"/>
      <c r="P22" s="91"/>
      <c r="Q22" s="91"/>
      <c r="R22" s="91"/>
      <c r="S22" s="91"/>
      <c r="T22" s="91"/>
      <c r="U22" s="99"/>
      <c r="V22" s="100"/>
      <c r="W22" s="99"/>
      <c r="X22" s="91"/>
      <c r="Y22" s="91"/>
      <c r="Z22" s="91"/>
      <c r="AA22" s="91"/>
      <c r="AB22" s="91"/>
      <c r="AC22" s="91"/>
      <c r="AD22" s="90"/>
      <c r="AE22" s="91"/>
      <c r="AF22" s="91"/>
      <c r="AG22" s="91"/>
      <c r="AH22" s="91"/>
      <c r="AI22" s="91"/>
      <c r="AJ22" s="91"/>
      <c r="AK22" s="91"/>
      <c r="AL22" s="91"/>
      <c r="AQ22" s="41" t="s">
        <v>97</v>
      </c>
    </row>
    <row r="23" spans="1:43">
      <c r="A23" s="8"/>
      <c r="B23" s="598" t="s">
        <v>79</v>
      </c>
      <c r="C23" s="598"/>
      <c r="D23" s="598"/>
      <c r="E23" s="598"/>
      <c r="F23" s="598"/>
      <c r="G23" s="598"/>
      <c r="H23" s="598"/>
      <c r="I23" s="598"/>
      <c r="J23" s="598"/>
      <c r="K23" s="598"/>
      <c r="L23" s="598"/>
      <c r="M23" s="598"/>
      <c r="N23" s="598"/>
      <c r="O23" s="598"/>
      <c r="P23" s="598"/>
      <c r="Q23" s="598"/>
      <c r="R23" s="598"/>
      <c r="S23" s="598"/>
      <c r="T23" s="598"/>
      <c r="U23" s="99"/>
      <c r="V23" s="100"/>
      <c r="W23" s="598"/>
      <c r="X23" s="598"/>
      <c r="Y23" s="598"/>
      <c r="Z23" s="91" t="s">
        <v>12</v>
      </c>
      <c r="AA23" s="91"/>
      <c r="AB23" s="91"/>
      <c r="AC23" s="91"/>
      <c r="AD23" s="90"/>
      <c r="AE23" s="91" t="s">
        <v>13</v>
      </c>
      <c r="AF23" s="91"/>
      <c r="AG23" s="91"/>
      <c r="AH23" s="91"/>
      <c r="AI23" s="91"/>
      <c r="AJ23" s="91"/>
      <c r="AK23" s="91"/>
      <c r="AL23" s="91"/>
      <c r="AN23" s="41" t="b">
        <f>IF(B23="Autre -&gt; indiquer ci-dessous",TRUE,FALSE)</f>
        <v>0</v>
      </c>
      <c r="AQ23" s="41" t="s">
        <v>98</v>
      </c>
    </row>
    <row r="24" spans="1:43">
      <c r="A24" s="8"/>
      <c r="B24" s="599"/>
      <c r="C24" s="599"/>
      <c r="D24" s="599"/>
      <c r="E24" s="599"/>
      <c r="F24" s="599"/>
      <c r="G24" s="599"/>
      <c r="H24" s="599"/>
      <c r="I24" s="599"/>
      <c r="J24" s="599"/>
      <c r="K24" s="599"/>
      <c r="L24" s="599"/>
      <c r="M24" s="599"/>
      <c r="N24" s="599"/>
      <c r="O24" s="599"/>
      <c r="P24" s="599"/>
      <c r="Q24" s="599"/>
      <c r="R24" s="599"/>
      <c r="S24" s="599"/>
      <c r="T24" s="599"/>
      <c r="U24" s="99"/>
      <c r="V24" s="100"/>
      <c r="W24" s="99"/>
      <c r="X24" s="91"/>
      <c r="Y24" s="91"/>
      <c r="Z24" s="91"/>
      <c r="AA24" s="91"/>
      <c r="AB24" s="91"/>
      <c r="AC24" s="91"/>
      <c r="AD24" s="90"/>
      <c r="AE24" s="91" t="s">
        <v>14</v>
      </c>
      <c r="AF24" s="91"/>
      <c r="AG24" s="91"/>
      <c r="AH24" s="91"/>
      <c r="AI24" s="91"/>
      <c r="AJ24" s="91"/>
      <c r="AK24" s="91"/>
      <c r="AL24" s="91"/>
      <c r="AQ24" s="41" t="s">
        <v>99</v>
      </c>
    </row>
    <row r="25" spans="1:43" ht="15.75">
      <c r="A25" s="8"/>
      <c r="B25" s="84" t="s">
        <v>15</v>
      </c>
      <c r="C25" s="8"/>
      <c r="D25" s="8"/>
      <c r="E25" s="8"/>
      <c r="F25" s="8"/>
      <c r="G25" s="8"/>
      <c r="H25" s="8"/>
      <c r="I25" s="8"/>
      <c r="J25" s="8"/>
      <c r="K25" s="8"/>
      <c r="L25" s="8"/>
      <c r="M25" s="8"/>
      <c r="N25" s="8"/>
      <c r="O25" s="8"/>
      <c r="P25" s="8"/>
      <c r="Q25" s="8"/>
      <c r="R25" s="8"/>
      <c r="S25" s="8"/>
      <c r="T25" s="8"/>
      <c r="U25" s="10"/>
      <c r="V25" s="10"/>
      <c r="W25" s="10"/>
      <c r="X25" s="8"/>
      <c r="Y25" s="8"/>
      <c r="Z25" s="8"/>
      <c r="AA25" s="8"/>
      <c r="AB25" s="8"/>
      <c r="AC25" s="8"/>
      <c r="AD25" s="8"/>
      <c r="AE25" s="8"/>
      <c r="AF25" s="8"/>
      <c r="AG25" s="8"/>
      <c r="AH25" s="8"/>
      <c r="AI25" s="8"/>
      <c r="AJ25" s="8"/>
      <c r="AK25" s="8"/>
      <c r="AL25" s="8"/>
      <c r="AQ25" s="41" t="s">
        <v>100</v>
      </c>
    </row>
    <row r="26" spans="1:43">
      <c r="A26" s="8"/>
      <c r="B26" s="8"/>
      <c r="C26" s="8"/>
      <c r="D26" s="8"/>
      <c r="E26" s="8"/>
      <c r="F26" s="8"/>
      <c r="G26" s="8"/>
      <c r="H26" s="8"/>
      <c r="I26" s="8"/>
      <c r="J26" s="8"/>
      <c r="K26" s="8"/>
      <c r="L26" s="8"/>
      <c r="M26" s="8"/>
      <c r="N26" s="8"/>
      <c r="O26" s="8"/>
      <c r="P26" s="8"/>
      <c r="Q26" s="8"/>
      <c r="R26" s="8"/>
      <c r="S26" s="8"/>
      <c r="T26" s="8"/>
      <c r="U26" s="10"/>
      <c r="V26" s="10"/>
      <c r="W26" s="10"/>
      <c r="X26" s="8"/>
      <c r="Y26" s="8"/>
      <c r="Z26" s="8"/>
      <c r="AA26" s="8"/>
      <c r="AB26" s="8"/>
      <c r="AC26" s="8"/>
      <c r="AD26" s="8"/>
      <c r="AE26" s="8"/>
      <c r="AF26" s="8"/>
      <c r="AG26" s="8"/>
      <c r="AH26" s="8"/>
      <c r="AI26" s="8"/>
      <c r="AJ26" s="8"/>
      <c r="AK26" s="8"/>
      <c r="AL26" s="8"/>
      <c r="AQ26" s="41" t="s">
        <v>101</v>
      </c>
    </row>
    <row r="27" spans="1:43">
      <c r="A27" s="8"/>
      <c r="B27" s="11" t="s">
        <v>9</v>
      </c>
      <c r="C27" s="11"/>
      <c r="D27" s="11"/>
      <c r="E27" s="11"/>
      <c r="F27" s="11"/>
      <c r="G27" s="11"/>
      <c r="H27" s="11"/>
      <c r="I27" s="11"/>
      <c r="J27" s="11"/>
      <c r="K27" s="11"/>
      <c r="L27" s="11"/>
      <c r="M27" s="11"/>
      <c r="N27" s="11"/>
      <c r="O27" s="11"/>
      <c r="P27" s="11"/>
      <c r="Q27" s="11"/>
      <c r="R27" s="11"/>
      <c r="S27" s="11"/>
      <c r="T27" s="11"/>
      <c r="U27" s="12"/>
      <c r="V27" s="13"/>
      <c r="W27" s="12" t="s">
        <v>10</v>
      </c>
      <c r="X27" s="11"/>
      <c r="Y27" s="11"/>
      <c r="Z27" s="11"/>
      <c r="AA27" s="11"/>
      <c r="AB27" s="11"/>
      <c r="AC27" s="11"/>
      <c r="AD27" s="14" t="s">
        <v>11</v>
      </c>
      <c r="AE27" s="11"/>
      <c r="AF27" s="11"/>
      <c r="AG27" s="11"/>
      <c r="AH27" s="11"/>
      <c r="AI27" s="11"/>
      <c r="AJ27" s="11"/>
      <c r="AK27" s="11"/>
      <c r="AL27" s="8"/>
      <c r="AQ27" s="41" t="s">
        <v>102</v>
      </c>
    </row>
    <row r="28" spans="1:43">
      <c r="A28" s="8"/>
      <c r="B28" s="8"/>
      <c r="C28" s="8"/>
      <c r="D28" s="8"/>
      <c r="E28" s="8"/>
      <c r="F28" s="8"/>
      <c r="G28" s="8"/>
      <c r="H28" s="8"/>
      <c r="I28" s="8"/>
      <c r="J28" s="8"/>
      <c r="K28" s="8"/>
      <c r="L28" s="8"/>
      <c r="M28" s="8"/>
      <c r="N28" s="8"/>
      <c r="O28" s="8"/>
      <c r="P28" s="8"/>
      <c r="Q28" s="8"/>
      <c r="R28" s="8"/>
      <c r="S28" s="8"/>
      <c r="T28" s="8"/>
      <c r="U28" s="10"/>
      <c r="V28" s="15"/>
      <c r="W28" s="10"/>
      <c r="X28" s="8"/>
      <c r="Y28" s="8"/>
      <c r="Z28" s="8"/>
      <c r="AA28" s="8"/>
      <c r="AB28" s="8"/>
      <c r="AC28" s="8"/>
      <c r="AD28" s="16"/>
      <c r="AE28" s="8"/>
      <c r="AF28" s="8"/>
      <c r="AG28" s="8"/>
      <c r="AH28" s="8"/>
      <c r="AI28" s="8"/>
      <c r="AJ28" s="8"/>
      <c r="AK28" s="8"/>
      <c r="AL28" s="8"/>
      <c r="AQ28" s="41" t="s">
        <v>103</v>
      </c>
    </row>
    <row r="29" spans="1:43">
      <c r="A29" s="8"/>
      <c r="B29" s="369" t="s">
        <v>106</v>
      </c>
      <c r="C29" s="369"/>
      <c r="D29" s="369"/>
      <c r="E29" s="369"/>
      <c r="F29" s="369"/>
      <c r="G29" s="369"/>
      <c r="H29" s="369"/>
      <c r="I29" s="369"/>
      <c r="J29" s="369"/>
      <c r="K29" s="369"/>
      <c r="L29" s="369"/>
      <c r="M29" s="369"/>
      <c r="N29" s="369"/>
      <c r="O29" s="369"/>
      <c r="P29" s="369"/>
      <c r="Q29" s="369"/>
      <c r="R29" s="369"/>
      <c r="S29" s="369"/>
      <c r="T29" s="369"/>
      <c r="U29" s="10"/>
      <c r="V29" s="15"/>
      <c r="W29" s="369"/>
      <c r="X29" s="369"/>
      <c r="Y29" s="369"/>
      <c r="Z29" s="8" t="s">
        <v>12</v>
      </c>
      <c r="AA29" s="8"/>
      <c r="AB29" s="8"/>
      <c r="AC29" s="8"/>
      <c r="AD29" s="16"/>
      <c r="AE29" s="8" t="s">
        <v>13</v>
      </c>
      <c r="AF29" s="8"/>
      <c r="AG29" s="8"/>
      <c r="AH29" s="8"/>
      <c r="AI29" s="8"/>
      <c r="AJ29" s="8"/>
      <c r="AK29" s="8"/>
      <c r="AL29" s="8"/>
      <c r="AN29" s="41" t="b">
        <f>IF(B29="Autre -&gt; indiquer ci-dessous",TRUE,FALSE)</f>
        <v>0</v>
      </c>
      <c r="AQ29" s="41" t="s">
        <v>104</v>
      </c>
    </row>
    <row r="30" spans="1:43">
      <c r="A30" s="8"/>
      <c r="B30" s="368"/>
      <c r="C30" s="368"/>
      <c r="D30" s="368"/>
      <c r="E30" s="368"/>
      <c r="F30" s="368"/>
      <c r="G30" s="368"/>
      <c r="H30" s="368"/>
      <c r="I30" s="368"/>
      <c r="J30" s="368"/>
      <c r="K30" s="368"/>
      <c r="L30" s="368"/>
      <c r="M30" s="368"/>
      <c r="N30" s="368"/>
      <c r="O30" s="368"/>
      <c r="P30" s="368"/>
      <c r="Q30" s="368"/>
      <c r="R30" s="368"/>
      <c r="S30" s="368"/>
      <c r="T30" s="368"/>
      <c r="U30" s="10"/>
      <c r="V30" s="15"/>
      <c r="W30" s="10"/>
      <c r="X30" s="8"/>
      <c r="Y30" s="8"/>
      <c r="Z30" s="8"/>
      <c r="AA30" s="8"/>
      <c r="AB30" s="8"/>
      <c r="AC30" s="8"/>
      <c r="AD30" s="16"/>
      <c r="AE30" s="8" t="s">
        <v>14</v>
      </c>
      <c r="AF30" s="8"/>
      <c r="AG30" s="8"/>
      <c r="AH30" s="8"/>
      <c r="AI30" s="8"/>
      <c r="AJ30" s="8"/>
      <c r="AK30" s="8"/>
      <c r="AL30" s="8"/>
      <c r="AQ30" s="41" t="s">
        <v>105</v>
      </c>
    </row>
    <row r="31" spans="1:43">
      <c r="A31" s="8"/>
      <c r="B31" s="11"/>
      <c r="C31" s="11"/>
      <c r="D31" s="11"/>
      <c r="E31" s="11"/>
      <c r="F31" s="11"/>
      <c r="G31" s="11"/>
      <c r="H31" s="11"/>
      <c r="I31" s="11"/>
      <c r="J31" s="11"/>
      <c r="K31" s="11"/>
      <c r="L31" s="11"/>
      <c r="M31" s="11"/>
      <c r="N31" s="11"/>
      <c r="O31" s="11"/>
      <c r="P31" s="11"/>
      <c r="Q31" s="11"/>
      <c r="R31" s="11"/>
      <c r="S31" s="11"/>
      <c r="T31" s="11"/>
      <c r="U31" s="12"/>
      <c r="V31" s="13"/>
      <c r="W31" s="12"/>
      <c r="X31" s="11"/>
      <c r="Y31" s="11"/>
      <c r="Z31" s="11"/>
      <c r="AA31" s="11"/>
      <c r="AB31" s="11"/>
      <c r="AC31" s="11"/>
      <c r="AD31" s="14"/>
      <c r="AE31" s="11"/>
      <c r="AF31" s="11"/>
      <c r="AG31" s="11"/>
      <c r="AH31" s="11"/>
      <c r="AI31" s="11"/>
      <c r="AJ31" s="11"/>
      <c r="AK31" s="11"/>
      <c r="AL31" s="8"/>
      <c r="AQ31" s="41" t="s">
        <v>106</v>
      </c>
    </row>
    <row r="32" spans="1:43">
      <c r="A32" s="8"/>
      <c r="B32" s="8"/>
      <c r="C32" s="8"/>
      <c r="D32" s="8"/>
      <c r="E32" s="8"/>
      <c r="F32" s="8"/>
      <c r="G32" s="8"/>
      <c r="H32" s="8"/>
      <c r="I32" s="8"/>
      <c r="J32" s="8"/>
      <c r="K32" s="8"/>
      <c r="L32" s="8"/>
      <c r="M32" s="8"/>
      <c r="N32" s="8"/>
      <c r="O32" s="8"/>
      <c r="P32" s="8"/>
      <c r="Q32" s="8"/>
      <c r="R32" s="8"/>
      <c r="S32" s="8"/>
      <c r="T32" s="8"/>
      <c r="U32" s="10"/>
      <c r="V32" s="15"/>
      <c r="W32" s="10"/>
      <c r="X32" s="8"/>
      <c r="Y32" s="8"/>
      <c r="Z32" s="8"/>
      <c r="AA32" s="8"/>
      <c r="AB32" s="8"/>
      <c r="AC32" s="8"/>
      <c r="AD32" s="16"/>
      <c r="AE32" s="8"/>
      <c r="AF32" s="8"/>
      <c r="AG32" s="8"/>
      <c r="AH32" s="8"/>
      <c r="AI32" s="8"/>
      <c r="AJ32" s="8"/>
      <c r="AK32" s="8"/>
      <c r="AL32" s="8"/>
      <c r="AQ32" s="41" t="s">
        <v>107</v>
      </c>
    </row>
    <row r="33" spans="1:45">
      <c r="A33" s="8"/>
      <c r="B33" s="369" t="s">
        <v>79</v>
      </c>
      <c r="C33" s="369"/>
      <c r="D33" s="369"/>
      <c r="E33" s="369"/>
      <c r="F33" s="369"/>
      <c r="G33" s="369"/>
      <c r="H33" s="369"/>
      <c r="I33" s="369"/>
      <c r="J33" s="369"/>
      <c r="K33" s="369"/>
      <c r="L33" s="369"/>
      <c r="M33" s="369"/>
      <c r="N33" s="369"/>
      <c r="O33" s="369"/>
      <c r="P33" s="369"/>
      <c r="Q33" s="369"/>
      <c r="R33" s="369"/>
      <c r="S33" s="369"/>
      <c r="T33" s="369"/>
      <c r="U33" s="10"/>
      <c r="V33" s="15"/>
      <c r="W33" s="369"/>
      <c r="X33" s="369"/>
      <c r="Y33" s="369"/>
      <c r="Z33" s="8" t="s">
        <v>12</v>
      </c>
      <c r="AA33" s="8"/>
      <c r="AB33" s="8"/>
      <c r="AC33" s="8"/>
      <c r="AD33" s="16"/>
      <c r="AE33" s="8" t="s">
        <v>13</v>
      </c>
      <c r="AF33" s="8"/>
      <c r="AG33" s="8"/>
      <c r="AH33" s="8"/>
      <c r="AI33" s="8"/>
      <c r="AJ33" s="8"/>
      <c r="AK33" s="8"/>
      <c r="AL33" s="8"/>
      <c r="AN33" s="41" t="b">
        <f>IF(B33="Autre -&gt; indiquer ci-dessous",TRUE,FALSE)</f>
        <v>0</v>
      </c>
      <c r="AQ33" s="41" t="s">
        <v>108</v>
      </c>
    </row>
    <row r="34" spans="1:45">
      <c r="A34" s="8"/>
      <c r="B34" s="368"/>
      <c r="C34" s="368"/>
      <c r="D34" s="368"/>
      <c r="E34" s="368"/>
      <c r="F34" s="368"/>
      <c r="G34" s="368"/>
      <c r="H34" s="368"/>
      <c r="I34" s="368"/>
      <c r="J34" s="368"/>
      <c r="K34" s="368"/>
      <c r="L34" s="368"/>
      <c r="M34" s="368"/>
      <c r="N34" s="368"/>
      <c r="O34" s="368"/>
      <c r="P34" s="368"/>
      <c r="Q34" s="368"/>
      <c r="R34" s="368"/>
      <c r="S34" s="368"/>
      <c r="T34" s="368"/>
      <c r="U34" s="10"/>
      <c r="V34" s="15"/>
      <c r="W34" s="10"/>
      <c r="X34" s="8"/>
      <c r="Y34" s="8"/>
      <c r="Z34" s="8"/>
      <c r="AA34" s="8"/>
      <c r="AB34" s="8"/>
      <c r="AC34" s="8"/>
      <c r="AD34" s="16"/>
      <c r="AE34" s="8" t="s">
        <v>14</v>
      </c>
      <c r="AF34" s="8"/>
      <c r="AG34" s="8"/>
      <c r="AH34" s="8"/>
      <c r="AI34" s="8"/>
      <c r="AJ34" s="8"/>
      <c r="AK34" s="8"/>
      <c r="AL34" s="8"/>
      <c r="AQ34" s="41" t="s">
        <v>109</v>
      </c>
    </row>
    <row r="35" spans="1:45">
      <c r="A35" s="8"/>
      <c r="B35" s="8"/>
      <c r="C35" s="8"/>
      <c r="D35" s="8"/>
      <c r="E35" s="8"/>
      <c r="F35" s="8"/>
      <c r="G35" s="8"/>
      <c r="H35" s="8"/>
      <c r="I35" s="8"/>
      <c r="J35" s="8"/>
      <c r="K35" s="8"/>
      <c r="L35" s="8"/>
      <c r="M35" s="8"/>
      <c r="N35" s="8"/>
      <c r="O35" s="8"/>
      <c r="P35" s="8"/>
      <c r="Q35" s="8"/>
      <c r="R35" s="8"/>
      <c r="S35" s="8"/>
      <c r="T35" s="8"/>
      <c r="U35" s="10"/>
      <c r="V35" s="10"/>
      <c r="W35" s="10"/>
      <c r="X35" s="8"/>
      <c r="Y35" s="8"/>
      <c r="Z35" s="8"/>
      <c r="AA35" s="8"/>
      <c r="AB35" s="8"/>
      <c r="AC35" s="8"/>
      <c r="AD35" s="8"/>
      <c r="AE35" s="8"/>
      <c r="AF35" s="8"/>
      <c r="AG35" s="8"/>
      <c r="AH35" s="8"/>
      <c r="AI35" s="8"/>
      <c r="AJ35" s="8"/>
      <c r="AK35" s="8"/>
      <c r="AL35" s="8"/>
    </row>
    <row r="36" spans="1:45">
      <c r="A36" s="8"/>
      <c r="B36" s="91" t="s">
        <v>16</v>
      </c>
      <c r="C36" s="91"/>
      <c r="D36" s="91"/>
      <c r="E36" s="91"/>
      <c r="F36" s="91"/>
      <c r="G36" s="91"/>
      <c r="H36" s="91"/>
      <c r="I36" s="91"/>
      <c r="J36" s="91"/>
      <c r="K36" s="91"/>
      <c r="L36" s="91"/>
      <c r="M36" s="596">
        <v>1000</v>
      </c>
      <c r="N36" s="596"/>
      <c r="O36" s="596"/>
      <c r="P36" s="91" t="s">
        <v>128</v>
      </c>
      <c r="Q36" s="91"/>
      <c r="R36" s="91"/>
      <c r="S36" s="91"/>
      <c r="T36" s="91"/>
      <c r="U36" s="99"/>
      <c r="V36" s="99"/>
      <c r="W36" s="99"/>
      <c r="X36" s="101"/>
      <c r="Y36" s="91"/>
      <c r="Z36" s="91"/>
      <c r="AA36" s="101" t="s">
        <v>123</v>
      </c>
      <c r="AB36" s="102"/>
      <c r="AC36" s="102"/>
      <c r="AD36" s="102"/>
      <c r="AE36" s="102"/>
      <c r="AF36" s="102"/>
      <c r="AG36" s="91"/>
      <c r="AH36" s="91"/>
      <c r="AI36" s="91"/>
      <c r="AJ36" s="91"/>
      <c r="AK36" s="91"/>
      <c r="AL36" s="8"/>
      <c r="AN36" s="41">
        <f>IF(M36&lt;&gt;0,1,0)</f>
        <v>1</v>
      </c>
      <c r="AP36" s="41">
        <v>6</v>
      </c>
    </row>
    <row r="37" spans="1:45">
      <c r="A37" s="8"/>
      <c r="B37" s="91"/>
      <c r="C37" s="91"/>
      <c r="D37" s="91"/>
      <c r="E37" s="91"/>
      <c r="F37" s="91"/>
      <c r="G37" s="91"/>
      <c r="H37" s="91"/>
      <c r="I37" s="91"/>
      <c r="J37" s="91"/>
      <c r="K37" s="91"/>
      <c r="L37" s="91"/>
      <c r="M37" s="91"/>
      <c r="N37" s="91"/>
      <c r="O37" s="91"/>
      <c r="P37" s="91"/>
      <c r="Q37" s="91"/>
      <c r="R37" s="91"/>
      <c r="S37" s="91"/>
      <c r="T37" s="91"/>
      <c r="U37" s="99"/>
      <c r="V37" s="99"/>
      <c r="W37" s="99"/>
      <c r="X37" s="101"/>
      <c r="Y37" s="91"/>
      <c r="Z37" s="91"/>
      <c r="AA37" s="101" t="s">
        <v>137</v>
      </c>
      <c r="AB37" s="597" t="s">
        <v>117</v>
      </c>
      <c r="AC37" s="597"/>
      <c r="AD37" s="597"/>
      <c r="AE37" s="597"/>
      <c r="AF37" s="597"/>
      <c r="AG37" s="91"/>
      <c r="AH37" s="91"/>
      <c r="AI37" s="91"/>
      <c r="AJ37" s="91"/>
      <c r="AK37" s="91"/>
      <c r="AL37" s="8"/>
    </row>
    <row r="38" spans="1:45">
      <c r="A38" s="8"/>
      <c r="B38" s="91"/>
      <c r="C38" s="91"/>
      <c r="D38" s="91"/>
      <c r="E38" s="91"/>
      <c r="F38" s="91"/>
      <c r="G38" s="91"/>
      <c r="H38" s="91"/>
      <c r="I38" s="91"/>
      <c r="J38" s="91"/>
      <c r="K38" s="91"/>
      <c r="L38" s="91"/>
      <c r="M38" s="91"/>
      <c r="N38" s="91"/>
      <c r="O38" s="91"/>
      <c r="P38" s="91"/>
      <c r="Q38" s="91"/>
      <c r="R38" s="91"/>
      <c r="S38" s="91"/>
      <c r="T38" s="91"/>
      <c r="U38" s="99"/>
      <c r="V38" s="99"/>
      <c r="W38" s="99"/>
      <c r="X38" s="101"/>
      <c r="Y38" s="91"/>
      <c r="Z38" s="91"/>
      <c r="AA38" s="101" t="s">
        <v>138</v>
      </c>
      <c r="AB38" s="596">
        <v>151</v>
      </c>
      <c r="AC38" s="596"/>
      <c r="AD38" s="596"/>
      <c r="AE38" s="91" t="s">
        <v>128</v>
      </c>
      <c r="AF38" s="91"/>
      <c r="AG38" s="91"/>
      <c r="AH38" s="91"/>
      <c r="AI38" s="91"/>
      <c r="AJ38" s="91"/>
      <c r="AK38" s="91"/>
      <c r="AL38" s="8"/>
    </row>
    <row r="39" spans="1:45">
      <c r="A39" s="8"/>
      <c r="B39" s="91"/>
      <c r="C39" s="91"/>
      <c r="D39" s="91"/>
      <c r="E39" s="91"/>
      <c r="F39" s="91"/>
      <c r="G39" s="91"/>
      <c r="H39" s="91"/>
      <c r="I39" s="91"/>
      <c r="J39" s="91"/>
      <c r="K39" s="91"/>
      <c r="L39" s="91"/>
      <c r="M39" s="91"/>
      <c r="N39" s="91"/>
      <c r="O39" s="91"/>
      <c r="P39" s="91"/>
      <c r="Q39" s="91"/>
      <c r="R39" s="91"/>
      <c r="S39" s="91"/>
      <c r="T39" s="91"/>
      <c r="U39" s="99"/>
      <c r="V39" s="99"/>
      <c r="W39" s="99"/>
      <c r="X39" s="91"/>
      <c r="Y39" s="91"/>
      <c r="Z39" s="91"/>
      <c r="AA39" s="91"/>
      <c r="AB39" s="91"/>
      <c r="AC39" s="91"/>
      <c r="AD39" s="91"/>
      <c r="AE39" s="91"/>
      <c r="AF39" s="91"/>
      <c r="AG39" s="91"/>
      <c r="AH39" s="91"/>
      <c r="AI39" s="91"/>
      <c r="AJ39" s="91"/>
      <c r="AK39" s="91"/>
      <c r="AL39" s="8"/>
    </row>
    <row r="40" spans="1:45">
      <c r="A40" s="8"/>
      <c r="B40" s="91"/>
      <c r="C40" s="91"/>
      <c r="D40" s="91"/>
      <c r="E40" s="91"/>
      <c r="F40" s="91"/>
      <c r="G40" s="91"/>
      <c r="H40" s="91"/>
      <c r="I40" s="91"/>
      <c r="J40" s="91"/>
      <c r="K40" s="91"/>
      <c r="L40" s="91"/>
      <c r="M40" s="91"/>
      <c r="N40" s="91"/>
      <c r="O40" s="91"/>
      <c r="P40" s="91"/>
      <c r="Q40" s="91"/>
      <c r="R40" s="91"/>
      <c r="S40" s="91"/>
      <c r="T40" s="91"/>
      <c r="U40" s="99"/>
      <c r="V40" s="99"/>
      <c r="W40" s="99"/>
      <c r="X40" s="91"/>
      <c r="Y40" s="91"/>
      <c r="Z40" s="91"/>
      <c r="AA40" s="91"/>
      <c r="AB40" s="91"/>
      <c r="AC40" s="91"/>
      <c r="AD40" s="91"/>
      <c r="AE40" s="91"/>
      <c r="AF40" s="91"/>
      <c r="AG40" s="91"/>
      <c r="AH40" s="91"/>
      <c r="AI40" s="91"/>
      <c r="AJ40" s="91"/>
      <c r="AK40" s="91"/>
      <c r="AL40" s="8"/>
    </row>
    <row r="41" spans="1:45" ht="15.75">
      <c r="A41" s="8"/>
      <c r="B41" s="600" t="s">
        <v>18</v>
      </c>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8"/>
      <c r="AS41" s="82" t="s">
        <v>111</v>
      </c>
    </row>
    <row r="42" spans="1:45" ht="14.25">
      <c r="A42" s="8"/>
      <c r="B42" s="103" t="s">
        <v>19</v>
      </c>
      <c r="C42" s="91"/>
      <c r="D42" s="91"/>
      <c r="E42" s="91"/>
      <c r="F42" s="91"/>
      <c r="G42" s="91"/>
      <c r="H42" s="91"/>
      <c r="I42" s="91"/>
      <c r="J42" s="91"/>
      <c r="K42" s="91"/>
      <c r="L42" s="91"/>
      <c r="M42" s="91"/>
      <c r="N42" s="91"/>
      <c r="O42" s="91"/>
      <c r="P42" s="91"/>
      <c r="Q42" s="91"/>
      <c r="R42" s="91"/>
      <c r="S42" s="91"/>
      <c r="T42" s="91"/>
      <c r="U42" s="99"/>
      <c r="V42" s="99"/>
      <c r="W42" s="99"/>
      <c r="X42" s="104" t="str">
        <f>IF(OR(AN43=TRUE,AN44=TRUE,TRUE,AN47=TRUE,AN48=TRUE),"Exigences respectées","")</f>
        <v>Exigences respectées</v>
      </c>
      <c r="Y42" s="91"/>
      <c r="Z42" s="91"/>
      <c r="AA42" s="91"/>
      <c r="AB42" s="91"/>
      <c r="AC42" s="91"/>
      <c r="AD42" s="91"/>
      <c r="AE42" s="91"/>
      <c r="AF42" s="91"/>
      <c r="AG42" s="91"/>
      <c r="AH42" s="91"/>
      <c r="AI42" s="91"/>
      <c r="AJ42" s="91"/>
      <c r="AK42" s="91"/>
      <c r="AL42" s="8"/>
      <c r="AS42" s="41" t="s">
        <v>112</v>
      </c>
    </row>
    <row r="43" spans="1:45" ht="24" customHeight="1">
      <c r="A43" s="8"/>
      <c r="B43" s="91"/>
      <c r="C43" s="91"/>
      <c r="D43" s="91" t="s">
        <v>20</v>
      </c>
      <c r="E43" s="99"/>
      <c r="F43" s="99"/>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8"/>
      <c r="AN43" s="41" t="b">
        <v>0</v>
      </c>
      <c r="AS43" s="41" t="s">
        <v>113</v>
      </c>
    </row>
    <row r="44" spans="1:45" ht="24" customHeight="1">
      <c r="A44" s="8"/>
      <c r="B44" s="91"/>
      <c r="C44" s="91"/>
      <c r="D44" s="91" t="s">
        <v>21</v>
      </c>
      <c r="E44" s="91"/>
      <c r="F44" s="91"/>
      <c r="G44" s="91"/>
      <c r="H44" s="91"/>
      <c r="I44" s="91"/>
      <c r="J44" s="91"/>
      <c r="K44" s="91"/>
      <c r="L44" s="91"/>
      <c r="M44" s="91"/>
      <c r="N44" s="91"/>
      <c r="O44" s="91"/>
      <c r="P44" s="91"/>
      <c r="Q44" s="91"/>
      <c r="R44" s="91"/>
      <c r="S44" s="105"/>
      <c r="T44" s="105"/>
      <c r="U44" s="105"/>
      <c r="V44" s="102"/>
      <c r="W44" s="102"/>
      <c r="X44" s="102"/>
      <c r="Y44" s="102"/>
      <c r="Z44" s="91"/>
      <c r="AA44" s="91"/>
      <c r="AB44" s="91"/>
      <c r="AC44" s="91"/>
      <c r="AD44" s="91"/>
      <c r="AE44" s="91"/>
      <c r="AF44" s="91"/>
      <c r="AG44" s="91"/>
      <c r="AH44" s="91"/>
      <c r="AI44" s="91"/>
      <c r="AJ44" s="91"/>
      <c r="AK44" s="91"/>
      <c r="AL44" s="8"/>
      <c r="AN44" s="41" t="b">
        <v>0</v>
      </c>
      <c r="AO44" s="41">
        <v>0</v>
      </c>
      <c r="AS44" s="41" t="s">
        <v>114</v>
      </c>
    </row>
    <row r="45" spans="1:45" ht="24" customHeight="1">
      <c r="A45" s="8"/>
      <c r="B45" s="91"/>
      <c r="C45" s="48"/>
      <c r="D45" s="106" t="s">
        <v>22</v>
      </c>
      <c r="E45" s="106"/>
      <c r="F45" s="106"/>
      <c r="G45" s="106"/>
      <c r="H45" s="106"/>
      <c r="I45" s="48"/>
      <c r="J45" s="48"/>
      <c r="K45" s="48"/>
      <c r="L45" s="48"/>
      <c r="M45" s="48"/>
      <c r="N45" s="91"/>
      <c r="O45" s="104" t="str">
        <f>IF(AN45=TRUE,"certaines solutions standards ne sont pas applicables ","")</f>
        <v/>
      </c>
      <c r="P45" s="91"/>
      <c r="Q45" s="91"/>
      <c r="R45" s="91"/>
      <c r="S45" s="99"/>
      <c r="T45" s="99"/>
      <c r="U45" s="99"/>
      <c r="V45" s="91"/>
      <c r="W45" s="91"/>
      <c r="X45" s="91"/>
      <c r="Y45" s="91"/>
      <c r="Z45" s="91"/>
      <c r="AA45" s="91"/>
      <c r="AB45" s="91"/>
      <c r="AC45" s="91"/>
      <c r="AD45" s="91"/>
      <c r="AE45" s="91"/>
      <c r="AF45" s="91"/>
      <c r="AG45" s="91"/>
      <c r="AH45" s="91"/>
      <c r="AI45" s="91"/>
      <c r="AJ45" s="91"/>
      <c r="AK45" s="91"/>
      <c r="AL45" s="8"/>
      <c r="AN45" s="41" t="b">
        <v>0</v>
      </c>
      <c r="AS45" s="41" t="s">
        <v>115</v>
      </c>
    </row>
    <row r="46" spans="1:45" ht="24" customHeight="1">
      <c r="A46" s="8"/>
      <c r="B46" s="91"/>
      <c r="C46" s="91"/>
      <c r="D46" s="91" t="s">
        <v>23</v>
      </c>
      <c r="E46" s="91"/>
      <c r="F46" s="91"/>
      <c r="G46" s="91"/>
      <c r="H46" s="91"/>
      <c r="I46" s="91"/>
      <c r="J46" s="91"/>
      <c r="K46" s="91"/>
      <c r="L46" s="91"/>
      <c r="M46" s="91"/>
      <c r="N46" s="91"/>
      <c r="O46" s="91"/>
      <c r="P46" s="91"/>
      <c r="Q46" s="91"/>
      <c r="R46" s="91"/>
      <c r="S46" s="99"/>
      <c r="T46" s="99"/>
      <c r="U46" s="99"/>
      <c r="V46" s="91"/>
      <c r="W46" s="91"/>
      <c r="X46" s="91"/>
      <c r="Y46" s="91"/>
      <c r="Z46" s="91"/>
      <c r="AA46" s="91"/>
      <c r="AB46" s="91"/>
      <c r="AC46" s="91"/>
      <c r="AD46" s="91"/>
      <c r="AE46" s="91"/>
      <c r="AF46" s="91"/>
      <c r="AG46" s="91"/>
      <c r="AH46" s="91"/>
      <c r="AI46" s="91"/>
      <c r="AJ46" s="91"/>
      <c r="AK46" s="91"/>
      <c r="AL46" s="8"/>
      <c r="AN46" s="41" t="b">
        <v>0</v>
      </c>
      <c r="AS46" s="41" t="s">
        <v>116</v>
      </c>
    </row>
    <row r="47" spans="1:45" ht="24" customHeight="1">
      <c r="A47" s="8"/>
      <c r="B47" s="91"/>
      <c r="C47" s="91"/>
      <c r="D47" s="91" t="s">
        <v>126</v>
      </c>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8"/>
      <c r="AN47" s="41" t="b">
        <v>0</v>
      </c>
      <c r="AS47" s="41" t="s">
        <v>117</v>
      </c>
    </row>
    <row r="48" spans="1:45" ht="24" customHeight="1" thickBot="1">
      <c r="A48" s="8"/>
      <c r="B48" s="91"/>
      <c r="C48" s="91"/>
      <c r="D48" s="91" t="s">
        <v>140</v>
      </c>
      <c r="E48" s="91"/>
      <c r="F48" s="91"/>
      <c r="G48" s="91"/>
      <c r="H48" s="91"/>
      <c r="I48" s="91"/>
      <c r="J48" s="91"/>
      <c r="K48" s="91"/>
      <c r="L48" s="91"/>
      <c r="M48" s="91"/>
      <c r="N48" s="91"/>
      <c r="O48" s="91"/>
      <c r="P48" s="91"/>
      <c r="Q48" s="91"/>
      <c r="R48" s="91"/>
      <c r="S48" s="91"/>
      <c r="T48" s="92"/>
      <c r="U48" s="91"/>
      <c r="V48" s="92"/>
      <c r="W48" s="91"/>
      <c r="X48" s="104" t="str">
        <f>IF(AN48=TRUE,"certaines solutions standards ne sont pas applicables (électro)","")</f>
        <v/>
      </c>
      <c r="Y48" s="91"/>
      <c r="Z48" s="91"/>
      <c r="AA48" s="91"/>
      <c r="AB48" s="91"/>
      <c r="AC48" s="91"/>
      <c r="AD48" s="91"/>
      <c r="AE48" s="91"/>
      <c r="AF48" s="91"/>
      <c r="AG48" s="91"/>
      <c r="AH48" s="91"/>
      <c r="AI48" s="91"/>
      <c r="AJ48" s="91"/>
      <c r="AK48" s="91"/>
      <c r="AL48" s="8"/>
      <c r="AN48" s="41" t="b">
        <v>0</v>
      </c>
      <c r="AS48" s="41" t="s">
        <v>118</v>
      </c>
    </row>
    <row r="49" spans="1:45" ht="24" customHeight="1">
      <c r="A49" s="8"/>
      <c r="B49" s="63"/>
      <c r="C49" s="64"/>
      <c r="D49" s="65"/>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8"/>
      <c r="AS49" s="41" t="s">
        <v>119</v>
      </c>
    </row>
    <row r="50" spans="1:45" ht="15.75">
      <c r="A50" s="8"/>
      <c r="B50" s="572" t="s">
        <v>133</v>
      </c>
      <c r="C50" s="572"/>
      <c r="D50" s="572"/>
      <c r="E50" s="572"/>
      <c r="F50" s="572"/>
      <c r="G50" s="572"/>
      <c r="H50" s="572"/>
      <c r="I50" s="572"/>
      <c r="J50" s="572"/>
      <c r="K50" s="572"/>
      <c r="L50" s="572"/>
      <c r="M50" s="572"/>
      <c r="N50" s="572"/>
      <c r="O50" s="572"/>
      <c r="P50" s="572"/>
      <c r="Q50" s="572"/>
      <c r="R50" s="572"/>
      <c r="S50" s="572"/>
      <c r="T50" s="572"/>
      <c r="U50" s="572"/>
      <c r="V50" s="572"/>
      <c r="W50" s="572"/>
      <c r="X50" s="572"/>
      <c r="Y50" s="572"/>
      <c r="Z50" s="572"/>
      <c r="AA50" s="572"/>
      <c r="AB50" s="572"/>
      <c r="AC50" s="572"/>
      <c r="AD50" s="572"/>
      <c r="AE50" s="572"/>
      <c r="AF50" s="572"/>
      <c r="AG50" s="572"/>
      <c r="AH50" s="572"/>
      <c r="AI50" s="572"/>
      <c r="AJ50" s="572"/>
      <c r="AK50" s="572"/>
      <c r="AL50" s="8"/>
      <c r="AS50" s="41" t="s">
        <v>120</v>
      </c>
    </row>
    <row r="51" spans="1:45">
      <c r="A51" s="8"/>
      <c r="B51" s="381" t="s">
        <v>24</v>
      </c>
      <c r="C51" s="384" t="s">
        <v>25</v>
      </c>
      <c r="D51" s="18" t="s">
        <v>26</v>
      </c>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19"/>
      <c r="AL51" s="8"/>
      <c r="AS51" s="41" t="s">
        <v>121</v>
      </c>
    </row>
    <row r="52" spans="1:45">
      <c r="A52" s="8"/>
      <c r="B52" s="382"/>
      <c r="C52" s="385"/>
      <c r="D52" s="16" t="s">
        <v>27</v>
      </c>
      <c r="E52" s="8"/>
      <c r="F52" s="8"/>
      <c r="G52" s="8"/>
      <c r="H52" s="8"/>
      <c r="I52" s="8"/>
      <c r="J52" s="8"/>
      <c r="K52" s="8"/>
      <c r="L52" s="8"/>
      <c r="M52" s="8"/>
      <c r="N52" s="8"/>
      <c r="O52" s="8"/>
      <c r="P52" s="8"/>
      <c r="Q52" s="8"/>
      <c r="R52" s="8"/>
      <c r="S52" s="8"/>
      <c r="T52" s="8"/>
      <c r="U52" s="8"/>
      <c r="V52" s="8"/>
      <c r="AB52" s="8"/>
      <c r="AC52" s="8"/>
      <c r="AD52" s="8"/>
      <c r="AE52" s="8"/>
      <c r="AF52" s="8"/>
      <c r="AG52" s="8"/>
      <c r="AH52" s="8"/>
      <c r="AI52" s="8"/>
      <c r="AJ52" s="8"/>
      <c r="AK52" s="20"/>
      <c r="AL52" s="8"/>
      <c r="AS52" s="41" t="s">
        <v>122</v>
      </c>
    </row>
    <row r="53" spans="1:45">
      <c r="A53" s="8"/>
      <c r="B53" s="382"/>
      <c r="C53" s="385"/>
      <c r="D53" s="16"/>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20"/>
      <c r="AL53" s="8"/>
    </row>
    <row r="54" spans="1:45">
      <c r="A54" s="8"/>
      <c r="B54" s="383"/>
      <c r="C54" s="386"/>
      <c r="D54" s="14"/>
      <c r="E54" s="11"/>
      <c r="F54" s="11" t="s">
        <v>125</v>
      </c>
      <c r="G54" s="11"/>
      <c r="H54" s="11"/>
      <c r="I54" s="11"/>
      <c r="J54" s="11"/>
      <c r="K54" s="11"/>
      <c r="L54" s="11"/>
      <c r="M54" s="11"/>
      <c r="N54" s="11"/>
      <c r="O54" s="11"/>
      <c r="P54" s="11"/>
      <c r="U54" s="45" t="s">
        <v>139</v>
      </c>
      <c r="V54" s="571"/>
      <c r="W54" s="571"/>
      <c r="X54" s="571"/>
      <c r="Y54" s="11" t="s">
        <v>28</v>
      </c>
      <c r="Z54" s="8"/>
      <c r="AA54" s="8"/>
      <c r="AB54" s="8"/>
      <c r="AC54" s="8"/>
      <c r="AD54" s="11"/>
      <c r="AE54" s="11"/>
      <c r="AF54" s="11"/>
      <c r="AG54" s="11"/>
      <c r="AH54" s="11"/>
      <c r="AI54" s="11"/>
      <c r="AJ54" s="11"/>
      <c r="AK54" s="21"/>
      <c r="AL54" s="8"/>
    </row>
    <row r="55" spans="1:45">
      <c r="A55" s="8"/>
      <c r="B55" s="18"/>
      <c r="C55" s="19"/>
      <c r="D55" s="22" t="s">
        <v>29</v>
      </c>
      <c r="E55" s="42"/>
      <c r="F55" s="42" t="s">
        <v>30</v>
      </c>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19"/>
      <c r="AL55" s="8"/>
      <c r="AN55" s="41">
        <f>0.07*V54</f>
        <v>0</v>
      </c>
      <c r="AO55" s="41" t="s">
        <v>128</v>
      </c>
    </row>
    <row r="56" spans="1:45">
      <c r="A56" s="8"/>
      <c r="B56" s="16"/>
      <c r="C56" s="20"/>
      <c r="D56" s="16"/>
      <c r="E56" s="8"/>
      <c r="F56" s="8" t="s">
        <v>31</v>
      </c>
      <c r="G56" s="8"/>
      <c r="H56" s="8"/>
      <c r="I56" s="8"/>
      <c r="J56" s="8"/>
      <c r="K56" s="8"/>
      <c r="L56" s="8"/>
      <c r="M56" s="8"/>
      <c r="N56" s="8"/>
      <c r="O56" s="570">
        <v>55</v>
      </c>
      <c r="P56" s="570"/>
      <c r="Q56" s="8" t="s">
        <v>28</v>
      </c>
      <c r="R56" s="8"/>
      <c r="S56" s="8"/>
      <c r="T56" s="44" t="str">
        <f>IF(V54&lt;&gt;0,"minimum"&amp;" "&amp;AN55&amp;M2&amp;" m2","")</f>
        <v/>
      </c>
      <c r="U56" s="8"/>
      <c r="V56" s="8"/>
      <c r="W56" s="8"/>
      <c r="X56" s="8"/>
      <c r="Y56" s="8"/>
      <c r="Z56" s="8"/>
      <c r="AA56" s="8"/>
      <c r="AB56" s="325"/>
      <c r="AC56" s="325"/>
      <c r="AD56" s="8"/>
      <c r="AE56" s="8"/>
      <c r="AF56" s="8"/>
      <c r="AG56" s="8"/>
      <c r="AH56" s="8"/>
      <c r="AI56" s="8"/>
      <c r="AJ56" s="8"/>
      <c r="AK56" s="20"/>
      <c r="AL56" s="8"/>
    </row>
    <row r="57" spans="1:45">
      <c r="A57" s="8"/>
      <c r="B57" s="16"/>
      <c r="C57" s="20"/>
      <c r="D57" s="16"/>
      <c r="E57" s="8"/>
      <c r="F57" s="8" t="s">
        <v>32</v>
      </c>
      <c r="G57" s="8"/>
      <c r="H57" s="8"/>
      <c r="I57" s="8"/>
      <c r="J57" s="8"/>
      <c r="K57" s="8"/>
      <c r="L57" s="8"/>
      <c r="M57" s="8"/>
      <c r="N57" s="8"/>
      <c r="O57" s="390" t="str">
        <f>IFERROR(O56/V54,"")</f>
        <v/>
      </c>
      <c r="P57" s="390"/>
      <c r="Q57" s="8" t="s">
        <v>33</v>
      </c>
      <c r="R57" s="8" t="s">
        <v>34</v>
      </c>
      <c r="S57" s="8"/>
      <c r="U57" s="8"/>
      <c r="V57" s="8"/>
      <c r="W57" s="8"/>
      <c r="X57" s="8"/>
      <c r="Y57" s="8"/>
      <c r="Z57" s="8"/>
      <c r="AA57" s="44" t="str">
        <f>IF(AN48=TRUE,"solution standard non applicable pour ce cas","")</f>
        <v/>
      </c>
      <c r="AB57" s="8"/>
      <c r="AC57" s="8"/>
      <c r="AD57" s="8"/>
      <c r="AE57" s="8"/>
      <c r="AF57" s="8"/>
      <c r="AG57" s="8"/>
      <c r="AH57" s="8"/>
      <c r="AI57" s="8"/>
      <c r="AJ57" s="8"/>
      <c r="AK57" s="20"/>
      <c r="AL57" s="8"/>
    </row>
    <row r="58" spans="1:45">
      <c r="A58" s="8"/>
      <c r="B58" s="18"/>
      <c r="C58" s="19"/>
      <c r="D58" s="22" t="s">
        <v>35</v>
      </c>
      <c r="E58" s="42"/>
      <c r="F58" s="42" t="s">
        <v>36</v>
      </c>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19"/>
      <c r="AL58" s="8"/>
    </row>
    <row r="59" spans="1:45">
      <c r="A59" s="8"/>
      <c r="B59" s="14"/>
      <c r="C59" s="21"/>
      <c r="D59" s="14"/>
      <c r="E59" s="11"/>
      <c r="F59" s="571"/>
      <c r="G59" s="571"/>
      <c r="H59" s="11" t="s">
        <v>37</v>
      </c>
      <c r="I59" s="23"/>
      <c r="J59" s="11"/>
      <c r="K59" s="11"/>
      <c r="L59" s="11"/>
      <c r="M59" s="23"/>
      <c r="N59" s="11"/>
      <c r="O59" s="11"/>
      <c r="P59" s="11" t="s">
        <v>38</v>
      </c>
      <c r="Q59" s="11"/>
      <c r="R59" s="11"/>
      <c r="S59" s="11"/>
      <c r="T59" s="11"/>
      <c r="U59" s="11"/>
      <c r="V59" s="11"/>
      <c r="W59" s="11"/>
      <c r="X59" s="11"/>
      <c r="Y59" s="11"/>
      <c r="Z59" s="11"/>
      <c r="AA59" s="11"/>
      <c r="AB59" s="11"/>
      <c r="AC59" s="11"/>
      <c r="AD59" s="11"/>
      <c r="AE59" s="11"/>
      <c r="AF59" s="11"/>
      <c r="AG59" s="11"/>
      <c r="AH59" s="11"/>
      <c r="AI59" s="11"/>
      <c r="AJ59" s="11"/>
      <c r="AK59" s="21"/>
      <c r="AL59" s="8"/>
    </row>
    <row r="60" spans="1:45">
      <c r="A60" s="8"/>
      <c r="B60" s="18"/>
      <c r="C60" s="19"/>
      <c r="D60" s="22" t="s">
        <v>39</v>
      </c>
      <c r="E60" s="42"/>
      <c r="F60" s="42" t="s">
        <v>40</v>
      </c>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322"/>
      <c r="AH60" s="322"/>
      <c r="AI60" s="42"/>
      <c r="AJ60" s="42"/>
      <c r="AK60" s="19"/>
      <c r="AL60" s="8"/>
      <c r="AN60" s="41">
        <f>5*V54/1000</f>
        <v>0</v>
      </c>
      <c r="AO60" s="41" t="s">
        <v>129</v>
      </c>
    </row>
    <row r="61" spans="1:45">
      <c r="A61" s="8"/>
      <c r="B61" s="16"/>
      <c r="C61" s="20"/>
      <c r="D61" s="16"/>
      <c r="E61" s="8"/>
      <c r="F61" s="8" t="s">
        <v>41</v>
      </c>
      <c r="G61" s="8"/>
      <c r="H61" s="8"/>
      <c r="I61" s="8"/>
      <c r="J61" s="8"/>
      <c r="K61" s="8"/>
      <c r="L61" s="8"/>
      <c r="M61" s="8"/>
      <c r="N61" s="8"/>
      <c r="O61" s="570">
        <v>0.9</v>
      </c>
      <c r="P61" s="570"/>
      <c r="Q61" s="8" t="s">
        <v>42</v>
      </c>
      <c r="R61" s="8"/>
      <c r="S61" s="8"/>
      <c r="T61" s="44" t="str">
        <f>IF(V54&lt;&gt;0,"minimum"&amp;" "&amp;AN60&amp;O7&amp;" [kWc]","")</f>
        <v/>
      </c>
      <c r="U61" s="8"/>
      <c r="V61" s="8"/>
      <c r="W61" s="8"/>
      <c r="X61" s="8"/>
      <c r="Y61" s="8"/>
      <c r="Z61" s="8"/>
      <c r="AA61" s="8"/>
      <c r="AB61" s="8"/>
      <c r="AC61" s="8"/>
      <c r="AD61" s="8"/>
      <c r="AE61" s="325"/>
      <c r="AF61" s="325"/>
      <c r="AG61" s="8"/>
      <c r="AH61" s="8"/>
      <c r="AI61" s="8"/>
      <c r="AJ61" s="8"/>
      <c r="AK61" s="20"/>
      <c r="AL61" s="8"/>
      <c r="AN61" s="41" t="b">
        <v>0</v>
      </c>
    </row>
    <row r="62" spans="1:45">
      <c r="A62" s="8"/>
      <c r="B62" s="14"/>
      <c r="C62" s="21"/>
      <c r="D62" s="14"/>
      <c r="E62" s="11"/>
      <c r="F62" s="11" t="s">
        <v>43</v>
      </c>
      <c r="G62" s="11"/>
      <c r="H62" s="11"/>
      <c r="I62" s="11"/>
      <c r="J62" s="11"/>
      <c r="K62" s="11"/>
      <c r="L62" s="11"/>
      <c r="M62" s="11"/>
      <c r="N62" s="11"/>
      <c r="O62" s="394" t="str">
        <f>IFERROR(O61*1000/V54,"")</f>
        <v/>
      </c>
      <c r="P62" s="394"/>
      <c r="Q62" s="11" t="s">
        <v>127</v>
      </c>
      <c r="R62" s="11"/>
      <c r="S62" s="11"/>
      <c r="T62" s="11"/>
      <c r="U62" s="11"/>
      <c r="W62" s="8"/>
      <c r="X62" s="11"/>
      <c r="Y62" s="11"/>
      <c r="Z62" s="11"/>
      <c r="AA62" s="44" t="str">
        <f>IF(AN48=TRUE,"solution standard non applicable pour ce cas","")</f>
        <v/>
      </c>
      <c r="AB62" s="11"/>
      <c r="AC62" s="8"/>
      <c r="AD62" s="11"/>
      <c r="AE62" s="86"/>
      <c r="AF62" s="8"/>
      <c r="AG62" s="11"/>
      <c r="AH62" s="11"/>
      <c r="AI62" s="11"/>
      <c r="AJ62" s="11"/>
      <c r="AK62" s="21"/>
      <c r="AL62" s="8"/>
    </row>
    <row r="63" spans="1:45">
      <c r="A63" s="8"/>
      <c r="B63" s="18"/>
      <c r="C63" s="19"/>
      <c r="D63" s="22" t="s">
        <v>44</v>
      </c>
      <c r="E63" s="42"/>
      <c r="F63" s="395" t="s">
        <v>45</v>
      </c>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6"/>
      <c r="AL63" s="8"/>
    </row>
    <row r="64" spans="1:45">
      <c r="A64" s="8"/>
      <c r="B64" s="16"/>
      <c r="C64" s="20"/>
      <c r="D64" s="16"/>
      <c r="E64" s="8"/>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80"/>
      <c r="AL64" s="8"/>
    </row>
    <row r="65" spans="1:40">
      <c r="A65" s="8"/>
      <c r="B65" s="16"/>
      <c r="C65" s="20"/>
      <c r="D65" s="16"/>
      <c r="E65" s="8"/>
      <c r="F65" s="379" t="s">
        <v>46</v>
      </c>
      <c r="G65" s="379"/>
      <c r="H65" s="379"/>
      <c r="I65" s="379"/>
      <c r="J65" s="379"/>
      <c r="K65" s="379"/>
      <c r="L65" s="379"/>
      <c r="M65" s="379"/>
      <c r="N65" s="379"/>
      <c r="O65" s="379"/>
      <c r="P65" s="379"/>
      <c r="Q65" s="379"/>
      <c r="R65" s="379"/>
      <c r="S65" s="379"/>
      <c r="T65" s="379"/>
      <c r="U65" s="379"/>
      <c r="V65" s="379"/>
      <c r="W65" s="379"/>
      <c r="X65" s="379"/>
      <c r="Y65" s="379"/>
      <c r="Z65" s="379"/>
      <c r="AA65" s="379"/>
      <c r="AB65" s="379"/>
      <c r="AC65" s="379"/>
      <c r="AD65" s="379"/>
      <c r="AE65" s="379"/>
      <c r="AF65" s="379"/>
      <c r="AG65" s="379"/>
      <c r="AH65" s="379"/>
      <c r="AI65" s="379"/>
      <c r="AJ65" s="379"/>
      <c r="AK65" s="380"/>
      <c r="AL65" s="8"/>
    </row>
    <row r="66" spans="1:40">
      <c r="A66" s="8"/>
      <c r="B66" s="16"/>
      <c r="C66" s="20"/>
      <c r="D66" s="16"/>
      <c r="E66" s="8"/>
      <c r="F66" s="379"/>
      <c r="G66" s="379"/>
      <c r="H66" s="379"/>
      <c r="I66" s="379"/>
      <c r="J66" s="379"/>
      <c r="K66" s="379"/>
      <c r="L66" s="379"/>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80"/>
      <c r="AL66" s="8"/>
      <c r="AN66" s="41" t="b">
        <v>0</v>
      </c>
    </row>
    <row r="67" spans="1:40">
      <c r="A67" s="8"/>
      <c r="B67" s="14"/>
      <c r="C67" s="21"/>
      <c r="D67" s="14"/>
      <c r="E67" s="11"/>
      <c r="F67" s="11" t="s">
        <v>47</v>
      </c>
      <c r="G67" s="11"/>
      <c r="H67" s="11"/>
      <c r="I67" s="11"/>
      <c r="J67" s="11"/>
      <c r="K67" s="11"/>
      <c r="L67" s="11"/>
      <c r="M67" s="11"/>
      <c r="N67" s="11"/>
      <c r="O67" s="11"/>
      <c r="P67" s="11"/>
      <c r="Q67" s="11"/>
      <c r="R67" s="11"/>
      <c r="S67" s="11"/>
      <c r="T67" s="11"/>
      <c r="U67" s="11"/>
      <c r="V67" s="11"/>
      <c r="W67" s="11"/>
      <c r="X67" s="11"/>
      <c r="Y67" s="11"/>
      <c r="Z67" s="573"/>
      <c r="AA67" s="573"/>
      <c r="AB67" s="12" t="s">
        <v>33</v>
      </c>
      <c r="AC67" s="11" t="s">
        <v>48</v>
      </c>
      <c r="AD67" s="11"/>
      <c r="AE67" s="11"/>
      <c r="AF67" s="77" t="str">
        <f>IF(AN66=TRUE,"joindre EN-VS-103","")</f>
        <v/>
      </c>
      <c r="AG67" s="11"/>
      <c r="AH67" s="11"/>
      <c r="AI67" s="11"/>
      <c r="AJ67" s="11"/>
      <c r="AK67" s="21"/>
      <c r="AL67" s="8"/>
    </row>
    <row r="68" spans="1:40">
      <c r="A68" s="8"/>
      <c r="B68" s="18"/>
      <c r="C68" s="19"/>
      <c r="D68" s="22" t="s">
        <v>49</v>
      </c>
      <c r="E68" s="42"/>
      <c r="F68" s="42" t="s">
        <v>50</v>
      </c>
      <c r="G68" s="42"/>
      <c r="H68" s="42"/>
      <c r="I68" s="42"/>
      <c r="J68" s="42"/>
      <c r="K68" s="42"/>
      <c r="L68" s="42"/>
      <c r="M68" s="42"/>
      <c r="N68" s="42"/>
      <c r="O68" s="42"/>
      <c r="P68" s="42"/>
      <c r="Q68" s="42"/>
      <c r="R68" s="42"/>
      <c r="S68" s="42"/>
      <c r="T68" s="42"/>
      <c r="U68" s="42"/>
      <c r="V68" s="42"/>
      <c r="W68" s="42"/>
      <c r="X68" s="42"/>
      <c r="Y68" s="42"/>
      <c r="Z68" s="42"/>
      <c r="AA68" s="42"/>
      <c r="AB68" s="42"/>
      <c r="AC68" s="42"/>
      <c r="AD68" s="42"/>
      <c r="AE68" s="322"/>
      <c r="AF68" s="322"/>
      <c r="AG68" s="42"/>
      <c r="AH68" s="42"/>
      <c r="AI68" s="42"/>
      <c r="AJ68" s="42"/>
      <c r="AK68" s="19"/>
      <c r="AL68" s="8"/>
    </row>
    <row r="69" spans="1:40">
      <c r="A69" s="8"/>
      <c r="B69" s="14"/>
      <c r="C69" s="21"/>
      <c r="D69" s="14"/>
      <c r="E69" s="11"/>
      <c r="F69" s="11" t="s">
        <v>51</v>
      </c>
      <c r="G69" s="11"/>
      <c r="H69" s="11"/>
      <c r="I69" s="11"/>
      <c r="J69" s="11"/>
      <c r="K69" s="11"/>
      <c r="L69" s="78"/>
      <c r="M69" s="78"/>
      <c r="N69" s="78"/>
      <c r="O69" s="78"/>
      <c r="P69" s="78"/>
      <c r="Q69" s="78"/>
      <c r="R69" s="78"/>
      <c r="S69" s="40"/>
      <c r="T69" s="78"/>
      <c r="U69" s="11"/>
      <c r="V69" s="11"/>
      <c r="W69" s="11"/>
      <c r="X69" s="11"/>
      <c r="Y69" s="11"/>
      <c r="Z69" s="11"/>
      <c r="AA69" s="11"/>
      <c r="AB69" s="11"/>
      <c r="AC69" s="11"/>
      <c r="AD69" s="11"/>
      <c r="AE69" s="11"/>
      <c r="AF69" s="11"/>
      <c r="AG69" s="11"/>
      <c r="AH69" s="11"/>
      <c r="AI69" s="11"/>
      <c r="AJ69" s="11"/>
      <c r="AK69" s="21"/>
      <c r="AL69" s="8"/>
    </row>
    <row r="70" spans="1:40">
      <c r="A70" s="20"/>
      <c r="B70" s="24"/>
      <c r="C70" s="25"/>
      <c r="D70" s="26" t="s">
        <v>52</v>
      </c>
      <c r="E70" s="27"/>
      <c r="F70" s="27" t="s">
        <v>53</v>
      </c>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5"/>
      <c r="AL70" s="8"/>
    </row>
    <row r="71" spans="1:40">
      <c r="A71" s="8"/>
      <c r="B71" s="18"/>
      <c r="C71" s="19"/>
      <c r="D71" s="22" t="s">
        <v>62</v>
      </c>
      <c r="E71" s="42"/>
      <c r="F71" s="42" t="s">
        <v>63</v>
      </c>
      <c r="G71" s="42"/>
      <c r="H71" s="42"/>
      <c r="I71" s="42"/>
      <c r="J71" s="42"/>
      <c r="K71" s="42"/>
      <c r="L71" s="42"/>
      <c r="M71" s="42"/>
      <c r="N71" s="42"/>
      <c r="O71" s="42"/>
      <c r="P71" s="42"/>
      <c r="Q71" s="42"/>
      <c r="R71" s="42"/>
      <c r="S71" s="42"/>
      <c r="T71" s="42"/>
      <c r="U71" s="42"/>
      <c r="V71" s="42"/>
      <c r="W71" s="42"/>
      <c r="X71" s="42"/>
      <c r="Y71" s="42"/>
      <c r="Z71" s="42"/>
      <c r="AA71" s="28"/>
      <c r="AB71" s="28"/>
      <c r="AC71" s="28"/>
      <c r="AD71" s="28"/>
      <c r="AE71" s="322"/>
      <c r="AF71" s="322"/>
      <c r="AG71" s="42"/>
      <c r="AH71" s="42"/>
      <c r="AI71" s="42"/>
      <c r="AJ71" s="28"/>
      <c r="AK71" s="19"/>
      <c r="AL71" s="8"/>
      <c r="AN71" s="41" t="b">
        <v>0</v>
      </c>
    </row>
    <row r="72" spans="1:40">
      <c r="A72" s="8"/>
      <c r="B72" s="14"/>
      <c r="C72" s="21"/>
      <c r="D72" s="75"/>
      <c r="E72" s="11"/>
      <c r="F72" s="77" t="str">
        <f>IF(AN71=TRUE,"joindre dossier justificatif selon OcEne art.62 al.4 ","")</f>
        <v/>
      </c>
      <c r="G72" s="11"/>
      <c r="H72" s="11"/>
      <c r="I72" s="11"/>
      <c r="J72" s="11"/>
      <c r="K72" s="11"/>
      <c r="L72" s="11"/>
      <c r="M72" s="11"/>
      <c r="N72" s="11"/>
      <c r="O72" s="11"/>
      <c r="P72" s="11"/>
      <c r="Q72" s="11"/>
      <c r="R72" s="11"/>
      <c r="S72" s="11"/>
      <c r="T72" s="11"/>
      <c r="U72" s="11"/>
      <c r="V72" s="11"/>
      <c r="W72" s="11"/>
      <c r="X72" s="11"/>
      <c r="Y72" s="11"/>
      <c r="Z72" s="11"/>
      <c r="AA72" s="76"/>
      <c r="AB72" s="76"/>
      <c r="AC72" s="76"/>
      <c r="AD72" s="76"/>
      <c r="AE72" s="86"/>
      <c r="AF72" s="86"/>
      <c r="AG72" s="11"/>
      <c r="AH72" s="11"/>
      <c r="AI72" s="11"/>
      <c r="AJ72" s="76"/>
      <c r="AK72" s="21"/>
      <c r="AL72" s="8"/>
    </row>
    <row r="73" spans="1:40">
      <c r="A73" s="8"/>
      <c r="B73" s="42"/>
      <c r="C73" s="42"/>
      <c r="D73" s="93"/>
      <c r="E73" s="42"/>
      <c r="F73" s="42"/>
      <c r="G73" s="42"/>
      <c r="H73" s="42"/>
      <c r="I73" s="42"/>
      <c r="J73" s="42"/>
      <c r="K73" s="42"/>
      <c r="L73" s="42"/>
      <c r="M73" s="42"/>
      <c r="N73" s="42"/>
      <c r="O73" s="42"/>
      <c r="P73" s="42"/>
      <c r="Q73" s="42"/>
      <c r="R73" s="42"/>
      <c r="S73" s="42"/>
      <c r="T73" s="42"/>
      <c r="U73" s="42"/>
      <c r="V73" s="42"/>
      <c r="W73" s="42"/>
      <c r="X73" s="42"/>
      <c r="Y73" s="42"/>
      <c r="Z73" s="42"/>
      <c r="AA73" s="28"/>
      <c r="AB73" s="28"/>
      <c r="AC73" s="28"/>
      <c r="AD73" s="28"/>
      <c r="AE73" s="85"/>
      <c r="AF73" s="85"/>
      <c r="AG73" s="42"/>
      <c r="AH73" s="42"/>
      <c r="AI73" s="42"/>
      <c r="AJ73" s="28"/>
      <c r="AK73" s="42"/>
      <c r="AL73" s="8"/>
    </row>
    <row r="74" spans="1:40" ht="13.5" thickBot="1">
      <c r="A74" s="8"/>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8"/>
    </row>
    <row r="75" spans="1:40">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row>
    <row r="76" spans="1:40" ht="13.15" customHeight="1">
      <c r="A76" s="8"/>
      <c r="B76" s="321"/>
      <c r="C76" s="322"/>
      <c r="D76" s="322"/>
      <c r="E76" s="322"/>
      <c r="F76" s="323"/>
      <c r="G76" s="330" t="s">
        <v>0</v>
      </c>
      <c r="H76" s="331"/>
      <c r="I76" s="331"/>
      <c r="J76" s="331"/>
      <c r="K76" s="331"/>
      <c r="L76" s="331"/>
      <c r="M76" s="331"/>
      <c r="N76" s="331"/>
      <c r="O76" s="332"/>
      <c r="P76" s="339" t="s">
        <v>136</v>
      </c>
      <c r="Q76" s="340"/>
      <c r="R76" s="340"/>
      <c r="S76" s="340"/>
      <c r="T76" s="340"/>
      <c r="U76" s="340"/>
      <c r="V76" s="340"/>
      <c r="W76" s="340"/>
      <c r="X76" s="341"/>
      <c r="Y76" s="348" t="s">
        <v>141</v>
      </c>
      <c r="Z76" s="349"/>
      <c r="AA76" s="349"/>
      <c r="AB76" s="349"/>
      <c r="AC76" s="349"/>
      <c r="AD76" s="349"/>
      <c r="AE76" s="349"/>
      <c r="AF76" s="349"/>
      <c r="AG76" s="349"/>
      <c r="AH76" s="349"/>
      <c r="AI76" s="349"/>
      <c r="AJ76" s="349"/>
      <c r="AK76" s="350"/>
      <c r="AL76" s="8"/>
    </row>
    <row r="77" spans="1:40" ht="13.15" customHeight="1">
      <c r="A77" s="8"/>
      <c r="B77" s="324"/>
      <c r="C77" s="325"/>
      <c r="D77" s="325"/>
      <c r="E77" s="325"/>
      <c r="F77" s="326"/>
      <c r="G77" s="333"/>
      <c r="H77" s="334"/>
      <c r="I77" s="334"/>
      <c r="J77" s="334"/>
      <c r="K77" s="334"/>
      <c r="L77" s="334"/>
      <c r="M77" s="334"/>
      <c r="N77" s="334"/>
      <c r="O77" s="335"/>
      <c r="P77" s="342"/>
      <c r="Q77" s="343"/>
      <c r="R77" s="343"/>
      <c r="S77" s="343"/>
      <c r="T77" s="343"/>
      <c r="U77" s="343"/>
      <c r="V77" s="343"/>
      <c r="W77" s="343"/>
      <c r="X77" s="344"/>
      <c r="Y77" s="351"/>
      <c r="Z77" s="352"/>
      <c r="AA77" s="352"/>
      <c r="AB77" s="352"/>
      <c r="AC77" s="352"/>
      <c r="AD77" s="352"/>
      <c r="AE77" s="352"/>
      <c r="AF77" s="352"/>
      <c r="AG77" s="352"/>
      <c r="AH77" s="352"/>
      <c r="AI77" s="352"/>
      <c r="AJ77" s="352"/>
      <c r="AK77" s="353"/>
      <c r="AL77" s="8"/>
    </row>
    <row r="78" spans="1:40" ht="13.15" customHeight="1">
      <c r="A78" s="8"/>
      <c r="B78" s="324"/>
      <c r="C78" s="325"/>
      <c r="D78" s="325"/>
      <c r="E78" s="325"/>
      <c r="F78" s="326"/>
      <c r="G78" s="333"/>
      <c r="H78" s="334"/>
      <c r="I78" s="334"/>
      <c r="J78" s="334"/>
      <c r="K78" s="334"/>
      <c r="L78" s="334"/>
      <c r="M78" s="334"/>
      <c r="N78" s="334"/>
      <c r="O78" s="335"/>
      <c r="P78" s="342"/>
      <c r="Q78" s="343"/>
      <c r="R78" s="343"/>
      <c r="S78" s="343"/>
      <c r="T78" s="343"/>
      <c r="U78" s="343"/>
      <c r="V78" s="343"/>
      <c r="W78" s="343"/>
      <c r="X78" s="344"/>
      <c r="Y78" s="351"/>
      <c r="Z78" s="352"/>
      <c r="AA78" s="352"/>
      <c r="AB78" s="352"/>
      <c r="AC78" s="352"/>
      <c r="AD78" s="352"/>
      <c r="AE78" s="352"/>
      <c r="AF78" s="352"/>
      <c r="AG78" s="352"/>
      <c r="AH78" s="352"/>
      <c r="AI78" s="352"/>
      <c r="AJ78" s="352"/>
      <c r="AK78" s="353"/>
      <c r="AL78" s="8"/>
    </row>
    <row r="79" spans="1:40" ht="13.15" customHeight="1">
      <c r="A79" s="8"/>
      <c r="B79" s="327"/>
      <c r="C79" s="328"/>
      <c r="D79" s="328"/>
      <c r="E79" s="328"/>
      <c r="F79" s="329"/>
      <c r="G79" s="336"/>
      <c r="H79" s="337"/>
      <c r="I79" s="337"/>
      <c r="J79" s="337"/>
      <c r="K79" s="337"/>
      <c r="L79" s="337"/>
      <c r="M79" s="337"/>
      <c r="N79" s="337"/>
      <c r="O79" s="338"/>
      <c r="P79" s="345"/>
      <c r="Q79" s="346"/>
      <c r="R79" s="346"/>
      <c r="S79" s="346"/>
      <c r="T79" s="346"/>
      <c r="U79" s="346"/>
      <c r="V79" s="346"/>
      <c r="W79" s="346"/>
      <c r="X79" s="347"/>
      <c r="Y79" s="354"/>
      <c r="Z79" s="355"/>
      <c r="AA79" s="355"/>
      <c r="AB79" s="355"/>
      <c r="AC79" s="355"/>
      <c r="AD79" s="355"/>
      <c r="AE79" s="355"/>
      <c r="AF79" s="355"/>
      <c r="AG79" s="355"/>
      <c r="AH79" s="355"/>
      <c r="AI79" s="355"/>
      <c r="AJ79" s="355"/>
      <c r="AK79" s="356"/>
      <c r="AL79" s="8"/>
    </row>
    <row r="80" spans="1:40">
      <c r="A80" s="8"/>
      <c r="B80" s="8"/>
      <c r="C80" s="8"/>
      <c r="D80" s="47"/>
      <c r="E80" s="8"/>
      <c r="F80" s="8"/>
      <c r="G80" s="8"/>
      <c r="H80" s="8"/>
      <c r="I80" s="8"/>
      <c r="J80" s="8"/>
      <c r="K80" s="8"/>
      <c r="L80" s="8"/>
      <c r="M80" s="8"/>
      <c r="N80" s="8"/>
      <c r="O80" s="8"/>
      <c r="P80" s="8"/>
      <c r="Q80" s="8"/>
      <c r="R80" s="8"/>
      <c r="S80" s="8"/>
      <c r="T80" s="8"/>
      <c r="U80" s="8"/>
      <c r="V80" s="8"/>
      <c r="W80" s="8"/>
      <c r="X80" s="8"/>
      <c r="Y80" s="8"/>
      <c r="Z80" s="8"/>
      <c r="AA80" s="29"/>
      <c r="AB80" s="29"/>
      <c r="AC80" s="29"/>
      <c r="AD80" s="29"/>
      <c r="AE80" s="2"/>
      <c r="AF80" s="2"/>
      <c r="AG80" s="8"/>
      <c r="AH80" s="8"/>
      <c r="AI80" s="8"/>
      <c r="AJ80" s="29"/>
      <c r="AK80" s="8"/>
      <c r="AL80" s="8"/>
    </row>
    <row r="81" spans="1:61">
      <c r="A81" s="8"/>
      <c r="B81" s="8"/>
      <c r="C81" s="8"/>
      <c r="D81" s="47"/>
      <c r="E81" s="8"/>
      <c r="F81" s="8"/>
      <c r="G81" s="8"/>
      <c r="H81" s="8"/>
      <c r="I81" s="8"/>
      <c r="J81" s="8"/>
      <c r="K81" s="8"/>
      <c r="L81" s="8"/>
      <c r="M81" s="8"/>
      <c r="N81" s="8"/>
      <c r="O81" s="8"/>
      <c r="P81" s="8"/>
      <c r="Q81" s="8"/>
      <c r="R81" s="8"/>
      <c r="S81" s="8"/>
      <c r="T81" s="8"/>
      <c r="U81" s="8"/>
      <c r="V81" s="8"/>
      <c r="W81" s="8"/>
      <c r="X81" s="8"/>
      <c r="Y81" s="8"/>
      <c r="Z81" s="8"/>
      <c r="AA81" s="29"/>
      <c r="AB81" s="29"/>
      <c r="AC81" s="29"/>
      <c r="AD81" s="29"/>
      <c r="AE81" s="2"/>
      <c r="AF81" s="2"/>
      <c r="AG81" s="8"/>
      <c r="AH81" s="8"/>
      <c r="AI81" s="8"/>
      <c r="AJ81" s="29"/>
      <c r="AK81" s="8"/>
      <c r="AL81" s="8"/>
    </row>
    <row r="82" spans="1:61">
      <c r="A82" s="8"/>
      <c r="B82" s="8"/>
      <c r="C82" s="8"/>
      <c r="D82" s="47"/>
      <c r="E82" s="8"/>
      <c r="F82" s="8"/>
      <c r="G82" s="8"/>
      <c r="H82" s="8"/>
      <c r="I82" s="8"/>
      <c r="J82" s="8"/>
      <c r="K82" s="8"/>
      <c r="L82" s="8"/>
      <c r="M82" s="8"/>
      <c r="N82" s="8"/>
      <c r="O82" s="8"/>
      <c r="P82" s="8"/>
      <c r="Q82" s="8"/>
      <c r="R82" s="8"/>
      <c r="S82" s="8"/>
      <c r="T82" s="8"/>
      <c r="U82" s="8"/>
      <c r="V82" s="8"/>
      <c r="W82" s="8"/>
      <c r="X82" s="8"/>
      <c r="Y82" s="8"/>
      <c r="Z82" s="8"/>
      <c r="AA82" s="29"/>
      <c r="AB82" s="29"/>
      <c r="AC82" s="29"/>
      <c r="AD82" s="29"/>
      <c r="AE82" s="2"/>
      <c r="AF82" s="2"/>
      <c r="AG82" s="8"/>
      <c r="AH82" s="8"/>
      <c r="AI82" s="8"/>
      <c r="AJ82" s="29"/>
      <c r="AK82" s="8"/>
      <c r="AL82" s="8"/>
    </row>
    <row r="83" spans="1:61" ht="15.75">
      <c r="A83" s="8"/>
      <c r="B83" s="572" t="s">
        <v>130</v>
      </c>
      <c r="C83" s="572"/>
      <c r="D83" s="572"/>
      <c r="E83" s="572"/>
      <c r="F83" s="572"/>
      <c r="G83" s="572"/>
      <c r="H83" s="572"/>
      <c r="I83" s="572"/>
      <c r="J83" s="572"/>
      <c r="K83" s="572"/>
      <c r="L83" s="572"/>
      <c r="M83" s="572"/>
      <c r="N83" s="572"/>
      <c r="O83" s="572"/>
      <c r="P83" s="572"/>
      <c r="Q83" s="572"/>
      <c r="R83" s="572"/>
      <c r="S83" s="572"/>
      <c r="T83" s="572"/>
      <c r="U83" s="572"/>
      <c r="V83" s="572"/>
      <c r="W83" s="572"/>
      <c r="X83" s="572"/>
      <c r="Y83" s="572"/>
      <c r="Z83" s="572"/>
      <c r="AA83" s="572"/>
      <c r="AB83" s="572"/>
      <c r="AC83" s="572"/>
      <c r="AD83" s="572"/>
      <c r="AE83" s="572"/>
      <c r="AF83" s="572"/>
      <c r="AG83" s="572"/>
      <c r="AH83" s="572"/>
      <c r="AI83" s="572"/>
      <c r="AJ83" s="572"/>
      <c r="AK83" s="572"/>
      <c r="AL83" s="8"/>
    </row>
    <row r="84" spans="1:61">
      <c r="A84" s="8"/>
      <c r="B84" s="381" t="s">
        <v>24</v>
      </c>
      <c r="C84" s="384" t="s">
        <v>25</v>
      </c>
      <c r="D84" s="18" t="s">
        <v>26</v>
      </c>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19"/>
      <c r="AL84" s="8"/>
    </row>
    <row r="85" spans="1:61">
      <c r="A85" s="8"/>
      <c r="B85" s="382"/>
      <c r="C85" s="385"/>
      <c r="D85" s="16" t="s">
        <v>27</v>
      </c>
      <c r="E85" s="8"/>
      <c r="F85" s="8"/>
      <c r="G85" s="8"/>
      <c r="H85" s="8"/>
      <c r="I85" s="8"/>
      <c r="J85" s="8"/>
      <c r="K85" s="8"/>
      <c r="L85" s="8"/>
      <c r="M85" s="8"/>
      <c r="N85" s="8"/>
      <c r="O85" s="8"/>
      <c r="P85" s="8"/>
      <c r="Q85" s="8"/>
      <c r="R85" s="8"/>
      <c r="S85" s="8"/>
      <c r="T85" s="8"/>
      <c r="U85" s="8"/>
      <c r="V85" s="8"/>
      <c r="AC85" s="8"/>
      <c r="AD85" s="8"/>
      <c r="AE85" s="8"/>
      <c r="AF85" s="8"/>
      <c r="AG85" s="8"/>
      <c r="AH85" s="8"/>
      <c r="AI85" s="8"/>
      <c r="AJ85" s="8"/>
      <c r="AK85" s="20"/>
      <c r="AL85" s="8"/>
    </row>
    <row r="86" spans="1:61">
      <c r="A86" s="8"/>
      <c r="B86" s="382"/>
      <c r="C86" s="385"/>
      <c r="D86" s="16"/>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20"/>
      <c r="AL86" s="8"/>
    </row>
    <row r="87" spans="1:61" s="50" customFormat="1">
      <c r="A87" s="8"/>
      <c r="B87" s="383"/>
      <c r="C87" s="386"/>
      <c r="D87" s="14"/>
      <c r="E87" s="11"/>
      <c r="F87" s="11" t="s">
        <v>125</v>
      </c>
      <c r="G87" s="11"/>
      <c r="H87" s="11"/>
      <c r="I87" s="11"/>
      <c r="J87" s="11"/>
      <c r="K87" s="11"/>
      <c r="L87" s="11"/>
      <c r="M87" s="11"/>
      <c r="N87" s="11"/>
      <c r="O87" s="11"/>
      <c r="P87" s="11"/>
      <c r="U87" s="51" t="s">
        <v>139</v>
      </c>
      <c r="V87" s="571">
        <v>151</v>
      </c>
      <c r="W87" s="571"/>
      <c r="X87" s="571"/>
      <c r="Y87" s="11" t="s">
        <v>28</v>
      </c>
      <c r="Z87" s="11"/>
      <c r="AA87" s="11"/>
      <c r="AB87" s="11"/>
      <c r="AC87" s="11"/>
      <c r="AD87" s="11"/>
      <c r="AE87" s="11"/>
      <c r="AF87" s="11"/>
      <c r="AG87" s="11"/>
      <c r="AH87" s="11"/>
      <c r="AI87" s="11"/>
      <c r="AJ87" s="11"/>
      <c r="AK87" s="21"/>
      <c r="AL87" s="8"/>
      <c r="AM87" s="83"/>
      <c r="AN87" s="83"/>
      <c r="AO87" s="83"/>
      <c r="AP87" s="83"/>
      <c r="AQ87" s="83"/>
      <c r="AR87" s="83"/>
      <c r="AS87" s="83"/>
      <c r="AT87" s="83"/>
      <c r="AU87" s="83"/>
      <c r="AV87" s="83"/>
      <c r="AW87" s="83"/>
      <c r="AX87" s="83"/>
      <c r="AY87" s="83"/>
      <c r="AZ87" s="83"/>
      <c r="BA87" s="83"/>
      <c r="BB87" s="83"/>
      <c r="BC87" s="83"/>
      <c r="BD87" s="83"/>
      <c r="BE87" s="83"/>
      <c r="BF87" s="83"/>
      <c r="BG87" s="83"/>
      <c r="BH87" s="83"/>
      <c r="BI87" s="83"/>
    </row>
    <row r="88" spans="1:61" s="50" customFormat="1">
      <c r="A88" s="48"/>
      <c r="B88" s="66"/>
      <c r="C88" s="67"/>
      <c r="D88" s="49"/>
      <c r="E88" s="48"/>
      <c r="F88" s="48"/>
      <c r="G88" s="48"/>
      <c r="H88" s="48"/>
      <c r="I88" s="48"/>
      <c r="J88" s="48"/>
      <c r="K88" s="48"/>
      <c r="L88" s="48"/>
      <c r="M88" s="48"/>
      <c r="N88" s="48"/>
      <c r="O88" s="48"/>
      <c r="P88" s="48"/>
      <c r="Q88" s="48"/>
      <c r="R88" s="48"/>
      <c r="S88" s="48"/>
      <c r="T88" s="48"/>
      <c r="U88" s="48"/>
      <c r="V88" s="48"/>
      <c r="W88" s="48"/>
      <c r="X88" s="48"/>
      <c r="Y88" s="575">
        <v>7</v>
      </c>
      <c r="Z88" s="575"/>
      <c r="AA88" s="575"/>
      <c r="AB88" s="575">
        <v>8</v>
      </c>
      <c r="AC88" s="575"/>
      <c r="AD88" s="575">
        <v>9</v>
      </c>
      <c r="AE88" s="575"/>
      <c r="AF88" s="576">
        <v>10</v>
      </c>
      <c r="AG88" s="577"/>
      <c r="AH88" s="578">
        <v>11</v>
      </c>
      <c r="AI88" s="579"/>
      <c r="AJ88" s="575">
        <v>12</v>
      </c>
      <c r="AK88" s="575"/>
      <c r="AL88" s="48"/>
      <c r="AM88" s="83"/>
      <c r="AN88" s="83"/>
      <c r="AO88" s="83"/>
      <c r="AP88" s="83"/>
      <c r="AQ88" s="83"/>
      <c r="AR88" s="83"/>
      <c r="AS88" s="83"/>
      <c r="AT88" s="83"/>
      <c r="AU88" s="83"/>
      <c r="AV88" s="83"/>
      <c r="AW88" s="83"/>
      <c r="AX88" s="83"/>
      <c r="AY88" s="83"/>
      <c r="AZ88" s="83"/>
      <c r="BA88" s="83"/>
      <c r="BB88" s="83"/>
      <c r="BC88" s="83"/>
      <c r="BD88" s="83"/>
      <c r="BE88" s="83"/>
      <c r="BF88" s="83"/>
      <c r="BG88" s="83"/>
      <c r="BH88" s="83"/>
      <c r="BI88" s="83"/>
    </row>
    <row r="89" spans="1:61" s="50" customFormat="1">
      <c r="A89" s="48"/>
      <c r="B89" s="68"/>
      <c r="C89" s="48"/>
      <c r="D89" s="69"/>
      <c r="E89" s="69"/>
      <c r="F89" s="69"/>
      <c r="G89" s="69"/>
      <c r="H89" s="69"/>
      <c r="I89" s="69"/>
      <c r="J89" s="69"/>
      <c r="K89" s="69"/>
      <c r="L89" s="69"/>
      <c r="M89" s="69"/>
      <c r="N89" s="69"/>
      <c r="O89" s="69"/>
      <c r="P89" s="69"/>
      <c r="Q89" s="69"/>
      <c r="R89" s="69"/>
      <c r="S89" s="69"/>
      <c r="T89" s="69"/>
      <c r="U89" s="69"/>
      <c r="V89" s="69"/>
      <c r="W89" s="69"/>
      <c r="X89" s="70"/>
      <c r="Y89" s="403" t="s">
        <v>132</v>
      </c>
      <c r="Z89" s="404"/>
      <c r="AA89" s="405"/>
      <c r="AB89" s="403" t="s">
        <v>55</v>
      </c>
      <c r="AC89" s="405"/>
      <c r="AD89" s="403" t="s">
        <v>56</v>
      </c>
      <c r="AE89" s="405"/>
      <c r="AF89" s="52">
        <f>N98</f>
        <v>50</v>
      </c>
      <c r="AG89" s="53" t="s">
        <v>128</v>
      </c>
      <c r="AH89" s="73" t="str">
        <f>IF(O101&lt;&gt;0,O101,"")</f>
        <v/>
      </c>
      <c r="AI89" s="74" t="s">
        <v>33</v>
      </c>
      <c r="AJ89" s="403" t="s">
        <v>61</v>
      </c>
      <c r="AK89" s="405"/>
      <c r="AL89" s="48"/>
      <c r="AM89" s="83"/>
      <c r="AN89" s="83"/>
      <c r="AO89" s="83"/>
      <c r="AP89" s="83"/>
      <c r="AQ89" s="83"/>
      <c r="AR89" s="83"/>
      <c r="AS89" s="83"/>
      <c r="AT89" s="83"/>
      <c r="AU89" s="83"/>
      <c r="AV89" s="83"/>
      <c r="AW89" s="83"/>
      <c r="AX89" s="83"/>
      <c r="AY89" s="83"/>
      <c r="AZ89" s="83"/>
      <c r="BA89" s="83"/>
      <c r="BB89" s="83"/>
      <c r="BC89" s="83"/>
      <c r="BD89" s="83"/>
      <c r="BE89" s="83"/>
      <c r="BF89" s="83"/>
      <c r="BG89" s="83"/>
      <c r="BH89" s="83"/>
      <c r="BI89" s="83"/>
    </row>
    <row r="90" spans="1:61">
      <c r="A90" s="48"/>
      <c r="B90" s="68"/>
      <c r="C90" s="48"/>
      <c r="D90" s="69"/>
      <c r="E90" s="69"/>
      <c r="F90" s="69"/>
      <c r="G90" s="69"/>
      <c r="H90" s="69"/>
      <c r="I90" s="69"/>
      <c r="J90" s="69"/>
      <c r="K90" s="69"/>
      <c r="L90" s="69"/>
      <c r="M90" s="69"/>
      <c r="N90" s="69"/>
      <c r="O90" s="69"/>
      <c r="P90" s="69"/>
      <c r="Q90" s="69"/>
      <c r="R90" s="69"/>
      <c r="S90" s="69"/>
      <c r="T90" s="69"/>
      <c r="U90" s="69"/>
      <c r="V90" s="69"/>
      <c r="W90" s="69"/>
      <c r="X90" s="70"/>
      <c r="Y90" s="406"/>
      <c r="Z90" s="407"/>
      <c r="AA90" s="408"/>
      <c r="AB90" s="406"/>
      <c r="AC90" s="408"/>
      <c r="AD90" s="406"/>
      <c r="AE90" s="408"/>
      <c r="AF90" s="412">
        <f>L99</f>
        <v>0.33112582781456956</v>
      </c>
      <c r="AG90" s="413"/>
      <c r="AH90" s="574" t="s">
        <v>131</v>
      </c>
      <c r="AI90" s="415"/>
      <c r="AJ90" s="406"/>
      <c r="AK90" s="408"/>
      <c r="AL90" s="48"/>
      <c r="AP90" s="81"/>
      <c r="AQ90" s="81"/>
    </row>
    <row r="91" spans="1:61">
      <c r="A91" s="8"/>
      <c r="B91" s="14"/>
      <c r="C91" s="11"/>
      <c r="D91" s="71"/>
      <c r="E91" s="71"/>
      <c r="F91" s="71"/>
      <c r="G91" s="71"/>
      <c r="H91" s="71"/>
      <c r="I91" s="71"/>
      <c r="J91" s="71"/>
      <c r="K91" s="71"/>
      <c r="L91" s="71"/>
      <c r="M91" s="71"/>
      <c r="N91" s="71"/>
      <c r="O91" s="71"/>
      <c r="P91" s="71"/>
      <c r="Q91" s="71"/>
      <c r="R91" s="71"/>
      <c r="S91" s="71"/>
      <c r="T91" s="71"/>
      <c r="U91" s="71"/>
      <c r="V91" s="71"/>
      <c r="W91" s="71"/>
      <c r="X91" s="72"/>
      <c r="Y91" s="409"/>
      <c r="Z91" s="410"/>
      <c r="AA91" s="411"/>
      <c r="AB91" s="409"/>
      <c r="AC91" s="411"/>
      <c r="AD91" s="409"/>
      <c r="AE91" s="411"/>
      <c r="AF91" s="409" t="s">
        <v>30</v>
      </c>
      <c r="AG91" s="411"/>
      <c r="AH91" s="409" t="s">
        <v>58</v>
      </c>
      <c r="AI91" s="411"/>
      <c r="AJ91" s="409"/>
      <c r="AK91" s="411"/>
      <c r="AL91" s="8"/>
    </row>
    <row r="92" spans="1:61">
      <c r="A92" s="8"/>
      <c r="B92" s="582">
        <v>7</v>
      </c>
      <c r="C92" s="583"/>
      <c r="D92" s="432" t="s">
        <v>54</v>
      </c>
      <c r="E92" s="395"/>
      <c r="F92" s="395"/>
      <c r="G92" s="395"/>
      <c r="H92" s="395"/>
      <c r="I92" s="395"/>
      <c r="J92" s="395"/>
      <c r="K92" s="395"/>
      <c r="L92" s="395"/>
      <c r="M92" s="395"/>
      <c r="N92" s="395"/>
      <c r="O92" s="395"/>
      <c r="P92" s="395"/>
      <c r="Q92" s="395"/>
      <c r="R92" s="395"/>
      <c r="S92" s="395"/>
      <c r="T92" s="395"/>
      <c r="U92" s="395"/>
      <c r="V92" s="395"/>
      <c r="W92" s="395"/>
      <c r="X92" s="396"/>
      <c r="Y92" s="436"/>
      <c r="Z92" s="437"/>
      <c r="AA92" s="438"/>
      <c r="AB92" s="436"/>
      <c r="AC92" s="438"/>
      <c r="AD92" s="436"/>
      <c r="AE92" s="438"/>
      <c r="AF92" s="59"/>
      <c r="AG92" s="60"/>
      <c r="AH92" s="442"/>
      <c r="AI92" s="443"/>
      <c r="AJ92" s="416"/>
      <c r="AK92" s="417"/>
      <c r="AL92" s="8"/>
    </row>
    <row r="93" spans="1:61">
      <c r="A93" s="8"/>
      <c r="B93" s="584"/>
      <c r="C93" s="585"/>
      <c r="D93" s="433"/>
      <c r="E93" s="434"/>
      <c r="F93" s="434"/>
      <c r="G93" s="434"/>
      <c r="H93" s="434"/>
      <c r="I93" s="434"/>
      <c r="J93" s="434"/>
      <c r="K93" s="434"/>
      <c r="L93" s="434"/>
      <c r="M93" s="434"/>
      <c r="N93" s="434"/>
      <c r="O93" s="434"/>
      <c r="P93" s="434"/>
      <c r="Q93" s="434"/>
      <c r="R93" s="434"/>
      <c r="S93" s="434"/>
      <c r="T93" s="434"/>
      <c r="U93" s="434"/>
      <c r="V93" s="434"/>
      <c r="W93" s="434"/>
      <c r="X93" s="435"/>
      <c r="Y93" s="439"/>
      <c r="Z93" s="440"/>
      <c r="AA93" s="441"/>
      <c r="AB93" s="439"/>
      <c r="AC93" s="441"/>
      <c r="AD93" s="439"/>
      <c r="AE93" s="441"/>
      <c r="AF93" s="61"/>
      <c r="AG93" s="62"/>
      <c r="AH93" s="439"/>
      <c r="AI93" s="441"/>
      <c r="AJ93" s="418"/>
      <c r="AK93" s="419"/>
      <c r="AL93" s="8"/>
    </row>
    <row r="94" spans="1:61">
      <c r="A94" s="8"/>
      <c r="B94" s="580">
        <v>8</v>
      </c>
      <c r="C94" s="581"/>
      <c r="D94" s="422" t="s">
        <v>55</v>
      </c>
      <c r="E94" s="422"/>
      <c r="F94" s="422"/>
      <c r="G94" s="422"/>
      <c r="H94" s="422"/>
      <c r="I94" s="422"/>
      <c r="J94" s="422"/>
      <c r="K94" s="422"/>
      <c r="L94" s="422"/>
      <c r="M94" s="422"/>
      <c r="N94" s="422"/>
      <c r="O94" s="422"/>
      <c r="P94" s="422"/>
      <c r="Q94" s="422"/>
      <c r="R94" s="422"/>
      <c r="S94" s="422"/>
      <c r="T94" s="422"/>
      <c r="U94" s="422"/>
      <c r="V94" s="422"/>
      <c r="W94" s="422"/>
      <c r="X94" s="422"/>
      <c r="Y94" s="423"/>
      <c r="Z94" s="423"/>
      <c r="AA94" s="423"/>
      <c r="AB94" s="424"/>
      <c r="AC94" s="425"/>
      <c r="AD94" s="424"/>
      <c r="AE94" s="425"/>
      <c r="AF94" s="426"/>
      <c r="AG94" s="427"/>
      <c r="AH94" s="424"/>
      <c r="AI94" s="425"/>
      <c r="AJ94" s="426"/>
      <c r="AK94" s="427"/>
      <c r="AL94" s="8"/>
    </row>
    <row r="95" spans="1:61">
      <c r="A95" s="8"/>
      <c r="B95" s="584">
        <v>9</v>
      </c>
      <c r="C95" s="585"/>
      <c r="D95" s="422" t="s">
        <v>56</v>
      </c>
      <c r="E95" s="422"/>
      <c r="F95" s="422"/>
      <c r="G95" s="422"/>
      <c r="H95" s="422"/>
      <c r="I95" s="422"/>
      <c r="J95" s="422"/>
      <c r="K95" s="422"/>
      <c r="L95" s="422"/>
      <c r="M95" s="422"/>
      <c r="N95" s="422"/>
      <c r="O95" s="422"/>
      <c r="P95" s="422"/>
      <c r="Q95" s="422"/>
      <c r="R95" s="422"/>
      <c r="S95" s="422"/>
      <c r="T95" s="422"/>
      <c r="U95" s="422"/>
      <c r="V95" s="422"/>
      <c r="W95" s="422"/>
      <c r="X95" s="422"/>
      <c r="Y95" s="423"/>
      <c r="Z95" s="423"/>
      <c r="AA95" s="423"/>
      <c r="AB95" s="461"/>
      <c r="AC95" s="462"/>
      <c r="AD95" s="424"/>
      <c r="AE95" s="425"/>
      <c r="AF95" s="426"/>
      <c r="AG95" s="427"/>
      <c r="AH95" s="424"/>
      <c r="AI95" s="425"/>
      <c r="AJ95" s="426"/>
      <c r="AK95" s="427"/>
      <c r="AL95" s="8"/>
    </row>
    <row r="96" spans="1:61">
      <c r="A96" s="8"/>
      <c r="B96" s="582">
        <v>10</v>
      </c>
      <c r="C96" s="583"/>
      <c r="D96" s="432" t="s">
        <v>30</v>
      </c>
      <c r="E96" s="395"/>
      <c r="F96" s="395"/>
      <c r="G96" s="395"/>
      <c r="H96" s="395"/>
      <c r="I96" s="395"/>
      <c r="J96" s="395"/>
      <c r="K96" s="395"/>
      <c r="L96" s="395"/>
      <c r="M96" s="395"/>
      <c r="N96" s="395"/>
      <c r="O96" s="395"/>
      <c r="P96" s="395"/>
      <c r="Q96" s="395"/>
      <c r="R96" s="395"/>
      <c r="S96" s="395"/>
      <c r="T96" s="395"/>
      <c r="U96" s="395"/>
      <c r="V96" s="395"/>
      <c r="W96" s="395"/>
      <c r="X96" s="396"/>
      <c r="Y96" s="423"/>
      <c r="Z96" s="423"/>
      <c r="AA96" s="423"/>
      <c r="AB96" s="423"/>
      <c r="AC96" s="423"/>
      <c r="AD96" s="423"/>
      <c r="AE96" s="423"/>
      <c r="AF96" s="416"/>
      <c r="AG96" s="417"/>
      <c r="AH96" s="444"/>
      <c r="AI96" s="445"/>
      <c r="AJ96" s="455"/>
      <c r="AK96" s="456"/>
      <c r="AL96" s="58"/>
    </row>
    <row r="97" spans="1:38">
      <c r="A97" s="8"/>
      <c r="B97" s="586"/>
      <c r="C97" s="587"/>
      <c r="D97" s="450"/>
      <c r="E97" s="379"/>
      <c r="F97" s="379"/>
      <c r="G97" s="379"/>
      <c r="H97" s="379"/>
      <c r="I97" s="379"/>
      <c r="J97" s="379"/>
      <c r="K97" s="379"/>
      <c r="L97" s="379"/>
      <c r="M97" s="379"/>
      <c r="N97" s="379"/>
      <c r="O97" s="379"/>
      <c r="P97" s="379"/>
      <c r="Q97" s="379"/>
      <c r="R97" s="379"/>
      <c r="S97" s="379"/>
      <c r="T97" s="379"/>
      <c r="U97" s="379"/>
      <c r="V97" s="379"/>
      <c r="W97" s="379"/>
      <c r="X97" s="380"/>
      <c r="Y97" s="423"/>
      <c r="Z97" s="423"/>
      <c r="AA97" s="423"/>
      <c r="AB97" s="423"/>
      <c r="AC97" s="423"/>
      <c r="AD97" s="423"/>
      <c r="AE97" s="423"/>
      <c r="AF97" s="451"/>
      <c r="AG97" s="452"/>
      <c r="AH97" s="453"/>
      <c r="AI97" s="454"/>
      <c r="AJ97" s="457"/>
      <c r="AK97" s="458"/>
      <c r="AL97" s="58"/>
    </row>
    <row r="98" spans="1:38">
      <c r="A98" s="8"/>
      <c r="B98" s="586"/>
      <c r="C98" s="587"/>
      <c r="D98" s="16" t="s">
        <v>31</v>
      </c>
      <c r="E98" s="8"/>
      <c r="F98" s="8"/>
      <c r="G98" s="8"/>
      <c r="H98" s="8"/>
      <c r="I98" s="8"/>
      <c r="J98" s="8"/>
      <c r="K98" s="8"/>
      <c r="L98" s="8"/>
      <c r="M98" s="8"/>
      <c r="N98" s="570">
        <v>50</v>
      </c>
      <c r="O98" s="570"/>
      <c r="P98" s="8" t="s">
        <v>28</v>
      </c>
      <c r="Q98" s="8"/>
      <c r="R98" s="8"/>
      <c r="S98" s="8"/>
      <c r="T98" s="8"/>
      <c r="U98" s="8"/>
      <c r="V98" s="8"/>
      <c r="W98" s="8"/>
      <c r="X98" s="20"/>
      <c r="Y98" s="423"/>
      <c r="Z98" s="423"/>
      <c r="AA98" s="423"/>
      <c r="AB98" s="423"/>
      <c r="AC98" s="423"/>
      <c r="AD98" s="423"/>
      <c r="AE98" s="423"/>
      <c r="AF98" s="451"/>
      <c r="AG98" s="452"/>
      <c r="AH98" s="453"/>
      <c r="AI98" s="454"/>
      <c r="AJ98" s="457"/>
      <c r="AK98" s="458"/>
      <c r="AL98" s="58"/>
    </row>
    <row r="99" spans="1:38">
      <c r="A99" s="8"/>
      <c r="B99" s="584"/>
      <c r="C99" s="585"/>
      <c r="D99" s="14" t="s">
        <v>32</v>
      </c>
      <c r="E99" s="11"/>
      <c r="F99" s="23"/>
      <c r="G99" s="11"/>
      <c r="H99" s="11"/>
      <c r="I99" s="11"/>
      <c r="J99" s="11"/>
      <c r="K99" s="11"/>
      <c r="L99" s="390">
        <f>IFERROR(N98/V87,"")</f>
        <v>0.33112582781456956</v>
      </c>
      <c r="M99" s="390"/>
      <c r="N99" s="328" t="s">
        <v>57</v>
      </c>
      <c r="O99" s="328"/>
      <c r="P99" s="11"/>
      <c r="Q99" s="11"/>
      <c r="R99" s="11"/>
      <c r="S99" s="11"/>
      <c r="T99" s="11"/>
      <c r="U99" s="77"/>
      <c r="V99" s="11"/>
      <c r="W99" s="11"/>
      <c r="X99" s="21"/>
      <c r="Y99" s="423"/>
      <c r="Z99" s="423"/>
      <c r="AA99" s="423"/>
      <c r="AB99" s="423"/>
      <c r="AC99" s="423"/>
      <c r="AD99" s="423"/>
      <c r="AE99" s="423"/>
      <c r="AF99" s="418"/>
      <c r="AG99" s="419"/>
      <c r="AH99" s="446"/>
      <c r="AI99" s="447"/>
      <c r="AJ99" s="459"/>
      <c r="AK99" s="460"/>
      <c r="AL99" s="58"/>
    </row>
    <row r="100" spans="1:38">
      <c r="A100" s="8"/>
      <c r="B100" s="582">
        <v>11</v>
      </c>
      <c r="C100" s="583"/>
      <c r="D100" s="55" t="s">
        <v>58</v>
      </c>
      <c r="E100" s="54"/>
      <c r="F100" s="54"/>
      <c r="G100" s="54"/>
      <c r="H100" s="54"/>
      <c r="I100" s="54"/>
      <c r="J100" s="54"/>
      <c r="K100" s="54"/>
      <c r="L100" s="54"/>
      <c r="M100" s="54"/>
      <c r="N100" s="54"/>
      <c r="O100" s="54"/>
      <c r="P100" s="54"/>
      <c r="Q100" s="54"/>
      <c r="R100" s="54"/>
      <c r="S100" s="54"/>
      <c r="T100" s="54"/>
      <c r="U100" s="54"/>
      <c r="V100" s="54"/>
      <c r="W100" s="54"/>
      <c r="X100" s="56"/>
      <c r="Y100" s="423"/>
      <c r="Z100" s="423"/>
      <c r="AA100" s="423"/>
      <c r="AB100" s="444"/>
      <c r="AC100" s="445"/>
      <c r="AD100" s="444"/>
      <c r="AE100" s="445"/>
      <c r="AF100" s="416"/>
      <c r="AG100" s="417"/>
      <c r="AH100" s="436"/>
      <c r="AI100" s="438"/>
      <c r="AJ100" s="455"/>
      <c r="AK100" s="456"/>
      <c r="AL100" s="8"/>
    </row>
    <row r="101" spans="1:38">
      <c r="A101" s="8"/>
      <c r="B101" s="584"/>
      <c r="C101" s="585"/>
      <c r="D101" s="16" t="s">
        <v>59</v>
      </c>
      <c r="E101" s="8"/>
      <c r="G101" s="8"/>
      <c r="H101" s="8"/>
      <c r="I101" s="8"/>
      <c r="J101" s="8"/>
      <c r="K101" s="8"/>
      <c r="L101" s="8"/>
      <c r="M101" s="8"/>
      <c r="N101" s="8"/>
      <c r="O101" s="588"/>
      <c r="P101" s="588"/>
      <c r="Q101" s="8" t="s">
        <v>33</v>
      </c>
      <c r="R101" s="8" t="s">
        <v>60</v>
      </c>
      <c r="S101" s="8"/>
      <c r="T101" s="10"/>
      <c r="U101" s="10"/>
      <c r="V101" s="10"/>
      <c r="W101" s="10"/>
      <c r="X101" s="57"/>
      <c r="Y101" s="423"/>
      <c r="Z101" s="423"/>
      <c r="AA101" s="423"/>
      <c r="AB101" s="446"/>
      <c r="AC101" s="447"/>
      <c r="AD101" s="446"/>
      <c r="AE101" s="447"/>
      <c r="AF101" s="418"/>
      <c r="AG101" s="419"/>
      <c r="AH101" s="439"/>
      <c r="AI101" s="441"/>
      <c r="AJ101" s="459"/>
      <c r="AK101" s="460"/>
      <c r="AL101" s="8"/>
    </row>
    <row r="102" spans="1:38">
      <c r="A102" s="8"/>
      <c r="B102" s="584">
        <v>12</v>
      </c>
      <c r="C102" s="585"/>
      <c r="D102" s="94" t="s">
        <v>61</v>
      </c>
      <c r="E102" s="95"/>
      <c r="F102" s="95"/>
      <c r="G102" s="95"/>
      <c r="H102" s="95"/>
      <c r="I102" s="95"/>
      <c r="J102" s="95"/>
      <c r="K102" s="95"/>
      <c r="L102" s="95"/>
      <c r="M102" s="8"/>
      <c r="N102" s="27"/>
      <c r="O102" s="95"/>
      <c r="P102" s="27"/>
      <c r="Q102" s="95"/>
      <c r="R102" s="95"/>
      <c r="S102" s="95"/>
      <c r="T102" s="95"/>
      <c r="U102" s="96"/>
      <c r="V102" s="95"/>
      <c r="W102" s="95"/>
      <c r="X102" s="97"/>
      <c r="Y102" s="423"/>
      <c r="Z102" s="423"/>
      <c r="AA102" s="423"/>
      <c r="AB102" s="461"/>
      <c r="AC102" s="462"/>
      <c r="AD102" s="461"/>
      <c r="AE102" s="462"/>
      <c r="AF102" s="426"/>
      <c r="AG102" s="427"/>
      <c r="AH102" s="461"/>
      <c r="AI102" s="462"/>
      <c r="AJ102" s="426"/>
      <c r="AK102" s="427"/>
      <c r="AL102" s="8"/>
    </row>
    <row r="103" spans="1:38">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29"/>
      <c r="AB103" s="29"/>
      <c r="AC103" s="29"/>
      <c r="AD103" s="29"/>
      <c r="AE103" s="2"/>
      <c r="AF103" s="2"/>
      <c r="AG103" s="8"/>
      <c r="AH103" s="8"/>
      <c r="AI103" s="8"/>
      <c r="AJ103" s="29"/>
      <c r="AK103" s="8"/>
      <c r="AL103" s="8"/>
    </row>
    <row r="104" spans="1:38">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29"/>
      <c r="AB104" s="29"/>
      <c r="AC104" s="29"/>
      <c r="AD104" s="29"/>
      <c r="AE104" s="2"/>
      <c r="AF104" s="2"/>
      <c r="AG104" s="8"/>
      <c r="AH104" s="8"/>
      <c r="AI104" s="8"/>
      <c r="AJ104" s="29"/>
      <c r="AK104" s="8"/>
      <c r="AL104" s="8"/>
    </row>
    <row r="105" spans="1:38">
      <c r="A105" s="8"/>
      <c r="B105" s="8"/>
      <c r="C105" s="8"/>
      <c r="D105" s="47"/>
      <c r="E105" s="8"/>
      <c r="F105" s="8"/>
      <c r="G105" s="8"/>
      <c r="H105" s="8"/>
      <c r="I105" s="8"/>
      <c r="J105" s="8"/>
      <c r="K105" s="8"/>
      <c r="L105" s="8"/>
      <c r="M105" s="8"/>
      <c r="N105" s="8"/>
      <c r="O105" s="8"/>
      <c r="P105" s="8"/>
      <c r="Q105" s="8"/>
      <c r="R105" s="8"/>
      <c r="S105" s="8"/>
      <c r="T105" s="8"/>
      <c r="U105" s="8"/>
      <c r="V105" s="8"/>
      <c r="W105" s="8"/>
      <c r="X105" s="8"/>
      <c r="Y105" s="8"/>
      <c r="Z105" s="8"/>
      <c r="AA105" s="29"/>
      <c r="AB105" s="29"/>
      <c r="AC105" s="29"/>
      <c r="AD105" s="29"/>
      <c r="AE105" s="2"/>
      <c r="AF105" s="2"/>
      <c r="AG105" s="8"/>
      <c r="AH105" s="8"/>
      <c r="AI105" s="8"/>
      <c r="AJ105" s="29"/>
      <c r="AK105" s="8"/>
      <c r="AL105" s="8"/>
    </row>
    <row r="106" spans="1:38" ht="13.5" thickBot="1">
      <c r="A106" s="8"/>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8"/>
    </row>
    <row r="107" spans="1:38">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row>
    <row r="108" spans="1:38" ht="13.15" customHeight="1">
      <c r="A108" s="8"/>
      <c r="B108" s="321"/>
      <c r="C108" s="322"/>
      <c r="D108" s="322"/>
      <c r="E108" s="322"/>
      <c r="F108" s="323"/>
      <c r="G108" s="330" t="s">
        <v>0</v>
      </c>
      <c r="H108" s="331"/>
      <c r="I108" s="331"/>
      <c r="J108" s="331"/>
      <c r="K108" s="331"/>
      <c r="L108" s="331"/>
      <c r="M108" s="331"/>
      <c r="N108" s="331"/>
      <c r="O108" s="332"/>
      <c r="P108" s="339" t="s">
        <v>136</v>
      </c>
      <c r="Q108" s="340"/>
      <c r="R108" s="340"/>
      <c r="S108" s="340"/>
      <c r="T108" s="340"/>
      <c r="U108" s="340"/>
      <c r="V108" s="340"/>
      <c r="W108" s="340"/>
      <c r="X108" s="341"/>
      <c r="Y108" s="348" t="s">
        <v>141</v>
      </c>
      <c r="Z108" s="349"/>
      <c r="AA108" s="349"/>
      <c r="AB108" s="349"/>
      <c r="AC108" s="349"/>
      <c r="AD108" s="349"/>
      <c r="AE108" s="349"/>
      <c r="AF108" s="349"/>
      <c r="AG108" s="349"/>
      <c r="AH108" s="349"/>
      <c r="AI108" s="349"/>
      <c r="AJ108" s="349"/>
      <c r="AK108" s="350"/>
      <c r="AL108" s="8"/>
    </row>
    <row r="109" spans="1:38" ht="13.15" customHeight="1">
      <c r="A109" s="8"/>
      <c r="B109" s="324"/>
      <c r="C109" s="325"/>
      <c r="D109" s="325"/>
      <c r="E109" s="325"/>
      <c r="F109" s="326"/>
      <c r="G109" s="333"/>
      <c r="H109" s="334"/>
      <c r="I109" s="334"/>
      <c r="J109" s="334"/>
      <c r="K109" s="334"/>
      <c r="L109" s="334"/>
      <c r="M109" s="334"/>
      <c r="N109" s="334"/>
      <c r="O109" s="335"/>
      <c r="P109" s="342"/>
      <c r="Q109" s="343"/>
      <c r="R109" s="343"/>
      <c r="S109" s="343"/>
      <c r="T109" s="343"/>
      <c r="U109" s="343"/>
      <c r="V109" s="343"/>
      <c r="W109" s="343"/>
      <c r="X109" s="344"/>
      <c r="Y109" s="351"/>
      <c r="Z109" s="352"/>
      <c r="AA109" s="352"/>
      <c r="AB109" s="352"/>
      <c r="AC109" s="352"/>
      <c r="AD109" s="352"/>
      <c r="AE109" s="352"/>
      <c r="AF109" s="352"/>
      <c r="AG109" s="352"/>
      <c r="AH109" s="352"/>
      <c r="AI109" s="352"/>
      <c r="AJ109" s="352"/>
      <c r="AK109" s="353"/>
      <c r="AL109" s="8"/>
    </row>
    <row r="110" spans="1:38" ht="13.15" customHeight="1">
      <c r="A110" s="8"/>
      <c r="B110" s="324"/>
      <c r="C110" s="325"/>
      <c r="D110" s="325"/>
      <c r="E110" s="325"/>
      <c r="F110" s="326"/>
      <c r="G110" s="333"/>
      <c r="H110" s="334"/>
      <c r="I110" s="334"/>
      <c r="J110" s="334"/>
      <c r="K110" s="334"/>
      <c r="L110" s="334"/>
      <c r="M110" s="334"/>
      <c r="N110" s="334"/>
      <c r="O110" s="335"/>
      <c r="P110" s="342"/>
      <c r="Q110" s="343"/>
      <c r="R110" s="343"/>
      <c r="S110" s="343"/>
      <c r="T110" s="343"/>
      <c r="U110" s="343"/>
      <c r="V110" s="343"/>
      <c r="W110" s="343"/>
      <c r="X110" s="344"/>
      <c r="Y110" s="351"/>
      <c r="Z110" s="352"/>
      <c r="AA110" s="352"/>
      <c r="AB110" s="352"/>
      <c r="AC110" s="352"/>
      <c r="AD110" s="352"/>
      <c r="AE110" s="352"/>
      <c r="AF110" s="352"/>
      <c r="AG110" s="352"/>
      <c r="AH110" s="352"/>
      <c r="AI110" s="352"/>
      <c r="AJ110" s="352"/>
      <c r="AK110" s="353"/>
      <c r="AL110" s="8"/>
    </row>
    <row r="111" spans="1:38" ht="13.15" customHeight="1">
      <c r="A111" s="8"/>
      <c r="B111" s="327"/>
      <c r="C111" s="328"/>
      <c r="D111" s="328"/>
      <c r="E111" s="328"/>
      <c r="F111" s="329"/>
      <c r="G111" s="336"/>
      <c r="H111" s="337"/>
      <c r="I111" s="337"/>
      <c r="J111" s="337"/>
      <c r="K111" s="337"/>
      <c r="L111" s="337"/>
      <c r="M111" s="337"/>
      <c r="N111" s="337"/>
      <c r="O111" s="338"/>
      <c r="P111" s="345"/>
      <c r="Q111" s="346"/>
      <c r="R111" s="346"/>
      <c r="S111" s="346"/>
      <c r="T111" s="346"/>
      <c r="U111" s="346"/>
      <c r="V111" s="346"/>
      <c r="W111" s="346"/>
      <c r="X111" s="347"/>
      <c r="Y111" s="354"/>
      <c r="Z111" s="355"/>
      <c r="AA111" s="355"/>
      <c r="AB111" s="355"/>
      <c r="AC111" s="355"/>
      <c r="AD111" s="355"/>
      <c r="AE111" s="355"/>
      <c r="AF111" s="355"/>
      <c r="AG111" s="355"/>
      <c r="AH111" s="355"/>
      <c r="AI111" s="355"/>
      <c r="AJ111" s="355"/>
      <c r="AK111" s="356"/>
      <c r="AL111" s="8"/>
    </row>
    <row r="112" spans="1:38" ht="13.5" thickBot="1">
      <c r="A112" s="8"/>
      <c r="B112" s="6"/>
      <c r="C112" s="6"/>
      <c r="D112" s="6"/>
      <c r="E112" s="6"/>
      <c r="F112" s="6"/>
      <c r="G112" s="6"/>
      <c r="H112" s="6"/>
      <c r="I112" s="6"/>
      <c r="J112" s="6"/>
      <c r="K112" s="6"/>
      <c r="L112" s="6"/>
      <c r="M112" s="6"/>
      <c r="N112" s="31"/>
      <c r="O112" s="31"/>
      <c r="P112" s="31"/>
      <c r="Q112" s="6"/>
      <c r="R112" s="6"/>
      <c r="S112" s="6"/>
      <c r="T112" s="6"/>
      <c r="U112" s="6"/>
      <c r="V112" s="6"/>
      <c r="W112" s="6"/>
      <c r="X112" s="6"/>
      <c r="Y112" s="595"/>
      <c r="Z112" s="595"/>
      <c r="AA112" s="6"/>
      <c r="AB112" s="6"/>
      <c r="AC112" s="6"/>
      <c r="AD112" s="6"/>
      <c r="AE112" s="6"/>
      <c r="AF112" s="6"/>
      <c r="AG112" s="595"/>
      <c r="AH112" s="595"/>
      <c r="AI112" s="595"/>
      <c r="AJ112" s="6"/>
      <c r="AK112" s="6"/>
      <c r="AL112" s="8"/>
    </row>
    <row r="113" spans="1:40" ht="15.75">
      <c r="A113" s="8"/>
      <c r="B113" s="463" t="s">
        <v>64</v>
      </c>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c r="AA113" s="463"/>
      <c r="AB113" s="463"/>
      <c r="AC113" s="463"/>
      <c r="AD113" s="463"/>
      <c r="AE113" s="463"/>
      <c r="AF113" s="463"/>
      <c r="AG113" s="463"/>
      <c r="AH113" s="463"/>
      <c r="AI113" s="463"/>
      <c r="AJ113" s="463"/>
      <c r="AK113" s="463"/>
      <c r="AL113" s="8"/>
    </row>
    <row r="114" spans="1:40">
      <c r="A114" s="8"/>
      <c r="B114" s="464"/>
      <c r="C114" s="465"/>
      <c r="D114" s="465"/>
      <c r="E114" s="465"/>
      <c r="F114" s="465"/>
      <c r="G114" s="465"/>
      <c r="H114" s="465"/>
      <c r="I114" s="465"/>
      <c r="J114" s="465"/>
      <c r="K114" s="465"/>
      <c r="L114" s="465"/>
      <c r="M114" s="465"/>
      <c r="N114" s="465"/>
      <c r="O114" s="465"/>
      <c r="P114" s="465"/>
      <c r="Q114" s="465"/>
      <c r="R114" s="465"/>
      <c r="S114" s="465"/>
      <c r="T114" s="465"/>
      <c r="U114" s="465"/>
      <c r="V114" s="465"/>
      <c r="W114" s="465"/>
      <c r="X114" s="465"/>
      <c r="Y114" s="465"/>
      <c r="Z114" s="465"/>
      <c r="AA114" s="465"/>
      <c r="AB114" s="465"/>
      <c r="AC114" s="465"/>
      <c r="AD114" s="465"/>
      <c r="AE114" s="465"/>
      <c r="AF114" s="465"/>
      <c r="AG114" s="465"/>
      <c r="AH114" s="465"/>
      <c r="AI114" s="465"/>
      <c r="AJ114" s="465"/>
      <c r="AK114" s="466"/>
      <c r="AL114" s="8"/>
    </row>
    <row r="115" spans="1:40">
      <c r="A115" s="8"/>
      <c r="B115" s="467"/>
      <c r="C115" s="468"/>
      <c r="D115" s="468"/>
      <c r="E115" s="468"/>
      <c r="F115" s="468"/>
      <c r="G115" s="468"/>
      <c r="H115" s="468"/>
      <c r="I115" s="468"/>
      <c r="J115" s="468"/>
      <c r="K115" s="468"/>
      <c r="L115" s="468"/>
      <c r="M115" s="468"/>
      <c r="N115" s="468"/>
      <c r="O115" s="468"/>
      <c r="P115" s="468"/>
      <c r="Q115" s="468"/>
      <c r="R115" s="468"/>
      <c r="S115" s="468"/>
      <c r="T115" s="468"/>
      <c r="U115" s="468"/>
      <c r="V115" s="468"/>
      <c r="W115" s="468"/>
      <c r="X115" s="468"/>
      <c r="Y115" s="468"/>
      <c r="Z115" s="468"/>
      <c r="AA115" s="468"/>
      <c r="AB115" s="468"/>
      <c r="AC115" s="468"/>
      <c r="AD115" s="468"/>
      <c r="AE115" s="468"/>
      <c r="AF115" s="468"/>
      <c r="AG115" s="468"/>
      <c r="AH115" s="468"/>
      <c r="AI115" s="468"/>
      <c r="AJ115" s="468"/>
      <c r="AK115" s="469"/>
      <c r="AL115" s="8"/>
    </row>
    <row r="116" spans="1:40">
      <c r="A116" s="8"/>
      <c r="B116" s="467"/>
      <c r="C116" s="468"/>
      <c r="D116" s="468"/>
      <c r="E116" s="468"/>
      <c r="F116" s="468"/>
      <c r="G116" s="468"/>
      <c r="H116" s="468"/>
      <c r="I116" s="468"/>
      <c r="J116" s="468"/>
      <c r="K116" s="468"/>
      <c r="L116" s="468"/>
      <c r="M116" s="468"/>
      <c r="N116" s="468"/>
      <c r="O116" s="468"/>
      <c r="P116" s="468"/>
      <c r="Q116" s="468"/>
      <c r="R116" s="468"/>
      <c r="S116" s="468"/>
      <c r="T116" s="468"/>
      <c r="U116" s="468"/>
      <c r="V116" s="468"/>
      <c r="W116" s="468"/>
      <c r="X116" s="468"/>
      <c r="Y116" s="468"/>
      <c r="Z116" s="468"/>
      <c r="AA116" s="468"/>
      <c r="AB116" s="468"/>
      <c r="AC116" s="468"/>
      <c r="AD116" s="468"/>
      <c r="AE116" s="468"/>
      <c r="AF116" s="468"/>
      <c r="AG116" s="468"/>
      <c r="AH116" s="468"/>
      <c r="AI116" s="468"/>
      <c r="AJ116" s="468"/>
      <c r="AK116" s="469"/>
      <c r="AL116" s="8"/>
    </row>
    <row r="117" spans="1:40">
      <c r="A117" s="8"/>
      <c r="B117" s="467"/>
      <c r="C117" s="468"/>
      <c r="D117" s="468"/>
      <c r="E117" s="468"/>
      <c r="F117" s="468"/>
      <c r="G117" s="468"/>
      <c r="H117" s="468"/>
      <c r="I117" s="468"/>
      <c r="J117" s="468"/>
      <c r="K117" s="468"/>
      <c r="L117" s="468"/>
      <c r="M117" s="468"/>
      <c r="N117" s="468"/>
      <c r="O117" s="468"/>
      <c r="P117" s="468"/>
      <c r="Q117" s="468"/>
      <c r="R117" s="468"/>
      <c r="S117" s="468"/>
      <c r="T117" s="468"/>
      <c r="U117" s="468"/>
      <c r="V117" s="468"/>
      <c r="W117" s="468"/>
      <c r="X117" s="468"/>
      <c r="Y117" s="468"/>
      <c r="Z117" s="468"/>
      <c r="AA117" s="468"/>
      <c r="AB117" s="468"/>
      <c r="AC117" s="468"/>
      <c r="AD117" s="468"/>
      <c r="AE117" s="468"/>
      <c r="AF117" s="468"/>
      <c r="AG117" s="468"/>
      <c r="AH117" s="468"/>
      <c r="AI117" s="468"/>
      <c r="AJ117" s="468"/>
      <c r="AK117" s="469"/>
      <c r="AL117" s="8"/>
    </row>
    <row r="118" spans="1:40">
      <c r="A118" s="8"/>
      <c r="B118" s="470"/>
      <c r="C118" s="471"/>
      <c r="D118" s="471"/>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471"/>
      <c r="AF118" s="471"/>
      <c r="AG118" s="471"/>
      <c r="AH118" s="471"/>
      <c r="AI118" s="471"/>
      <c r="AJ118" s="471"/>
      <c r="AK118" s="472"/>
      <c r="AL118" s="8"/>
    </row>
    <row r="119" spans="1:40" ht="16.5" thickBot="1">
      <c r="A119" s="8"/>
      <c r="B119" s="32"/>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8"/>
    </row>
    <row r="120" spans="1:40" ht="15.75">
      <c r="A120" s="8"/>
      <c r="B120" s="34" t="s">
        <v>65</v>
      </c>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8"/>
    </row>
    <row r="121" spans="1:40" ht="15.75">
      <c r="A121" s="8"/>
      <c r="B121" s="34"/>
      <c r="C121" s="8"/>
      <c r="D121" s="108" t="s">
        <v>124</v>
      </c>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8"/>
    </row>
    <row r="122" spans="1:40" ht="15.75">
      <c r="A122" s="8"/>
      <c r="B122" s="34"/>
      <c r="C122" s="8"/>
      <c r="D122" s="108" t="s">
        <v>134</v>
      </c>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8"/>
    </row>
    <row r="123" spans="1:40" ht="15.75">
      <c r="A123" s="8"/>
      <c r="B123" s="10"/>
      <c r="C123" s="34"/>
      <c r="D123" s="107" t="s">
        <v>143</v>
      </c>
      <c r="E123" s="34"/>
      <c r="F123" s="34"/>
      <c r="G123" s="10"/>
      <c r="H123" s="34"/>
      <c r="I123" s="10"/>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8"/>
    </row>
    <row r="124" spans="1:40">
      <c r="A124" s="8"/>
      <c r="B124" s="10"/>
      <c r="C124" s="10"/>
      <c r="D124" s="107" t="s">
        <v>142</v>
      </c>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8"/>
    </row>
    <row r="125" spans="1:40">
      <c r="A125" s="8"/>
      <c r="B125" s="10"/>
      <c r="C125" s="10"/>
      <c r="D125" s="10" t="str">
        <f>IF(AN61=TRUE,"Justificatif EN-VS-104","")</f>
        <v/>
      </c>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8"/>
      <c r="AN125" s="41">
        <v>2</v>
      </c>
    </row>
    <row r="126" spans="1:40">
      <c r="A126" s="8"/>
      <c r="B126" s="10"/>
      <c r="C126" s="10"/>
      <c r="D126" s="35" t="s">
        <v>66</v>
      </c>
      <c r="E126" s="10"/>
      <c r="F126" s="10"/>
      <c r="G126" s="10"/>
      <c r="H126" s="10"/>
      <c r="I126" s="10"/>
      <c r="J126" s="10"/>
      <c r="K126" s="10"/>
      <c r="L126" s="43"/>
      <c r="M126" s="43"/>
      <c r="N126" s="43"/>
      <c r="O126" s="43"/>
      <c r="P126" s="43"/>
      <c r="Q126" s="43"/>
      <c r="R126" s="10"/>
      <c r="S126" s="10"/>
      <c r="T126" s="80" t="str">
        <f>IF(AN125=2,"pas d'annexe complémentaire à fournir","")</f>
        <v>pas d'annexe complémentaire à fournir</v>
      </c>
      <c r="U126" s="10"/>
      <c r="V126" s="10"/>
      <c r="W126" s="10"/>
      <c r="X126" s="10"/>
      <c r="Y126" s="10"/>
      <c r="Z126" s="10"/>
      <c r="AA126" s="10"/>
      <c r="AB126" s="10"/>
      <c r="AC126" s="10"/>
      <c r="AD126" s="10"/>
      <c r="AE126" s="10"/>
      <c r="AF126" s="10"/>
      <c r="AG126" s="10"/>
      <c r="AH126" s="10"/>
      <c r="AI126" s="10"/>
      <c r="AJ126" s="10"/>
      <c r="AK126" s="10"/>
      <c r="AL126" s="8"/>
    </row>
    <row r="127" spans="1:40">
      <c r="A127" s="8"/>
      <c r="B127" s="10"/>
      <c r="C127" s="10"/>
      <c r="D127" s="10" t="str">
        <f>IF(AN71=TRUE,"Solution standard 13: Dossier justificatif selon OcEne art.62 al.4","")</f>
        <v/>
      </c>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8"/>
    </row>
    <row r="128" spans="1:40">
      <c r="A128" s="8"/>
      <c r="B128" s="10"/>
      <c r="C128" s="10"/>
      <c r="D128" s="10" t="s">
        <v>67</v>
      </c>
      <c r="E128" s="10"/>
      <c r="F128" s="10"/>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10"/>
      <c r="AL128" s="8"/>
    </row>
    <row r="129" spans="1:38">
      <c r="A129" s="8"/>
      <c r="B129" s="36"/>
      <c r="C129" s="10"/>
      <c r="D129" s="10"/>
      <c r="E129" s="10"/>
      <c r="F129" s="10"/>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c r="AJ129" s="369"/>
      <c r="AK129" s="10"/>
      <c r="AL129" s="8"/>
    </row>
    <row r="130" spans="1:38">
      <c r="A130" s="8"/>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8"/>
    </row>
    <row r="131" spans="1:38" ht="26.45" customHeight="1">
      <c r="A131" s="8"/>
      <c r="B131" s="499" t="s">
        <v>68</v>
      </c>
      <c r="C131" s="499"/>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8"/>
    </row>
    <row r="132" spans="1:38">
      <c r="A132" s="8"/>
      <c r="B132" s="499" t="s">
        <v>69</v>
      </c>
      <c r="C132" s="499"/>
      <c r="D132" s="499"/>
      <c r="E132" s="499"/>
      <c r="F132" s="499"/>
      <c r="G132" s="499"/>
      <c r="H132" s="499"/>
      <c r="I132" s="499"/>
      <c r="J132" s="499"/>
      <c r="K132" s="499"/>
      <c r="L132" s="499"/>
      <c r="M132" s="499"/>
      <c r="N132" s="499"/>
      <c r="O132" s="499"/>
      <c r="P132" s="499"/>
      <c r="Q132" s="499"/>
      <c r="R132" s="499"/>
      <c r="S132" s="499"/>
      <c r="T132" s="499"/>
      <c r="U132" s="499"/>
      <c r="V132" s="499"/>
      <c r="W132" s="499"/>
      <c r="X132" s="499"/>
      <c r="Y132" s="499"/>
      <c r="Z132" s="499"/>
      <c r="AA132" s="499"/>
      <c r="AB132" s="499"/>
      <c r="AC132" s="499"/>
      <c r="AD132" s="499"/>
      <c r="AE132" s="499"/>
      <c r="AF132" s="499"/>
      <c r="AG132" s="499"/>
      <c r="AH132" s="499"/>
      <c r="AI132" s="499"/>
      <c r="AJ132" s="499"/>
      <c r="AK132" s="499"/>
      <c r="AL132" s="8"/>
    </row>
    <row r="133" spans="1:38" ht="13.5" thickBot="1">
      <c r="A133" s="8"/>
      <c r="B133" s="500"/>
      <c r="C133" s="500"/>
      <c r="D133" s="500"/>
      <c r="E133" s="500"/>
      <c r="F133" s="500"/>
      <c r="G133" s="500"/>
      <c r="H133" s="500"/>
      <c r="I133" s="500"/>
      <c r="J133" s="500"/>
      <c r="K133" s="500"/>
      <c r="L133" s="500"/>
      <c r="M133" s="500"/>
      <c r="N133" s="500"/>
      <c r="O133" s="500"/>
      <c r="P133" s="500"/>
      <c r="Q133" s="500"/>
      <c r="R133" s="500"/>
      <c r="S133" s="500"/>
      <c r="T133" s="500"/>
      <c r="U133" s="500"/>
      <c r="V133" s="500"/>
      <c r="W133" s="500"/>
      <c r="X133" s="500"/>
      <c r="Y133" s="500"/>
      <c r="Z133" s="500"/>
      <c r="AA133" s="500"/>
      <c r="AB133" s="500"/>
      <c r="AC133" s="500"/>
      <c r="AD133" s="500"/>
      <c r="AE133" s="500"/>
      <c r="AF133" s="500"/>
      <c r="AG133" s="500"/>
      <c r="AH133" s="500"/>
      <c r="AI133" s="500"/>
      <c r="AJ133" s="500"/>
      <c r="AK133" s="500"/>
      <c r="AL133" s="8"/>
    </row>
    <row r="134" spans="1:38">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row>
    <row r="135" spans="1:38" ht="15.75">
      <c r="A135" s="8"/>
      <c r="B135" s="373" t="s">
        <v>70</v>
      </c>
      <c r="C135" s="373"/>
      <c r="D135" s="373"/>
      <c r="E135" s="373"/>
      <c r="F135" s="373"/>
      <c r="G135" s="474"/>
      <c r="H135" s="475" t="s">
        <v>71</v>
      </c>
      <c r="I135" s="476"/>
      <c r="J135" s="476"/>
      <c r="K135" s="476"/>
      <c r="L135" s="476"/>
      <c r="M135" s="476"/>
      <c r="N135" s="476"/>
      <c r="O135" s="476"/>
      <c r="P135" s="476"/>
      <c r="Q135" s="476"/>
      <c r="R135" s="476"/>
      <c r="S135" s="476"/>
      <c r="T135" s="476"/>
      <c r="U135" s="476"/>
      <c r="V135" s="477"/>
      <c r="W135" s="589" t="s">
        <v>72</v>
      </c>
      <c r="X135" s="590"/>
      <c r="Y135" s="590"/>
      <c r="Z135" s="590"/>
      <c r="AA135" s="590"/>
      <c r="AB135" s="590"/>
      <c r="AC135" s="590"/>
      <c r="AD135" s="590"/>
      <c r="AE135" s="590"/>
      <c r="AF135" s="590"/>
      <c r="AG135" s="590"/>
      <c r="AH135" s="590"/>
      <c r="AI135" s="590"/>
      <c r="AJ135" s="590"/>
      <c r="AK135" s="591"/>
      <c r="AL135" s="8"/>
    </row>
    <row r="136" spans="1:38" ht="15.75">
      <c r="A136" s="8"/>
      <c r="B136" s="84"/>
      <c r="C136" s="84"/>
      <c r="D136" s="84"/>
      <c r="E136" s="84"/>
      <c r="F136" s="84"/>
      <c r="G136" s="84"/>
      <c r="H136" s="478"/>
      <c r="I136" s="479"/>
      <c r="J136" s="479"/>
      <c r="K136" s="479"/>
      <c r="L136" s="479"/>
      <c r="M136" s="479"/>
      <c r="N136" s="479"/>
      <c r="O136" s="479"/>
      <c r="P136" s="479"/>
      <c r="Q136" s="479"/>
      <c r="R136" s="479"/>
      <c r="S136" s="479"/>
      <c r="T136" s="479"/>
      <c r="U136" s="479"/>
      <c r="V136" s="480"/>
      <c r="W136" s="592"/>
      <c r="X136" s="593"/>
      <c r="Y136" s="593"/>
      <c r="Z136" s="593"/>
      <c r="AA136" s="593"/>
      <c r="AB136" s="593"/>
      <c r="AC136" s="593"/>
      <c r="AD136" s="593"/>
      <c r="AE136" s="593"/>
      <c r="AF136" s="593"/>
      <c r="AG136" s="593"/>
      <c r="AH136" s="593"/>
      <c r="AI136" s="593"/>
      <c r="AJ136" s="593"/>
      <c r="AK136" s="594"/>
      <c r="AL136" s="8"/>
    </row>
    <row r="137" spans="1:38">
      <c r="A137" s="8"/>
      <c r="B137" s="37"/>
      <c r="C137" s="379" t="s">
        <v>73</v>
      </c>
      <c r="D137" s="379"/>
      <c r="E137" s="379"/>
      <c r="F137" s="379"/>
      <c r="G137" s="379"/>
      <c r="H137" s="487"/>
      <c r="I137" s="488"/>
      <c r="J137" s="488"/>
      <c r="K137" s="488"/>
      <c r="L137" s="488"/>
      <c r="M137" s="488"/>
      <c r="N137" s="488"/>
      <c r="O137" s="488"/>
      <c r="P137" s="488"/>
      <c r="Q137" s="488"/>
      <c r="R137" s="488"/>
      <c r="S137" s="488"/>
      <c r="T137" s="488"/>
      <c r="U137" s="488"/>
      <c r="V137" s="489"/>
      <c r="W137" s="493"/>
      <c r="X137" s="494"/>
      <c r="Y137" s="494"/>
      <c r="Z137" s="494"/>
      <c r="AA137" s="494"/>
      <c r="AB137" s="494"/>
      <c r="AC137" s="494"/>
      <c r="AD137" s="494"/>
      <c r="AE137" s="494"/>
      <c r="AF137" s="494"/>
      <c r="AG137" s="494"/>
      <c r="AH137" s="494"/>
      <c r="AI137" s="494"/>
      <c r="AJ137" s="494"/>
      <c r="AK137" s="495"/>
      <c r="AL137" s="8"/>
    </row>
    <row r="138" spans="1:38">
      <c r="A138" s="8"/>
      <c r="B138" s="37"/>
      <c r="C138" s="379"/>
      <c r="D138" s="379"/>
      <c r="E138" s="379"/>
      <c r="F138" s="379"/>
      <c r="G138" s="379"/>
      <c r="H138" s="490"/>
      <c r="I138" s="491"/>
      <c r="J138" s="491"/>
      <c r="K138" s="491"/>
      <c r="L138" s="491"/>
      <c r="M138" s="491"/>
      <c r="N138" s="491"/>
      <c r="O138" s="491"/>
      <c r="P138" s="491"/>
      <c r="Q138" s="491"/>
      <c r="R138" s="491"/>
      <c r="S138" s="491"/>
      <c r="T138" s="491"/>
      <c r="U138" s="491"/>
      <c r="V138" s="492"/>
      <c r="W138" s="496"/>
      <c r="X138" s="497"/>
      <c r="Y138" s="497"/>
      <c r="Z138" s="497"/>
      <c r="AA138" s="497"/>
      <c r="AB138" s="497"/>
      <c r="AC138" s="497"/>
      <c r="AD138" s="497"/>
      <c r="AE138" s="497"/>
      <c r="AF138" s="497"/>
      <c r="AG138" s="497"/>
      <c r="AH138" s="497"/>
      <c r="AI138" s="497"/>
      <c r="AJ138" s="497"/>
      <c r="AK138" s="498"/>
      <c r="AL138" s="8"/>
    </row>
    <row r="139" spans="1:38">
      <c r="A139" s="8"/>
      <c r="B139" s="10"/>
      <c r="C139" s="357" t="s">
        <v>74</v>
      </c>
      <c r="D139" s="357"/>
      <c r="E139" s="357"/>
      <c r="F139" s="357"/>
      <c r="G139" s="357"/>
      <c r="H139" s="514"/>
      <c r="I139" s="360"/>
      <c r="J139" s="360"/>
      <c r="K139" s="360"/>
      <c r="L139" s="360"/>
      <c r="M139" s="360"/>
      <c r="N139" s="360"/>
      <c r="O139" s="360"/>
      <c r="P139" s="360"/>
      <c r="Q139" s="360"/>
      <c r="R139" s="360"/>
      <c r="S139" s="360"/>
      <c r="T139" s="360"/>
      <c r="U139" s="360"/>
      <c r="V139" s="515"/>
      <c r="W139" s="516"/>
      <c r="X139" s="517"/>
      <c r="Y139" s="517"/>
      <c r="Z139" s="517"/>
      <c r="AA139" s="517"/>
      <c r="AB139" s="517"/>
      <c r="AC139" s="517"/>
      <c r="AD139" s="517"/>
      <c r="AE139" s="517"/>
      <c r="AF139" s="517"/>
      <c r="AG139" s="517"/>
      <c r="AH139" s="517"/>
      <c r="AI139" s="517"/>
      <c r="AJ139" s="517"/>
      <c r="AK139" s="518"/>
      <c r="AL139" s="8"/>
    </row>
    <row r="140" spans="1:38">
      <c r="A140" s="8"/>
      <c r="B140" s="10"/>
      <c r="C140" s="357" t="s">
        <v>75</v>
      </c>
      <c r="D140" s="357"/>
      <c r="E140" s="357"/>
      <c r="F140" s="357"/>
      <c r="G140" s="357"/>
      <c r="H140" s="514"/>
      <c r="I140" s="360"/>
      <c r="J140" s="360"/>
      <c r="K140" s="360"/>
      <c r="L140" s="360"/>
      <c r="M140" s="360"/>
      <c r="N140" s="360"/>
      <c r="O140" s="360"/>
      <c r="P140" s="360"/>
      <c r="Q140" s="360"/>
      <c r="R140" s="360"/>
      <c r="S140" s="360"/>
      <c r="T140" s="360"/>
      <c r="U140" s="360"/>
      <c r="V140" s="515"/>
      <c r="W140" s="516"/>
      <c r="X140" s="517"/>
      <c r="Y140" s="517"/>
      <c r="Z140" s="517"/>
      <c r="AA140" s="517"/>
      <c r="AB140" s="517"/>
      <c r="AC140" s="517"/>
      <c r="AD140" s="517"/>
      <c r="AE140" s="517"/>
      <c r="AF140" s="517"/>
      <c r="AG140" s="517"/>
      <c r="AH140" s="517"/>
      <c r="AI140" s="517"/>
      <c r="AJ140" s="517"/>
      <c r="AK140" s="518"/>
      <c r="AL140" s="8"/>
    </row>
    <row r="141" spans="1:38">
      <c r="A141" s="8"/>
      <c r="B141" s="37"/>
      <c r="C141" s="379" t="s">
        <v>76</v>
      </c>
      <c r="D141" s="379"/>
      <c r="E141" s="379"/>
      <c r="F141" s="379"/>
      <c r="G141" s="379"/>
      <c r="H141" s="502"/>
      <c r="I141" s="465"/>
      <c r="J141" s="465"/>
      <c r="K141" s="465"/>
      <c r="L141" s="465"/>
      <c r="M141" s="465"/>
      <c r="N141" s="465"/>
      <c r="O141" s="465"/>
      <c r="P141" s="465"/>
      <c r="Q141" s="465"/>
      <c r="R141" s="465"/>
      <c r="S141" s="465"/>
      <c r="T141" s="465"/>
      <c r="U141" s="465"/>
      <c r="V141" s="503"/>
      <c r="W141" s="507"/>
      <c r="X141" s="508"/>
      <c r="Y141" s="508"/>
      <c r="Z141" s="508"/>
      <c r="AA141" s="508"/>
      <c r="AB141" s="508"/>
      <c r="AC141" s="508"/>
      <c r="AD141" s="508"/>
      <c r="AE141" s="508"/>
      <c r="AF141" s="508"/>
      <c r="AG141" s="508"/>
      <c r="AH141" s="508"/>
      <c r="AI141" s="508"/>
      <c r="AJ141" s="508"/>
      <c r="AK141" s="509"/>
      <c r="AL141" s="8"/>
    </row>
    <row r="142" spans="1:38">
      <c r="A142" s="8"/>
      <c r="B142" s="37"/>
      <c r="C142" s="379"/>
      <c r="D142" s="379"/>
      <c r="E142" s="379"/>
      <c r="F142" s="379"/>
      <c r="G142" s="379"/>
      <c r="H142" s="504"/>
      <c r="I142" s="505"/>
      <c r="J142" s="505"/>
      <c r="K142" s="505"/>
      <c r="L142" s="505"/>
      <c r="M142" s="505"/>
      <c r="N142" s="505"/>
      <c r="O142" s="505"/>
      <c r="P142" s="505"/>
      <c r="Q142" s="505"/>
      <c r="R142" s="505"/>
      <c r="S142" s="505"/>
      <c r="T142" s="505"/>
      <c r="U142" s="505"/>
      <c r="V142" s="506"/>
      <c r="W142" s="510"/>
      <c r="X142" s="511"/>
      <c r="Y142" s="511"/>
      <c r="Z142" s="511"/>
      <c r="AA142" s="511"/>
      <c r="AB142" s="511"/>
      <c r="AC142" s="511"/>
      <c r="AD142" s="511"/>
      <c r="AE142" s="511"/>
      <c r="AF142" s="511"/>
      <c r="AG142" s="511"/>
      <c r="AH142" s="511"/>
      <c r="AI142" s="511"/>
      <c r="AJ142" s="511"/>
      <c r="AK142" s="512"/>
      <c r="AL142" s="8"/>
    </row>
    <row r="143" spans="1:38" ht="13.5" thickBot="1">
      <c r="A143" s="8"/>
      <c r="B143" s="38"/>
      <c r="C143" s="31"/>
      <c r="D143" s="31"/>
      <c r="E143" s="31"/>
      <c r="F143" s="31"/>
      <c r="G143" s="31"/>
      <c r="H143" s="39"/>
      <c r="I143" s="39"/>
      <c r="J143" s="39"/>
      <c r="K143" s="39"/>
      <c r="L143" s="39"/>
      <c r="M143" s="39"/>
      <c r="N143" s="39"/>
      <c r="O143" s="39"/>
      <c r="P143" s="39"/>
      <c r="Q143" s="39"/>
      <c r="R143" s="39"/>
      <c r="S143" s="39"/>
      <c r="T143" s="39"/>
      <c r="U143" s="39"/>
      <c r="V143" s="39"/>
      <c r="W143" s="87"/>
      <c r="X143" s="87"/>
      <c r="Y143" s="87"/>
      <c r="Z143" s="87"/>
      <c r="AA143" s="87"/>
      <c r="AB143" s="87"/>
      <c r="AC143" s="87"/>
      <c r="AD143" s="87"/>
      <c r="AE143" s="87"/>
      <c r="AF143" s="87"/>
      <c r="AG143" s="87"/>
      <c r="AH143" s="87"/>
      <c r="AI143" s="87"/>
      <c r="AJ143" s="87"/>
      <c r="AK143" s="87"/>
      <c r="AL143" s="8"/>
    </row>
    <row r="144" spans="1:3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sheetData>
  <mergeCells count="146">
    <mergeCell ref="C140:G140"/>
    <mergeCell ref="H140:V140"/>
    <mergeCell ref="W140:AK140"/>
    <mergeCell ref="C141:G142"/>
    <mergeCell ref="H141:V142"/>
    <mergeCell ref="W141:AK142"/>
    <mergeCell ref="G129:AJ129"/>
    <mergeCell ref="B131:AK131"/>
    <mergeCell ref="B132:AK133"/>
    <mergeCell ref="B135:G135"/>
    <mergeCell ref="H135:V136"/>
    <mergeCell ref="W135:AK136"/>
    <mergeCell ref="AH102:AI102"/>
    <mergeCell ref="AJ102:AK102"/>
    <mergeCell ref="B108:F111"/>
    <mergeCell ref="G108:O111"/>
    <mergeCell ref="P108:X111"/>
    <mergeCell ref="Y108:AK111"/>
    <mergeCell ref="AD100:AE101"/>
    <mergeCell ref="AF100:AG101"/>
    <mergeCell ref="AH100:AI101"/>
    <mergeCell ref="AJ100:AK101"/>
    <mergeCell ref="O101:P101"/>
    <mergeCell ref="B102:C102"/>
    <mergeCell ref="Y102:AA102"/>
    <mergeCell ref="AB102:AC102"/>
    <mergeCell ref="AD102:AE102"/>
    <mergeCell ref="AF102:AG102"/>
    <mergeCell ref="B100:C101"/>
    <mergeCell ref="Y100:AA101"/>
    <mergeCell ref="AB100:AC101"/>
    <mergeCell ref="AJ95:AK95"/>
    <mergeCell ref="B96:C99"/>
    <mergeCell ref="D96:X97"/>
    <mergeCell ref="Y96:AA99"/>
    <mergeCell ref="AB96:AC99"/>
    <mergeCell ref="AD96:AE99"/>
    <mergeCell ref="AF96:AG99"/>
    <mergeCell ref="AH96:AI99"/>
    <mergeCell ref="AJ96:AK99"/>
    <mergeCell ref="B95:C95"/>
    <mergeCell ref="D95:X95"/>
    <mergeCell ref="Y95:AA95"/>
    <mergeCell ref="AB95:AC95"/>
    <mergeCell ref="AD95:AE95"/>
    <mergeCell ref="AF95:AG95"/>
    <mergeCell ref="N98:O98"/>
    <mergeCell ref="L99:M99"/>
    <mergeCell ref="N99:O99"/>
    <mergeCell ref="AD88:AE88"/>
    <mergeCell ref="AF88:AG88"/>
    <mergeCell ref="Z67:AA67"/>
    <mergeCell ref="AE68:AF68"/>
    <mergeCell ref="AE71:AF71"/>
    <mergeCell ref="B76:F79"/>
    <mergeCell ref="G76:O79"/>
    <mergeCell ref="P76:X79"/>
    <mergeCell ref="Y76:AK79"/>
    <mergeCell ref="AH88:AI88"/>
    <mergeCell ref="AJ88:AK88"/>
    <mergeCell ref="B83:AK83"/>
    <mergeCell ref="B84:B87"/>
    <mergeCell ref="C84:C87"/>
    <mergeCell ref="V87:X87"/>
    <mergeCell ref="Y88:AA88"/>
    <mergeCell ref="AB88:AC88"/>
    <mergeCell ref="B92:C93"/>
    <mergeCell ref="D92:X93"/>
    <mergeCell ref="Y92:AA93"/>
    <mergeCell ref="AB92:AC93"/>
    <mergeCell ref="C139:G139"/>
    <mergeCell ref="H139:V139"/>
    <mergeCell ref="W139:AK139"/>
    <mergeCell ref="C137:G138"/>
    <mergeCell ref="H137:V138"/>
    <mergeCell ref="W137:AK138"/>
    <mergeCell ref="G128:AJ128"/>
    <mergeCell ref="Y112:Z112"/>
    <mergeCell ref="AG112:AI112"/>
    <mergeCell ref="B113:AK113"/>
    <mergeCell ref="B114:AK118"/>
    <mergeCell ref="AH94:AI94"/>
    <mergeCell ref="AJ94:AK94"/>
    <mergeCell ref="B94:C94"/>
    <mergeCell ref="D94:X94"/>
    <mergeCell ref="Y94:AA94"/>
    <mergeCell ref="AB94:AC94"/>
    <mergeCell ref="AD94:AE94"/>
    <mergeCell ref="AF94:AG94"/>
    <mergeCell ref="AH95:AI95"/>
    <mergeCell ref="Y89:AA91"/>
    <mergeCell ref="AB89:AC91"/>
    <mergeCell ref="AD89:AE91"/>
    <mergeCell ref="AF90:AG90"/>
    <mergeCell ref="AH90:AI90"/>
    <mergeCell ref="AJ89:AK91"/>
    <mergeCell ref="AF91:AG91"/>
    <mergeCell ref="AH91:AI91"/>
    <mergeCell ref="AD92:AE93"/>
    <mergeCell ref="AH92:AI93"/>
    <mergeCell ref="AJ92:AK93"/>
    <mergeCell ref="O61:P61"/>
    <mergeCell ref="AE61:AF61"/>
    <mergeCell ref="O62:P62"/>
    <mergeCell ref="F63:AK64"/>
    <mergeCell ref="F65:AK66"/>
    <mergeCell ref="O56:P56"/>
    <mergeCell ref="AG60:AH60"/>
    <mergeCell ref="AB38:AD38"/>
    <mergeCell ref="B41:AK41"/>
    <mergeCell ref="B50:AK50"/>
    <mergeCell ref="B51:B54"/>
    <mergeCell ref="C51:C54"/>
    <mergeCell ref="V54:X54"/>
    <mergeCell ref="AB56:AC56"/>
    <mergeCell ref="O57:P57"/>
    <mergeCell ref="F59:G59"/>
    <mergeCell ref="B30:T30"/>
    <mergeCell ref="B33:T33"/>
    <mergeCell ref="W33:Y33"/>
    <mergeCell ref="B34:T34"/>
    <mergeCell ref="M36:O36"/>
    <mergeCell ref="AB37:AF37"/>
    <mergeCell ref="B20:T20"/>
    <mergeCell ref="B23:T23"/>
    <mergeCell ref="W23:Y23"/>
    <mergeCell ref="B24:T24"/>
    <mergeCell ref="B29:T29"/>
    <mergeCell ref="W29:Y29"/>
    <mergeCell ref="B9:D9"/>
    <mergeCell ref="F9:Z9"/>
    <mergeCell ref="AB9:AE9"/>
    <mergeCell ref="AF9:AK9"/>
    <mergeCell ref="D11:AK12"/>
    <mergeCell ref="B19:T19"/>
    <mergeCell ref="W19:Y19"/>
    <mergeCell ref="B2:F5"/>
    <mergeCell ref="G2:O5"/>
    <mergeCell ref="P2:X5"/>
    <mergeCell ref="Y2:AK5"/>
    <mergeCell ref="B7:E7"/>
    <mergeCell ref="F7:P7"/>
    <mergeCell ref="Q7:T7"/>
    <mergeCell ref="U7:Z7"/>
    <mergeCell ref="AB7:AE7"/>
    <mergeCell ref="AF7:AK7"/>
  </mergeCells>
  <conditionalFormatting sqref="B20">
    <cfRule type="expression" dxfId="18" priority="17">
      <formula>$AN$19=TRUE</formula>
    </cfRule>
  </conditionalFormatting>
  <conditionalFormatting sqref="B24">
    <cfRule type="expression" dxfId="17" priority="16">
      <formula>$AN$23=TRUE</formula>
    </cfRule>
  </conditionalFormatting>
  <conditionalFormatting sqref="B30">
    <cfRule type="expression" dxfId="16" priority="15">
      <formula>$AN$29=TRUE</formula>
    </cfRule>
  </conditionalFormatting>
  <conditionalFormatting sqref="B34:B35">
    <cfRule type="expression" dxfId="15" priority="14">
      <formula>$AN$33=TRUE</formula>
    </cfRule>
  </conditionalFormatting>
  <conditionalFormatting sqref="D126">
    <cfRule type="expression" dxfId="14" priority="1">
      <formula>$AN$125=2</formula>
    </cfRule>
  </conditionalFormatting>
  <conditionalFormatting sqref="L99:M99">
    <cfRule type="cellIs" dxfId="13" priority="9" operator="greaterThanOrEqual">
      <formula>2%</formula>
    </cfRule>
    <cfRule type="cellIs" dxfId="12" priority="10" operator="lessThan">
      <formula>2%</formula>
    </cfRule>
  </conditionalFormatting>
  <conditionalFormatting sqref="O57:P57">
    <cfRule type="cellIs" dxfId="11" priority="6" operator="greaterThanOrEqual">
      <formula>7%</formula>
    </cfRule>
    <cfRule type="cellIs" dxfId="10" priority="7" operator="lessThan">
      <formula>7%</formula>
    </cfRule>
  </conditionalFormatting>
  <conditionalFormatting sqref="O62:P62">
    <cfRule type="cellIs" dxfId="9" priority="4" operator="greaterThanOrEqual">
      <formula>5</formula>
    </cfRule>
    <cfRule type="cellIs" dxfId="8" priority="5" operator="lessThan">
      <formula>5</formula>
    </cfRule>
  </conditionalFormatting>
  <conditionalFormatting sqref="O101:P101">
    <cfRule type="cellIs" dxfId="7" priority="8" operator="greaterThanOrEqual">
      <formula>70</formula>
    </cfRule>
    <cfRule type="cellIs" dxfId="6" priority="11" operator="lessThan">
      <formula>70</formula>
    </cfRule>
  </conditionalFormatting>
  <conditionalFormatting sqref="X37">
    <cfRule type="expression" dxfId="5" priority="13">
      <formula>"$AN$36=2"</formula>
    </cfRule>
  </conditionalFormatting>
  <conditionalFormatting sqref="Z67:AA67">
    <cfRule type="cellIs" dxfId="4" priority="2" operator="lessThan">
      <formula>50</formula>
    </cfRule>
    <cfRule type="cellIs" dxfId="3" priority="3" operator="greaterThanOrEqual">
      <formula>50</formula>
    </cfRule>
  </conditionalFormatting>
  <conditionalFormatting sqref="AA37">
    <cfRule type="expression" dxfId="2" priority="12">
      <formula>"$AN$36=2"</formula>
    </cfRule>
  </conditionalFormatting>
  <conditionalFormatting sqref="AA38 AE38">
    <cfRule type="expression" dxfId="1" priority="18">
      <formula>$AP$36=2</formula>
    </cfRule>
  </conditionalFormatting>
  <conditionalFormatting sqref="AB38:AD38">
    <cfRule type="expression" dxfId="0" priority="19">
      <formula>$AP$36=2</formula>
    </cfRule>
  </conditionalFormatting>
  <dataValidations disablePrompts="1" count="2">
    <dataValidation type="list" allowBlank="1" showInputMessage="1" showErrorMessage="1" sqref="AB37:AF37" xr:uid="{00000000-0002-0000-0500-000000000000}">
      <formula1>$AS$42:$AS$52</formula1>
    </dataValidation>
    <dataValidation type="list" allowBlank="1" showInputMessage="1" showErrorMessage="1" sqref="B19:T19 B29:T29 B33:T33 B23:T23" xr:uid="{00000000-0002-0000-0500-000001000000}">
      <formula1>$AQ$3:$AQ$34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0</xdr:col>
                    <xdr:colOff>200025</xdr:colOff>
                    <xdr:row>42</xdr:row>
                    <xdr:rowOff>19050</xdr:rowOff>
                  </from>
                  <to>
                    <xdr:col>1</xdr:col>
                    <xdr:colOff>0</xdr:colOff>
                    <xdr:row>43</xdr:row>
                    <xdr:rowOff>57150</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0</xdr:col>
                    <xdr:colOff>200025</xdr:colOff>
                    <xdr:row>43</xdr:row>
                    <xdr:rowOff>0</xdr:rowOff>
                  </from>
                  <to>
                    <xdr:col>1</xdr:col>
                    <xdr:colOff>0</xdr:colOff>
                    <xdr:row>44</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10</xdr:row>
                    <xdr:rowOff>57150</xdr:rowOff>
                  </from>
                  <to>
                    <xdr:col>1</xdr:col>
                    <xdr:colOff>38100</xdr:colOff>
                    <xdr:row>11</xdr:row>
                    <xdr:rowOff>76200</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0</xdr:col>
                    <xdr:colOff>200025</xdr:colOff>
                    <xdr:row>44</xdr:row>
                    <xdr:rowOff>0</xdr:rowOff>
                  </from>
                  <to>
                    <xdr:col>1</xdr:col>
                    <xdr:colOff>0</xdr:colOff>
                    <xdr:row>45</xdr:row>
                    <xdr:rowOff>47625</xdr:rowOff>
                  </to>
                </anchor>
              </controlPr>
            </control>
          </mc:Choice>
        </mc:AlternateContent>
        <mc:AlternateContent xmlns:mc="http://schemas.openxmlformats.org/markup-compatibility/2006">
          <mc:Choice Requires="x14">
            <control shapeId="2053" r:id="rId8" name="Check Box 5">
              <controlPr locked="0" defaultSize="0" autoFill="0" autoLine="0" autoPict="0">
                <anchor moveWithCells="1">
                  <from>
                    <xdr:col>0</xdr:col>
                    <xdr:colOff>200025</xdr:colOff>
                    <xdr:row>45</xdr:row>
                    <xdr:rowOff>0</xdr:rowOff>
                  </from>
                  <to>
                    <xdr:col>1</xdr:col>
                    <xdr:colOff>0</xdr:colOff>
                    <xdr:row>46</xdr:row>
                    <xdr:rowOff>47625</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1</xdr:col>
                    <xdr:colOff>95250</xdr:colOff>
                    <xdr:row>53</xdr:row>
                    <xdr:rowOff>171450</xdr:rowOff>
                  </from>
                  <to>
                    <xdr:col>2</xdr:col>
                    <xdr:colOff>0</xdr:colOff>
                    <xdr:row>55</xdr:row>
                    <xdr:rowOff>19050</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1</xdr:col>
                    <xdr:colOff>95250</xdr:colOff>
                    <xdr:row>69</xdr:row>
                    <xdr:rowOff>19050</xdr:rowOff>
                  </from>
                  <to>
                    <xdr:col>2</xdr:col>
                    <xdr:colOff>0</xdr:colOff>
                    <xdr:row>70</xdr:row>
                    <xdr:rowOff>57150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1</xdr:col>
                    <xdr:colOff>95250</xdr:colOff>
                    <xdr:row>56</xdr:row>
                    <xdr:rowOff>76200</xdr:rowOff>
                  </from>
                  <to>
                    <xdr:col>2</xdr:col>
                    <xdr:colOff>0</xdr:colOff>
                    <xdr:row>57</xdr:row>
                    <xdr:rowOff>114300</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1</xdr:col>
                    <xdr:colOff>95250</xdr:colOff>
                    <xdr:row>58</xdr:row>
                    <xdr:rowOff>161925</xdr:rowOff>
                  </from>
                  <to>
                    <xdr:col>2</xdr:col>
                    <xdr:colOff>0</xdr:colOff>
                    <xdr:row>60</xdr:row>
                    <xdr:rowOff>19050</xdr:rowOff>
                  </to>
                </anchor>
              </controlPr>
            </control>
          </mc:Choice>
        </mc:AlternateContent>
        <mc:AlternateContent xmlns:mc="http://schemas.openxmlformats.org/markup-compatibility/2006">
          <mc:Choice Requires="x14">
            <control shapeId="2058" r:id="rId13" name="Check Box 10">
              <controlPr locked="0" defaultSize="0" autoFill="0" autoLine="0" autoPict="0">
                <anchor moveWithCells="1">
                  <from>
                    <xdr:col>1</xdr:col>
                    <xdr:colOff>95250</xdr:colOff>
                    <xdr:row>61</xdr:row>
                    <xdr:rowOff>19050</xdr:rowOff>
                  </from>
                  <to>
                    <xdr:col>2</xdr:col>
                    <xdr:colOff>0</xdr:colOff>
                    <xdr:row>62</xdr:row>
                    <xdr:rowOff>57150</xdr:rowOff>
                  </to>
                </anchor>
              </controlPr>
            </control>
          </mc:Choice>
        </mc:AlternateContent>
        <mc:AlternateContent xmlns:mc="http://schemas.openxmlformats.org/markup-compatibility/2006">
          <mc:Choice Requires="x14">
            <control shapeId="2059" r:id="rId14" name="Check Box 11">
              <controlPr locked="0" defaultSize="0" autoFill="0" autoLine="0" autoPict="0">
                <anchor moveWithCells="1">
                  <from>
                    <xdr:col>1</xdr:col>
                    <xdr:colOff>95250</xdr:colOff>
                    <xdr:row>66</xdr:row>
                    <xdr:rowOff>19050</xdr:rowOff>
                  </from>
                  <to>
                    <xdr:col>2</xdr:col>
                    <xdr:colOff>0</xdr:colOff>
                    <xdr:row>67</xdr:row>
                    <xdr:rowOff>57150</xdr:rowOff>
                  </to>
                </anchor>
              </controlPr>
            </control>
          </mc:Choice>
        </mc:AlternateContent>
        <mc:AlternateContent xmlns:mc="http://schemas.openxmlformats.org/markup-compatibility/2006">
          <mc:Choice Requires="x14">
            <control shapeId="2060" r:id="rId15" name="Check Box 12">
              <controlPr locked="0" defaultSize="0" autoFill="0" autoLine="0" autoPict="0">
                <anchor moveWithCells="1">
                  <from>
                    <xdr:col>1</xdr:col>
                    <xdr:colOff>95250</xdr:colOff>
                    <xdr:row>68</xdr:row>
                    <xdr:rowOff>19050</xdr:rowOff>
                  </from>
                  <to>
                    <xdr:col>2</xdr:col>
                    <xdr:colOff>0</xdr:colOff>
                    <xdr:row>69</xdr:row>
                    <xdr:rowOff>57150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57150</xdr:colOff>
                    <xdr:row>119</xdr:row>
                    <xdr:rowOff>9525</xdr:rowOff>
                  </from>
                  <to>
                    <xdr:col>2</xdr:col>
                    <xdr:colOff>0</xdr:colOff>
                    <xdr:row>120</xdr:row>
                    <xdr:rowOff>47625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57150</xdr:colOff>
                    <xdr:row>122</xdr:row>
                    <xdr:rowOff>9525</xdr:rowOff>
                  </from>
                  <to>
                    <xdr:col>2</xdr:col>
                    <xdr:colOff>0</xdr:colOff>
                    <xdr:row>123</xdr:row>
                    <xdr:rowOff>47625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57150</xdr:colOff>
                    <xdr:row>124</xdr:row>
                    <xdr:rowOff>9525</xdr:rowOff>
                  </from>
                  <to>
                    <xdr:col>2</xdr:col>
                    <xdr:colOff>0</xdr:colOff>
                    <xdr:row>125</xdr:row>
                    <xdr:rowOff>47625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xdr:col>
                    <xdr:colOff>57150</xdr:colOff>
                    <xdr:row>126</xdr:row>
                    <xdr:rowOff>0</xdr:rowOff>
                  </from>
                  <to>
                    <xdr:col>2</xdr:col>
                    <xdr:colOff>0</xdr:colOff>
                    <xdr:row>127</xdr:row>
                    <xdr:rowOff>57150</xdr:rowOff>
                  </to>
                </anchor>
              </controlPr>
            </control>
          </mc:Choice>
        </mc:AlternateContent>
        <mc:AlternateContent xmlns:mc="http://schemas.openxmlformats.org/markup-compatibility/2006">
          <mc:Choice Requires="x14">
            <control shapeId="2065" r:id="rId20" name="Check Box 17">
              <controlPr locked="0" defaultSize="0" autoFill="0" autoLine="0" autoPict="0">
                <anchor moveWithCells="1">
                  <from>
                    <xdr:col>29</xdr:col>
                    <xdr:colOff>9525</xdr:colOff>
                    <xdr:row>17</xdr:row>
                    <xdr:rowOff>19050</xdr:rowOff>
                  </from>
                  <to>
                    <xdr:col>29</xdr:col>
                    <xdr:colOff>209550</xdr:colOff>
                    <xdr:row>18</xdr:row>
                    <xdr:rowOff>57150</xdr:rowOff>
                  </to>
                </anchor>
              </controlPr>
            </control>
          </mc:Choice>
        </mc:AlternateContent>
        <mc:AlternateContent xmlns:mc="http://schemas.openxmlformats.org/markup-compatibility/2006">
          <mc:Choice Requires="x14">
            <control shapeId="2066" r:id="rId21" name="Check Box 18">
              <controlPr locked="0" defaultSize="0" autoFill="0" autoLine="0" autoPict="0">
                <anchor moveWithCells="1">
                  <from>
                    <xdr:col>29</xdr:col>
                    <xdr:colOff>9525</xdr:colOff>
                    <xdr:row>18</xdr:row>
                    <xdr:rowOff>180975</xdr:rowOff>
                  </from>
                  <to>
                    <xdr:col>29</xdr:col>
                    <xdr:colOff>209550</xdr:colOff>
                    <xdr:row>21</xdr:row>
                    <xdr:rowOff>0</xdr:rowOff>
                  </to>
                </anchor>
              </controlPr>
            </control>
          </mc:Choice>
        </mc:AlternateContent>
        <mc:AlternateContent xmlns:mc="http://schemas.openxmlformats.org/markup-compatibility/2006">
          <mc:Choice Requires="x14">
            <control shapeId="2067" r:id="rId22" name="Check Box 19">
              <controlPr locked="0" defaultSize="0" autoFill="0" autoLine="0" autoPict="0">
                <anchor moveWithCells="1">
                  <from>
                    <xdr:col>29</xdr:col>
                    <xdr:colOff>9525</xdr:colOff>
                    <xdr:row>21</xdr:row>
                    <xdr:rowOff>0</xdr:rowOff>
                  </from>
                  <to>
                    <xdr:col>29</xdr:col>
                    <xdr:colOff>209550</xdr:colOff>
                    <xdr:row>22</xdr:row>
                    <xdr:rowOff>47625</xdr:rowOff>
                  </to>
                </anchor>
              </controlPr>
            </control>
          </mc:Choice>
        </mc:AlternateContent>
        <mc:AlternateContent xmlns:mc="http://schemas.openxmlformats.org/markup-compatibility/2006">
          <mc:Choice Requires="x14">
            <control shapeId="2068" r:id="rId23" name="Check Box 20">
              <controlPr locked="0" defaultSize="0" autoFill="0" autoLine="0" autoPict="0">
                <anchor moveWithCells="1">
                  <from>
                    <xdr:col>29</xdr:col>
                    <xdr:colOff>9525</xdr:colOff>
                    <xdr:row>22</xdr:row>
                    <xdr:rowOff>152400</xdr:rowOff>
                  </from>
                  <to>
                    <xdr:col>29</xdr:col>
                    <xdr:colOff>209550</xdr:colOff>
                    <xdr:row>24</xdr:row>
                    <xdr:rowOff>19050</xdr:rowOff>
                  </to>
                </anchor>
              </controlPr>
            </control>
          </mc:Choice>
        </mc:AlternateContent>
        <mc:AlternateContent xmlns:mc="http://schemas.openxmlformats.org/markup-compatibility/2006">
          <mc:Choice Requires="x14">
            <control shapeId="2069" r:id="rId24" name="Check Box 21">
              <controlPr locked="0" defaultSize="0" autoFill="0" autoLine="0" autoPict="0">
                <anchor moveWithCells="1">
                  <from>
                    <xdr:col>29</xdr:col>
                    <xdr:colOff>9525</xdr:colOff>
                    <xdr:row>27</xdr:row>
                    <xdr:rowOff>19050</xdr:rowOff>
                  </from>
                  <to>
                    <xdr:col>29</xdr:col>
                    <xdr:colOff>209550</xdr:colOff>
                    <xdr:row>28</xdr:row>
                    <xdr:rowOff>66675</xdr:rowOff>
                  </to>
                </anchor>
              </controlPr>
            </control>
          </mc:Choice>
        </mc:AlternateContent>
        <mc:AlternateContent xmlns:mc="http://schemas.openxmlformats.org/markup-compatibility/2006">
          <mc:Choice Requires="x14">
            <control shapeId="2070" r:id="rId25" name="Check Box 22">
              <controlPr locked="0" defaultSize="0" autoFill="0" autoLine="0" autoPict="0">
                <anchor moveWithCells="1">
                  <from>
                    <xdr:col>29</xdr:col>
                    <xdr:colOff>9525</xdr:colOff>
                    <xdr:row>28</xdr:row>
                    <xdr:rowOff>171450</xdr:rowOff>
                  </from>
                  <to>
                    <xdr:col>29</xdr:col>
                    <xdr:colOff>209550</xdr:colOff>
                    <xdr:row>31</xdr:row>
                    <xdr:rowOff>0</xdr:rowOff>
                  </to>
                </anchor>
              </controlPr>
            </control>
          </mc:Choice>
        </mc:AlternateContent>
        <mc:AlternateContent xmlns:mc="http://schemas.openxmlformats.org/markup-compatibility/2006">
          <mc:Choice Requires="x14">
            <control shapeId="2071" r:id="rId26" name="Check Box 23">
              <controlPr locked="0" defaultSize="0" autoFill="0" autoLine="0" autoPict="0">
                <anchor moveWithCells="1">
                  <from>
                    <xdr:col>29</xdr:col>
                    <xdr:colOff>9525</xdr:colOff>
                    <xdr:row>31</xdr:row>
                    <xdr:rowOff>19050</xdr:rowOff>
                  </from>
                  <to>
                    <xdr:col>29</xdr:col>
                    <xdr:colOff>209550</xdr:colOff>
                    <xdr:row>32</xdr:row>
                    <xdr:rowOff>66675</xdr:rowOff>
                  </to>
                </anchor>
              </controlPr>
            </control>
          </mc:Choice>
        </mc:AlternateContent>
        <mc:AlternateContent xmlns:mc="http://schemas.openxmlformats.org/markup-compatibility/2006">
          <mc:Choice Requires="x14">
            <control shapeId="2072" r:id="rId27" name="Check Box 24">
              <controlPr locked="0" defaultSize="0" autoFill="0" autoLine="0" autoPict="0">
                <anchor moveWithCells="1">
                  <from>
                    <xdr:col>29</xdr:col>
                    <xdr:colOff>9525</xdr:colOff>
                    <xdr:row>32</xdr:row>
                    <xdr:rowOff>171450</xdr:rowOff>
                  </from>
                  <to>
                    <xdr:col>29</xdr:col>
                    <xdr:colOff>209550</xdr:colOff>
                    <xdr:row>34</xdr:row>
                    <xdr:rowOff>38100</xdr:rowOff>
                  </to>
                </anchor>
              </controlPr>
            </control>
          </mc:Choice>
        </mc:AlternateContent>
        <mc:AlternateContent xmlns:mc="http://schemas.openxmlformats.org/markup-compatibility/2006">
          <mc:Choice Requires="x14">
            <control shapeId="2076" r:id="rId28" name="Check Box 28">
              <controlPr locked="0" defaultSize="0" autoFill="0" autoLine="0" autoPict="0">
                <anchor moveWithCells="1">
                  <from>
                    <xdr:col>0</xdr:col>
                    <xdr:colOff>200025</xdr:colOff>
                    <xdr:row>45</xdr:row>
                    <xdr:rowOff>190500</xdr:rowOff>
                  </from>
                  <to>
                    <xdr:col>1</xdr:col>
                    <xdr:colOff>0</xdr:colOff>
                    <xdr:row>47</xdr:row>
                    <xdr:rowOff>47625</xdr:rowOff>
                  </to>
                </anchor>
              </controlPr>
            </control>
          </mc:Choice>
        </mc:AlternateContent>
        <mc:AlternateContent xmlns:mc="http://schemas.openxmlformats.org/markup-compatibility/2006">
          <mc:Choice Requires="x14">
            <control shapeId="2077" r:id="rId29" name="Option Button 29">
              <controlPr locked="0" defaultSize="0" autoFill="0" autoLine="0" autoPict="0">
                <anchor moveWithCells="1">
                  <from>
                    <xdr:col>18</xdr:col>
                    <xdr:colOff>114300</xdr:colOff>
                    <xdr:row>43</xdr:row>
                    <xdr:rowOff>9525</xdr:rowOff>
                  </from>
                  <to>
                    <xdr:col>19</xdr:col>
                    <xdr:colOff>0</xdr:colOff>
                    <xdr:row>44</xdr:row>
                    <xdr:rowOff>47625</xdr:rowOff>
                  </to>
                </anchor>
              </controlPr>
            </control>
          </mc:Choice>
        </mc:AlternateContent>
        <mc:AlternateContent xmlns:mc="http://schemas.openxmlformats.org/markup-compatibility/2006">
          <mc:Choice Requires="x14">
            <control shapeId="2078" r:id="rId30" name="Option Button 30">
              <controlPr locked="0" defaultSize="0" autoFill="0" autoLine="0" autoPict="0">
                <anchor moveWithCells="1">
                  <from>
                    <xdr:col>19</xdr:col>
                    <xdr:colOff>295275</xdr:colOff>
                    <xdr:row>43</xdr:row>
                    <xdr:rowOff>9525</xdr:rowOff>
                  </from>
                  <to>
                    <xdr:col>19</xdr:col>
                    <xdr:colOff>295275</xdr:colOff>
                    <xdr:row>44</xdr:row>
                    <xdr:rowOff>38100</xdr:rowOff>
                  </to>
                </anchor>
              </controlPr>
            </control>
          </mc:Choice>
        </mc:AlternateContent>
        <mc:AlternateContent xmlns:mc="http://schemas.openxmlformats.org/markup-compatibility/2006">
          <mc:Choice Requires="x14">
            <control shapeId="2079" r:id="rId31" name="Option Button 31">
              <controlPr locked="0" defaultSize="0" autoFill="0" autoLine="0" autoPict="0">
                <anchor moveWithCells="1">
                  <from>
                    <xdr:col>21</xdr:col>
                    <xdr:colOff>200025</xdr:colOff>
                    <xdr:row>43</xdr:row>
                    <xdr:rowOff>19050</xdr:rowOff>
                  </from>
                  <to>
                    <xdr:col>21</xdr:col>
                    <xdr:colOff>209550</xdr:colOff>
                    <xdr:row>44</xdr:row>
                    <xdr:rowOff>47625</xdr:rowOff>
                  </to>
                </anchor>
              </controlPr>
            </control>
          </mc:Choice>
        </mc:AlternateContent>
        <mc:AlternateContent xmlns:mc="http://schemas.openxmlformats.org/markup-compatibility/2006">
          <mc:Choice Requires="x14">
            <control shapeId="2080" r:id="rId32" name="Option Button 32">
              <controlPr locked="0" defaultSize="0" autoFill="0" autoLine="0" autoPict="0">
                <anchor moveWithCells="1">
                  <from>
                    <xdr:col>23</xdr:col>
                    <xdr:colOff>171450</xdr:colOff>
                    <xdr:row>43</xdr:row>
                    <xdr:rowOff>19050</xdr:rowOff>
                  </from>
                  <to>
                    <xdr:col>23</xdr:col>
                    <xdr:colOff>209550</xdr:colOff>
                    <xdr:row>44</xdr:row>
                    <xdr:rowOff>47625</xdr:rowOff>
                  </to>
                </anchor>
              </controlPr>
            </control>
          </mc:Choice>
        </mc:AlternateContent>
        <mc:AlternateContent xmlns:mc="http://schemas.openxmlformats.org/markup-compatibility/2006">
          <mc:Choice Requires="x14">
            <control shapeId="2081" r:id="rId33" name="Check Box 33">
              <controlPr defaultSize="0" autoFill="0" autoLine="0" autoPict="0">
                <anchor moveWithCells="1">
                  <from>
                    <xdr:col>1</xdr:col>
                    <xdr:colOff>57150</xdr:colOff>
                    <xdr:row>121</xdr:row>
                    <xdr:rowOff>9525</xdr:rowOff>
                  </from>
                  <to>
                    <xdr:col>2</xdr:col>
                    <xdr:colOff>0</xdr:colOff>
                    <xdr:row>122</xdr:row>
                    <xdr:rowOff>47625</xdr:rowOff>
                  </to>
                </anchor>
              </controlPr>
            </control>
          </mc:Choice>
        </mc:AlternateContent>
        <mc:AlternateContent xmlns:mc="http://schemas.openxmlformats.org/markup-compatibility/2006">
          <mc:Choice Requires="x14">
            <control shapeId="2082" r:id="rId34" name="Option Button 34">
              <controlPr locked="0" defaultSize="0" autoFill="0" autoLine="0" autoPict="0">
                <anchor moveWithCells="1">
                  <from>
                    <xdr:col>24</xdr:col>
                    <xdr:colOff>276225</xdr:colOff>
                    <xdr:row>91</xdr:row>
                    <xdr:rowOff>276225</xdr:rowOff>
                  </from>
                  <to>
                    <xdr:col>24</xdr:col>
                    <xdr:colOff>276225</xdr:colOff>
                    <xdr:row>93</xdr:row>
                    <xdr:rowOff>38100</xdr:rowOff>
                  </to>
                </anchor>
              </controlPr>
            </control>
          </mc:Choice>
        </mc:AlternateContent>
        <mc:AlternateContent xmlns:mc="http://schemas.openxmlformats.org/markup-compatibility/2006">
          <mc:Choice Requires="x14">
            <control shapeId="2083" r:id="rId35" name="Option Button 35">
              <controlPr locked="0" defaultSize="0" autoFill="0" autoLine="0" autoPict="0">
                <anchor moveWithCells="1">
                  <from>
                    <xdr:col>24</xdr:col>
                    <xdr:colOff>276225</xdr:colOff>
                    <xdr:row>92</xdr:row>
                    <xdr:rowOff>190500</xdr:rowOff>
                  </from>
                  <to>
                    <xdr:col>24</xdr:col>
                    <xdr:colOff>276225</xdr:colOff>
                    <xdr:row>94</xdr:row>
                    <xdr:rowOff>28575</xdr:rowOff>
                  </to>
                </anchor>
              </controlPr>
            </control>
          </mc:Choice>
        </mc:AlternateContent>
        <mc:AlternateContent xmlns:mc="http://schemas.openxmlformats.org/markup-compatibility/2006">
          <mc:Choice Requires="x14">
            <control shapeId="2084" r:id="rId36" name="Option Button 36">
              <controlPr locked="0" defaultSize="0" autoFill="0" autoLine="0" autoPict="0">
                <anchor moveWithCells="1">
                  <from>
                    <xdr:col>24</xdr:col>
                    <xdr:colOff>276225</xdr:colOff>
                    <xdr:row>95</xdr:row>
                    <xdr:rowOff>104775</xdr:rowOff>
                  </from>
                  <to>
                    <xdr:col>24</xdr:col>
                    <xdr:colOff>276225</xdr:colOff>
                    <xdr:row>96</xdr:row>
                    <xdr:rowOff>133350</xdr:rowOff>
                  </to>
                </anchor>
              </controlPr>
            </control>
          </mc:Choice>
        </mc:AlternateContent>
        <mc:AlternateContent xmlns:mc="http://schemas.openxmlformats.org/markup-compatibility/2006">
          <mc:Choice Requires="x14">
            <control shapeId="2085" r:id="rId37" name="Option Button 37">
              <controlPr locked="0" defaultSize="0" autoFill="0" autoLine="0" autoPict="0">
                <anchor moveWithCells="1">
                  <from>
                    <xdr:col>24</xdr:col>
                    <xdr:colOff>285750</xdr:colOff>
                    <xdr:row>98</xdr:row>
                    <xdr:rowOff>76200</xdr:rowOff>
                  </from>
                  <to>
                    <xdr:col>24</xdr:col>
                    <xdr:colOff>285750</xdr:colOff>
                    <xdr:row>99</xdr:row>
                    <xdr:rowOff>104775</xdr:rowOff>
                  </to>
                </anchor>
              </controlPr>
            </control>
          </mc:Choice>
        </mc:AlternateContent>
        <mc:AlternateContent xmlns:mc="http://schemas.openxmlformats.org/markup-compatibility/2006">
          <mc:Choice Requires="x14">
            <control shapeId="2086" r:id="rId38" name="Option Button 38">
              <controlPr locked="0" defaultSize="0" autoFill="0" autoLine="0" autoPict="0">
                <anchor moveWithCells="1">
                  <from>
                    <xdr:col>27</xdr:col>
                    <xdr:colOff>104775</xdr:colOff>
                    <xdr:row>98</xdr:row>
                    <xdr:rowOff>85725</xdr:rowOff>
                  </from>
                  <to>
                    <xdr:col>28</xdr:col>
                    <xdr:colOff>0</xdr:colOff>
                    <xdr:row>99</xdr:row>
                    <xdr:rowOff>114300</xdr:rowOff>
                  </to>
                </anchor>
              </controlPr>
            </control>
          </mc:Choice>
        </mc:AlternateContent>
        <mc:AlternateContent xmlns:mc="http://schemas.openxmlformats.org/markup-compatibility/2006">
          <mc:Choice Requires="x14">
            <control shapeId="2087" r:id="rId39" name="Option Button 39">
              <controlPr locked="0" defaultSize="0" autoFill="0" autoLine="0" autoPict="0">
                <anchor moveWithCells="1">
                  <from>
                    <xdr:col>27</xdr:col>
                    <xdr:colOff>114300</xdr:colOff>
                    <xdr:row>92</xdr:row>
                    <xdr:rowOff>200025</xdr:rowOff>
                  </from>
                  <to>
                    <xdr:col>28</xdr:col>
                    <xdr:colOff>0</xdr:colOff>
                    <xdr:row>94</xdr:row>
                    <xdr:rowOff>28575</xdr:rowOff>
                  </to>
                </anchor>
              </controlPr>
            </control>
          </mc:Choice>
        </mc:AlternateContent>
        <mc:AlternateContent xmlns:mc="http://schemas.openxmlformats.org/markup-compatibility/2006">
          <mc:Choice Requires="x14">
            <control shapeId="2088" r:id="rId40" name="Option Button 40">
              <controlPr locked="0" defaultSize="0" autoFill="0" autoLine="0" autoPict="0">
                <anchor moveWithCells="1">
                  <from>
                    <xdr:col>27</xdr:col>
                    <xdr:colOff>114300</xdr:colOff>
                    <xdr:row>95</xdr:row>
                    <xdr:rowOff>95250</xdr:rowOff>
                  </from>
                  <to>
                    <xdr:col>28</xdr:col>
                    <xdr:colOff>0</xdr:colOff>
                    <xdr:row>96</xdr:row>
                    <xdr:rowOff>133350</xdr:rowOff>
                  </to>
                </anchor>
              </controlPr>
            </control>
          </mc:Choice>
        </mc:AlternateContent>
        <mc:AlternateContent xmlns:mc="http://schemas.openxmlformats.org/markup-compatibility/2006">
          <mc:Choice Requires="x14">
            <control shapeId="2089" r:id="rId41" name="Option Button 41">
              <controlPr locked="0" defaultSize="0" autoFill="0" autoLine="0" autoPict="0">
                <anchor moveWithCells="1">
                  <from>
                    <xdr:col>29</xdr:col>
                    <xdr:colOff>161925</xdr:colOff>
                    <xdr:row>95</xdr:row>
                    <xdr:rowOff>123825</xdr:rowOff>
                  </from>
                  <to>
                    <xdr:col>29</xdr:col>
                    <xdr:colOff>209550</xdr:colOff>
                    <xdr:row>96</xdr:row>
                    <xdr:rowOff>152400</xdr:rowOff>
                  </to>
                </anchor>
              </controlPr>
            </control>
          </mc:Choice>
        </mc:AlternateContent>
        <mc:AlternateContent xmlns:mc="http://schemas.openxmlformats.org/markup-compatibility/2006">
          <mc:Choice Requires="x14">
            <control shapeId="2090" r:id="rId42" name="Option Button 42">
              <controlPr locked="0" defaultSize="0" autoFill="0" autoLine="0" autoPict="0">
                <anchor moveWithCells="1">
                  <from>
                    <xdr:col>33</xdr:col>
                    <xdr:colOff>247650</xdr:colOff>
                    <xdr:row>95</xdr:row>
                    <xdr:rowOff>114300</xdr:rowOff>
                  </from>
                  <to>
                    <xdr:col>33</xdr:col>
                    <xdr:colOff>247650</xdr:colOff>
                    <xdr:row>96</xdr:row>
                    <xdr:rowOff>142875</xdr:rowOff>
                  </to>
                </anchor>
              </controlPr>
            </control>
          </mc:Choice>
        </mc:AlternateContent>
        <mc:AlternateContent xmlns:mc="http://schemas.openxmlformats.org/markup-compatibility/2006">
          <mc:Choice Requires="x14">
            <control shapeId="2091" r:id="rId43" name="Option Button 43">
              <controlPr locked="0" defaultSize="0" autoFill="0" autoLine="0" autoPict="0">
                <anchor moveWithCells="1">
                  <from>
                    <xdr:col>35</xdr:col>
                    <xdr:colOff>123825</xdr:colOff>
                    <xdr:row>96</xdr:row>
                    <xdr:rowOff>0</xdr:rowOff>
                  </from>
                  <to>
                    <xdr:col>36</xdr:col>
                    <xdr:colOff>0</xdr:colOff>
                    <xdr:row>97</xdr:row>
                    <xdr:rowOff>28575</xdr:rowOff>
                  </to>
                </anchor>
              </controlPr>
            </control>
          </mc:Choice>
        </mc:AlternateContent>
        <mc:AlternateContent xmlns:mc="http://schemas.openxmlformats.org/markup-compatibility/2006">
          <mc:Choice Requires="x14">
            <control shapeId="2092" r:id="rId44" name="Option Button 44">
              <controlPr locked="0" defaultSize="0" autoFill="0" autoLine="0" autoPict="0">
                <anchor moveWithCells="1">
                  <from>
                    <xdr:col>35</xdr:col>
                    <xdr:colOff>123825</xdr:colOff>
                    <xdr:row>98</xdr:row>
                    <xdr:rowOff>76200</xdr:rowOff>
                  </from>
                  <to>
                    <xdr:col>36</xdr:col>
                    <xdr:colOff>0</xdr:colOff>
                    <xdr:row>99</xdr:row>
                    <xdr:rowOff>104775</xdr:rowOff>
                  </to>
                </anchor>
              </controlPr>
            </control>
          </mc:Choice>
        </mc:AlternateContent>
        <mc:AlternateContent xmlns:mc="http://schemas.openxmlformats.org/markup-compatibility/2006">
          <mc:Choice Requires="x14">
            <control shapeId="2093" r:id="rId45" name="Option Button 45">
              <controlPr locked="0" defaultSize="0" autoFill="0" autoLine="0" autoPict="0">
                <anchor moveWithCells="1">
                  <from>
                    <xdr:col>29</xdr:col>
                    <xdr:colOff>142875</xdr:colOff>
                    <xdr:row>98</xdr:row>
                    <xdr:rowOff>85725</xdr:rowOff>
                  </from>
                  <to>
                    <xdr:col>29</xdr:col>
                    <xdr:colOff>209550</xdr:colOff>
                    <xdr:row>99</xdr:row>
                    <xdr:rowOff>114300</xdr:rowOff>
                  </to>
                </anchor>
              </controlPr>
            </control>
          </mc:Choice>
        </mc:AlternateContent>
        <mc:AlternateContent xmlns:mc="http://schemas.openxmlformats.org/markup-compatibility/2006">
          <mc:Choice Requires="x14">
            <control shapeId="2094" r:id="rId46" name="Option Button 46">
              <controlPr locked="0" defaultSize="0" autoFill="0" autoLine="0" autoPict="0">
                <anchor moveWithCells="1">
                  <from>
                    <xdr:col>29</xdr:col>
                    <xdr:colOff>171450</xdr:colOff>
                    <xdr:row>100</xdr:row>
                    <xdr:rowOff>0</xdr:rowOff>
                  </from>
                  <to>
                    <xdr:col>29</xdr:col>
                    <xdr:colOff>209550</xdr:colOff>
                    <xdr:row>101</xdr:row>
                    <xdr:rowOff>38100</xdr:rowOff>
                  </to>
                </anchor>
              </controlPr>
            </control>
          </mc:Choice>
        </mc:AlternateContent>
        <mc:AlternateContent xmlns:mc="http://schemas.openxmlformats.org/markup-compatibility/2006">
          <mc:Choice Requires="x14">
            <control shapeId="2095" r:id="rId47" name="Option Button 47">
              <controlPr locked="0" defaultSize="0" autoFill="0" autoLine="0" autoPict="0">
                <anchor moveWithCells="1">
                  <from>
                    <xdr:col>27</xdr:col>
                    <xdr:colOff>114300</xdr:colOff>
                    <xdr:row>100</xdr:row>
                    <xdr:rowOff>19050</xdr:rowOff>
                  </from>
                  <to>
                    <xdr:col>28</xdr:col>
                    <xdr:colOff>0</xdr:colOff>
                    <xdr:row>101</xdr:row>
                    <xdr:rowOff>47625</xdr:rowOff>
                  </to>
                </anchor>
              </controlPr>
            </control>
          </mc:Choice>
        </mc:AlternateContent>
        <mc:AlternateContent xmlns:mc="http://schemas.openxmlformats.org/markup-compatibility/2006">
          <mc:Choice Requires="x14">
            <control shapeId="2096" r:id="rId48" name="Option Button 48">
              <controlPr locked="0" defaultSize="0" autoFill="0" autoLine="0" autoPict="0">
                <anchor moveWithCells="1">
                  <from>
                    <xdr:col>24</xdr:col>
                    <xdr:colOff>285750</xdr:colOff>
                    <xdr:row>100</xdr:row>
                    <xdr:rowOff>9525</xdr:rowOff>
                  </from>
                  <to>
                    <xdr:col>24</xdr:col>
                    <xdr:colOff>285750</xdr:colOff>
                    <xdr:row>101</xdr:row>
                    <xdr:rowOff>38100</xdr:rowOff>
                  </to>
                </anchor>
              </controlPr>
            </control>
          </mc:Choice>
        </mc:AlternateContent>
        <mc:AlternateContent xmlns:mc="http://schemas.openxmlformats.org/markup-compatibility/2006">
          <mc:Choice Requires="x14">
            <control shapeId="2097" r:id="rId49" name="Option Button 49">
              <controlPr locked="0" defaultSize="0" autoFill="0" autoLine="0" autoPict="0">
                <anchor moveWithCells="1">
                  <from>
                    <xdr:col>33</xdr:col>
                    <xdr:colOff>247650</xdr:colOff>
                    <xdr:row>99</xdr:row>
                    <xdr:rowOff>190500</xdr:rowOff>
                  </from>
                  <to>
                    <xdr:col>33</xdr:col>
                    <xdr:colOff>247650</xdr:colOff>
                    <xdr:row>101</xdr:row>
                    <xdr:rowOff>28575</xdr:rowOff>
                  </to>
                </anchor>
              </controlPr>
            </control>
          </mc:Choice>
        </mc:AlternateContent>
        <mc:AlternateContent xmlns:mc="http://schemas.openxmlformats.org/markup-compatibility/2006">
          <mc:Choice Requires="x14">
            <control shapeId="2098" r:id="rId50" name="Group Box 50">
              <controlPr locked="0" defaultSize="0" autoFill="0" autoPict="0">
                <anchor moveWithCells="1">
                  <from>
                    <xdr:col>24</xdr:col>
                    <xdr:colOff>9525</xdr:colOff>
                    <xdr:row>90</xdr:row>
                    <xdr:rowOff>9525</xdr:rowOff>
                  </from>
                  <to>
                    <xdr:col>27</xdr:col>
                    <xdr:colOff>95250</xdr:colOff>
                    <xdr:row>102</xdr:row>
                    <xdr:rowOff>19050</xdr:rowOff>
                  </to>
                </anchor>
              </controlPr>
            </control>
          </mc:Choice>
        </mc:AlternateContent>
        <mc:AlternateContent xmlns:mc="http://schemas.openxmlformats.org/markup-compatibility/2006">
          <mc:Choice Requires="x14">
            <control shapeId="2099" r:id="rId51" name="Option Button 51">
              <controlPr locked="0" defaultSize="0" autoFill="0" autoLine="0" autoPict="0">
                <anchor moveWithCells="1">
                  <from>
                    <xdr:col>11</xdr:col>
                    <xdr:colOff>57150</xdr:colOff>
                    <xdr:row>67</xdr:row>
                    <xdr:rowOff>9525</xdr:rowOff>
                  </from>
                  <to>
                    <xdr:col>12</xdr:col>
                    <xdr:colOff>0</xdr:colOff>
                    <xdr:row>68</xdr:row>
                    <xdr:rowOff>19050</xdr:rowOff>
                  </to>
                </anchor>
              </controlPr>
            </control>
          </mc:Choice>
        </mc:AlternateContent>
        <mc:AlternateContent xmlns:mc="http://schemas.openxmlformats.org/markup-compatibility/2006">
          <mc:Choice Requires="x14">
            <control shapeId="2100" r:id="rId52" name="Option Button 52">
              <controlPr locked="0" defaultSize="0" autoFill="0" autoLine="0" autoPict="0">
                <anchor moveWithCells="1">
                  <from>
                    <xdr:col>14</xdr:col>
                    <xdr:colOff>38100</xdr:colOff>
                    <xdr:row>67</xdr:row>
                    <xdr:rowOff>0</xdr:rowOff>
                  </from>
                  <to>
                    <xdr:col>15</xdr:col>
                    <xdr:colOff>0</xdr:colOff>
                    <xdr:row>68</xdr:row>
                    <xdr:rowOff>9525</xdr:rowOff>
                  </to>
                </anchor>
              </controlPr>
            </control>
          </mc:Choice>
        </mc:AlternateContent>
        <mc:AlternateContent xmlns:mc="http://schemas.openxmlformats.org/markup-compatibility/2006">
          <mc:Choice Requires="x14">
            <control shapeId="2101" r:id="rId53" name="Option Button 53">
              <controlPr locked="0" defaultSize="0" autoFill="0" autoLine="0" autoPict="0">
                <anchor moveWithCells="1">
                  <from>
                    <xdr:col>17</xdr:col>
                    <xdr:colOff>38100</xdr:colOff>
                    <xdr:row>67</xdr:row>
                    <xdr:rowOff>0</xdr:rowOff>
                  </from>
                  <to>
                    <xdr:col>18</xdr:col>
                    <xdr:colOff>0</xdr:colOff>
                    <xdr:row>68</xdr:row>
                    <xdr:rowOff>9525</xdr:rowOff>
                  </to>
                </anchor>
              </controlPr>
            </control>
          </mc:Choice>
        </mc:AlternateContent>
        <mc:AlternateContent xmlns:mc="http://schemas.openxmlformats.org/markup-compatibility/2006">
          <mc:Choice Requires="x14">
            <control shapeId="2102" r:id="rId54" name="Check Box 54">
              <controlPr defaultSize="0" autoFill="0" autoLine="0" autoPict="0">
                <anchor moveWithCells="1">
                  <from>
                    <xdr:col>1</xdr:col>
                    <xdr:colOff>57150</xdr:colOff>
                    <xdr:row>120</xdr:row>
                    <xdr:rowOff>9525</xdr:rowOff>
                  </from>
                  <to>
                    <xdr:col>2</xdr:col>
                    <xdr:colOff>0</xdr:colOff>
                    <xdr:row>121</xdr:row>
                    <xdr:rowOff>47625</xdr:rowOff>
                  </to>
                </anchor>
              </controlPr>
            </control>
          </mc:Choice>
        </mc:AlternateContent>
        <mc:AlternateContent xmlns:mc="http://schemas.openxmlformats.org/markup-compatibility/2006">
          <mc:Choice Requires="x14">
            <control shapeId="2103" r:id="rId55" name="Check Box 55">
              <controlPr defaultSize="0" autoFill="0" autoLine="0" autoPict="0">
                <anchor moveWithCells="1">
                  <from>
                    <xdr:col>1</xdr:col>
                    <xdr:colOff>57150</xdr:colOff>
                    <xdr:row>123</xdr:row>
                    <xdr:rowOff>9525</xdr:rowOff>
                  </from>
                  <to>
                    <xdr:col>2</xdr:col>
                    <xdr:colOff>0</xdr:colOff>
                    <xdr:row>124</xdr:row>
                    <xdr:rowOff>47625</xdr:rowOff>
                  </to>
                </anchor>
              </controlPr>
            </control>
          </mc:Choice>
        </mc:AlternateContent>
        <mc:AlternateContent xmlns:mc="http://schemas.openxmlformats.org/markup-compatibility/2006">
          <mc:Choice Requires="x14">
            <control shapeId="2104" r:id="rId56" name="Option Button 56">
              <controlPr defaultSize="0" autoFill="0" autoLine="0" autoPict="0">
                <anchor moveWithCells="1">
                  <from>
                    <xdr:col>11</xdr:col>
                    <xdr:colOff>95250</xdr:colOff>
                    <xdr:row>121</xdr:row>
                    <xdr:rowOff>95250</xdr:rowOff>
                  </from>
                  <to>
                    <xdr:col>12</xdr:col>
                    <xdr:colOff>133350</xdr:colOff>
                    <xdr:row>122</xdr:row>
                    <xdr:rowOff>123825</xdr:rowOff>
                  </to>
                </anchor>
              </controlPr>
            </control>
          </mc:Choice>
        </mc:AlternateContent>
        <mc:AlternateContent xmlns:mc="http://schemas.openxmlformats.org/markup-compatibility/2006">
          <mc:Choice Requires="x14">
            <control shapeId="2105" r:id="rId57" name="Option Button 57">
              <controlPr defaultSize="0" autoFill="0" autoLine="0" autoPict="0">
                <anchor moveWithCells="1">
                  <from>
                    <xdr:col>14</xdr:col>
                    <xdr:colOff>19050</xdr:colOff>
                    <xdr:row>121</xdr:row>
                    <xdr:rowOff>95250</xdr:rowOff>
                  </from>
                  <to>
                    <xdr:col>15</xdr:col>
                    <xdr:colOff>57150</xdr:colOff>
                    <xdr:row>122</xdr:row>
                    <xdr:rowOff>123825</xdr:rowOff>
                  </to>
                </anchor>
              </controlPr>
            </control>
          </mc:Choice>
        </mc:AlternateContent>
        <mc:AlternateContent xmlns:mc="http://schemas.openxmlformats.org/markup-compatibility/2006">
          <mc:Choice Requires="x14">
            <control shapeId="2106" r:id="rId58" name="Group Box 58">
              <controlPr defaultSize="0" autoFill="0" autoPict="0">
                <anchor moveWithCells="1">
                  <from>
                    <xdr:col>11</xdr:col>
                    <xdr:colOff>19050</xdr:colOff>
                    <xdr:row>121</xdr:row>
                    <xdr:rowOff>95250</xdr:rowOff>
                  </from>
                  <to>
                    <xdr:col>12</xdr:col>
                    <xdr:colOff>57150</xdr:colOff>
                    <xdr:row>122</xdr:row>
                    <xdr:rowOff>152400</xdr:rowOff>
                  </to>
                </anchor>
              </controlPr>
            </control>
          </mc:Choice>
        </mc:AlternateContent>
        <mc:AlternateContent xmlns:mc="http://schemas.openxmlformats.org/markup-compatibility/2006">
          <mc:Choice Requires="x14">
            <control shapeId="2107" r:id="rId59" name="Group Box 59">
              <controlPr defaultSize="0" autoFill="0" autoPict="0">
                <anchor moveWithCells="1">
                  <from>
                    <xdr:col>17</xdr:col>
                    <xdr:colOff>190500</xdr:colOff>
                    <xdr:row>42</xdr:row>
                    <xdr:rowOff>200025</xdr:rowOff>
                  </from>
                  <to>
                    <xdr:col>19</xdr:col>
                    <xdr:colOff>209550</xdr:colOff>
                    <xdr:row>44</xdr:row>
                    <xdr:rowOff>76200</xdr:rowOff>
                  </to>
                </anchor>
              </controlPr>
            </control>
          </mc:Choice>
        </mc:AlternateContent>
        <mc:AlternateContent xmlns:mc="http://schemas.openxmlformats.org/markup-compatibility/2006">
          <mc:Choice Requires="x14">
            <control shapeId="2114" r:id="rId60" name="Check Box 66">
              <controlPr locked="0" defaultSize="0" autoFill="0" autoLine="0" autoPict="0">
                <anchor moveWithCells="1">
                  <from>
                    <xdr:col>0</xdr:col>
                    <xdr:colOff>200025</xdr:colOff>
                    <xdr:row>42</xdr:row>
                    <xdr:rowOff>19050</xdr:rowOff>
                  </from>
                  <to>
                    <xdr:col>2</xdr:col>
                    <xdr:colOff>28575</xdr:colOff>
                    <xdr:row>43</xdr:row>
                    <xdr:rowOff>57150</xdr:rowOff>
                  </to>
                </anchor>
              </controlPr>
            </control>
          </mc:Choice>
        </mc:AlternateContent>
        <mc:AlternateContent xmlns:mc="http://schemas.openxmlformats.org/markup-compatibility/2006">
          <mc:Choice Requires="x14">
            <control shapeId="2115" r:id="rId61" name="Check Box 67">
              <controlPr locked="0" defaultSize="0" autoFill="0" autoLine="0" autoPict="0">
                <anchor moveWithCells="1">
                  <from>
                    <xdr:col>1</xdr:col>
                    <xdr:colOff>9525</xdr:colOff>
                    <xdr:row>43</xdr:row>
                    <xdr:rowOff>0</xdr:rowOff>
                  </from>
                  <to>
                    <xdr:col>2</xdr:col>
                    <xdr:colOff>47625</xdr:colOff>
                    <xdr:row>44</xdr:row>
                    <xdr:rowOff>57150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1</xdr:col>
                    <xdr:colOff>38100</xdr:colOff>
                    <xdr:row>10</xdr:row>
                    <xdr:rowOff>57150</xdr:rowOff>
                  </from>
                  <to>
                    <xdr:col>1</xdr:col>
                    <xdr:colOff>38100</xdr:colOff>
                    <xdr:row>11</xdr:row>
                    <xdr:rowOff>76200</xdr:rowOff>
                  </to>
                </anchor>
              </controlPr>
            </control>
          </mc:Choice>
        </mc:AlternateContent>
        <mc:AlternateContent xmlns:mc="http://schemas.openxmlformats.org/markup-compatibility/2006">
          <mc:Choice Requires="x14">
            <control shapeId="2117" r:id="rId63" name="Check Box 69">
              <controlPr locked="0" defaultSize="0" autoFill="0" autoLine="0" autoPict="0">
                <anchor moveWithCells="1">
                  <from>
                    <xdr:col>0</xdr:col>
                    <xdr:colOff>200025</xdr:colOff>
                    <xdr:row>44</xdr:row>
                    <xdr:rowOff>0</xdr:rowOff>
                  </from>
                  <to>
                    <xdr:col>2</xdr:col>
                    <xdr:colOff>28575</xdr:colOff>
                    <xdr:row>45</xdr:row>
                    <xdr:rowOff>47625</xdr:rowOff>
                  </to>
                </anchor>
              </controlPr>
            </control>
          </mc:Choice>
        </mc:AlternateContent>
        <mc:AlternateContent xmlns:mc="http://schemas.openxmlformats.org/markup-compatibility/2006">
          <mc:Choice Requires="x14">
            <control shapeId="2118" r:id="rId64" name="Check Box 70">
              <controlPr locked="0" defaultSize="0" autoFill="0" autoLine="0" autoPict="0">
                <anchor moveWithCells="1">
                  <from>
                    <xdr:col>0</xdr:col>
                    <xdr:colOff>200025</xdr:colOff>
                    <xdr:row>44</xdr:row>
                    <xdr:rowOff>304800</xdr:rowOff>
                  </from>
                  <to>
                    <xdr:col>2</xdr:col>
                    <xdr:colOff>28575</xdr:colOff>
                    <xdr:row>46</xdr:row>
                    <xdr:rowOff>47625</xdr:rowOff>
                  </to>
                </anchor>
              </controlPr>
            </control>
          </mc:Choice>
        </mc:AlternateContent>
        <mc:AlternateContent xmlns:mc="http://schemas.openxmlformats.org/markup-compatibility/2006">
          <mc:Choice Requires="x14">
            <control shapeId="2119" r:id="rId65" name="Check Box 71">
              <controlPr locked="0" defaultSize="0" autoFill="0" autoLine="0" autoPict="0">
                <anchor moveWithCells="1">
                  <from>
                    <xdr:col>1</xdr:col>
                    <xdr:colOff>95250</xdr:colOff>
                    <xdr:row>54</xdr:row>
                    <xdr:rowOff>171450</xdr:rowOff>
                  </from>
                  <to>
                    <xdr:col>2</xdr:col>
                    <xdr:colOff>0</xdr:colOff>
                    <xdr:row>56</xdr:row>
                    <xdr:rowOff>19050</xdr:rowOff>
                  </to>
                </anchor>
              </controlPr>
            </control>
          </mc:Choice>
        </mc:AlternateContent>
        <mc:AlternateContent xmlns:mc="http://schemas.openxmlformats.org/markup-compatibility/2006">
          <mc:Choice Requires="x14">
            <control shapeId="2120" r:id="rId66" name="Check Box 72">
              <controlPr locked="0" defaultSize="0" autoFill="0" autoLine="0" autoPict="0">
                <anchor moveWithCells="1">
                  <from>
                    <xdr:col>1</xdr:col>
                    <xdr:colOff>95250</xdr:colOff>
                    <xdr:row>70</xdr:row>
                    <xdr:rowOff>19050</xdr:rowOff>
                  </from>
                  <to>
                    <xdr:col>2</xdr:col>
                    <xdr:colOff>0</xdr:colOff>
                    <xdr:row>71</xdr:row>
                    <xdr:rowOff>57150</xdr:rowOff>
                  </to>
                </anchor>
              </controlPr>
            </control>
          </mc:Choice>
        </mc:AlternateContent>
        <mc:AlternateContent xmlns:mc="http://schemas.openxmlformats.org/markup-compatibility/2006">
          <mc:Choice Requires="x14">
            <control shapeId="2121" r:id="rId67" name="Check Box 73">
              <controlPr locked="0" defaultSize="0" autoFill="0" autoLine="0" autoPict="0">
                <anchor moveWithCells="1">
                  <from>
                    <xdr:col>1</xdr:col>
                    <xdr:colOff>95250</xdr:colOff>
                    <xdr:row>57</xdr:row>
                    <xdr:rowOff>76200</xdr:rowOff>
                  </from>
                  <to>
                    <xdr:col>2</xdr:col>
                    <xdr:colOff>0</xdr:colOff>
                    <xdr:row>58</xdr:row>
                    <xdr:rowOff>114300</xdr:rowOff>
                  </to>
                </anchor>
              </controlPr>
            </control>
          </mc:Choice>
        </mc:AlternateContent>
        <mc:AlternateContent xmlns:mc="http://schemas.openxmlformats.org/markup-compatibility/2006">
          <mc:Choice Requires="x14">
            <control shapeId="2122" r:id="rId68" name="Check Box 74">
              <controlPr locked="0" defaultSize="0" autoFill="0" autoLine="0" autoPict="0">
                <anchor moveWithCells="1">
                  <from>
                    <xdr:col>1</xdr:col>
                    <xdr:colOff>95250</xdr:colOff>
                    <xdr:row>59</xdr:row>
                    <xdr:rowOff>161925</xdr:rowOff>
                  </from>
                  <to>
                    <xdr:col>2</xdr:col>
                    <xdr:colOff>0</xdr:colOff>
                    <xdr:row>61</xdr:row>
                    <xdr:rowOff>19050</xdr:rowOff>
                  </to>
                </anchor>
              </controlPr>
            </control>
          </mc:Choice>
        </mc:AlternateContent>
        <mc:AlternateContent xmlns:mc="http://schemas.openxmlformats.org/markup-compatibility/2006">
          <mc:Choice Requires="x14">
            <control shapeId="2123" r:id="rId69" name="Check Box 75">
              <controlPr locked="0" defaultSize="0" autoFill="0" autoLine="0" autoPict="0">
                <anchor moveWithCells="1">
                  <from>
                    <xdr:col>1</xdr:col>
                    <xdr:colOff>95250</xdr:colOff>
                    <xdr:row>62</xdr:row>
                    <xdr:rowOff>19050</xdr:rowOff>
                  </from>
                  <to>
                    <xdr:col>2</xdr:col>
                    <xdr:colOff>0</xdr:colOff>
                    <xdr:row>63</xdr:row>
                    <xdr:rowOff>57150</xdr:rowOff>
                  </to>
                </anchor>
              </controlPr>
            </control>
          </mc:Choice>
        </mc:AlternateContent>
        <mc:AlternateContent xmlns:mc="http://schemas.openxmlformats.org/markup-compatibility/2006">
          <mc:Choice Requires="x14">
            <control shapeId="2124" r:id="rId70" name="Check Box 76">
              <controlPr locked="0" defaultSize="0" autoFill="0" autoLine="0" autoPict="0">
                <anchor moveWithCells="1">
                  <from>
                    <xdr:col>1</xdr:col>
                    <xdr:colOff>95250</xdr:colOff>
                    <xdr:row>67</xdr:row>
                    <xdr:rowOff>19050</xdr:rowOff>
                  </from>
                  <to>
                    <xdr:col>2</xdr:col>
                    <xdr:colOff>0</xdr:colOff>
                    <xdr:row>68</xdr:row>
                    <xdr:rowOff>57150</xdr:rowOff>
                  </to>
                </anchor>
              </controlPr>
            </control>
          </mc:Choice>
        </mc:AlternateContent>
        <mc:AlternateContent xmlns:mc="http://schemas.openxmlformats.org/markup-compatibility/2006">
          <mc:Choice Requires="x14">
            <control shapeId="2125" r:id="rId71" name="Check Box 77">
              <controlPr locked="0" defaultSize="0" autoFill="0" autoLine="0" autoPict="0">
                <anchor moveWithCells="1">
                  <from>
                    <xdr:col>1</xdr:col>
                    <xdr:colOff>95250</xdr:colOff>
                    <xdr:row>69</xdr:row>
                    <xdr:rowOff>19050</xdr:rowOff>
                  </from>
                  <to>
                    <xdr:col>2</xdr:col>
                    <xdr:colOff>0</xdr:colOff>
                    <xdr:row>70</xdr:row>
                    <xdr:rowOff>57150</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1</xdr:col>
                    <xdr:colOff>57150</xdr:colOff>
                    <xdr:row>120</xdr:row>
                    <xdr:rowOff>9525</xdr:rowOff>
                  </from>
                  <to>
                    <xdr:col>2</xdr:col>
                    <xdr:colOff>0</xdr:colOff>
                    <xdr:row>121</xdr:row>
                    <xdr:rowOff>47625</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1</xdr:col>
                    <xdr:colOff>57150</xdr:colOff>
                    <xdr:row>123</xdr:row>
                    <xdr:rowOff>9525</xdr:rowOff>
                  </from>
                  <to>
                    <xdr:col>2</xdr:col>
                    <xdr:colOff>0</xdr:colOff>
                    <xdr:row>124</xdr:row>
                    <xdr:rowOff>47625</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1</xdr:col>
                    <xdr:colOff>57150</xdr:colOff>
                    <xdr:row>125</xdr:row>
                    <xdr:rowOff>9525</xdr:rowOff>
                  </from>
                  <to>
                    <xdr:col>2</xdr:col>
                    <xdr:colOff>0</xdr:colOff>
                    <xdr:row>126</xdr:row>
                    <xdr:rowOff>47625</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1</xdr:col>
                    <xdr:colOff>57150</xdr:colOff>
                    <xdr:row>127</xdr:row>
                    <xdr:rowOff>0</xdr:rowOff>
                  </from>
                  <to>
                    <xdr:col>2</xdr:col>
                    <xdr:colOff>0</xdr:colOff>
                    <xdr:row>128</xdr:row>
                    <xdr:rowOff>57150</xdr:rowOff>
                  </to>
                </anchor>
              </controlPr>
            </control>
          </mc:Choice>
        </mc:AlternateContent>
        <mc:AlternateContent xmlns:mc="http://schemas.openxmlformats.org/markup-compatibility/2006">
          <mc:Choice Requires="x14">
            <control shapeId="2130" r:id="rId76" name="Check Box 82">
              <controlPr locked="0" defaultSize="0" autoFill="0" autoLine="0" autoPict="0">
                <anchor moveWithCells="1">
                  <from>
                    <xdr:col>29</xdr:col>
                    <xdr:colOff>9525</xdr:colOff>
                    <xdr:row>17</xdr:row>
                    <xdr:rowOff>19050</xdr:rowOff>
                  </from>
                  <to>
                    <xdr:col>29</xdr:col>
                    <xdr:colOff>209550</xdr:colOff>
                    <xdr:row>18</xdr:row>
                    <xdr:rowOff>57150</xdr:rowOff>
                  </to>
                </anchor>
              </controlPr>
            </control>
          </mc:Choice>
        </mc:AlternateContent>
        <mc:AlternateContent xmlns:mc="http://schemas.openxmlformats.org/markup-compatibility/2006">
          <mc:Choice Requires="x14">
            <control shapeId="2131" r:id="rId77" name="Check Box 83">
              <controlPr locked="0" defaultSize="0" autoFill="0" autoLine="0" autoPict="0">
                <anchor moveWithCells="1">
                  <from>
                    <xdr:col>29</xdr:col>
                    <xdr:colOff>9525</xdr:colOff>
                    <xdr:row>18</xdr:row>
                    <xdr:rowOff>180975</xdr:rowOff>
                  </from>
                  <to>
                    <xdr:col>29</xdr:col>
                    <xdr:colOff>209550</xdr:colOff>
                    <xdr:row>21</xdr:row>
                    <xdr:rowOff>0</xdr:rowOff>
                  </to>
                </anchor>
              </controlPr>
            </control>
          </mc:Choice>
        </mc:AlternateContent>
        <mc:AlternateContent xmlns:mc="http://schemas.openxmlformats.org/markup-compatibility/2006">
          <mc:Choice Requires="x14">
            <control shapeId="2132" r:id="rId78" name="Check Box 84">
              <controlPr locked="0" defaultSize="0" autoFill="0" autoLine="0" autoPict="0">
                <anchor moveWithCells="1">
                  <from>
                    <xdr:col>29</xdr:col>
                    <xdr:colOff>9525</xdr:colOff>
                    <xdr:row>21</xdr:row>
                    <xdr:rowOff>0</xdr:rowOff>
                  </from>
                  <to>
                    <xdr:col>29</xdr:col>
                    <xdr:colOff>209550</xdr:colOff>
                    <xdr:row>22</xdr:row>
                    <xdr:rowOff>47625</xdr:rowOff>
                  </to>
                </anchor>
              </controlPr>
            </control>
          </mc:Choice>
        </mc:AlternateContent>
        <mc:AlternateContent xmlns:mc="http://schemas.openxmlformats.org/markup-compatibility/2006">
          <mc:Choice Requires="x14">
            <control shapeId="2133" r:id="rId79" name="Check Box 85">
              <controlPr locked="0" defaultSize="0" autoFill="0" autoLine="0" autoPict="0">
                <anchor moveWithCells="1">
                  <from>
                    <xdr:col>29</xdr:col>
                    <xdr:colOff>9525</xdr:colOff>
                    <xdr:row>22</xdr:row>
                    <xdr:rowOff>152400</xdr:rowOff>
                  </from>
                  <to>
                    <xdr:col>29</xdr:col>
                    <xdr:colOff>209550</xdr:colOff>
                    <xdr:row>24</xdr:row>
                    <xdr:rowOff>19050</xdr:rowOff>
                  </to>
                </anchor>
              </controlPr>
            </control>
          </mc:Choice>
        </mc:AlternateContent>
        <mc:AlternateContent xmlns:mc="http://schemas.openxmlformats.org/markup-compatibility/2006">
          <mc:Choice Requires="x14">
            <control shapeId="2134" r:id="rId80" name="Check Box 86">
              <controlPr locked="0" defaultSize="0" autoFill="0" autoLine="0" autoPict="0">
                <anchor moveWithCells="1">
                  <from>
                    <xdr:col>29</xdr:col>
                    <xdr:colOff>9525</xdr:colOff>
                    <xdr:row>27</xdr:row>
                    <xdr:rowOff>19050</xdr:rowOff>
                  </from>
                  <to>
                    <xdr:col>29</xdr:col>
                    <xdr:colOff>209550</xdr:colOff>
                    <xdr:row>28</xdr:row>
                    <xdr:rowOff>66675</xdr:rowOff>
                  </to>
                </anchor>
              </controlPr>
            </control>
          </mc:Choice>
        </mc:AlternateContent>
        <mc:AlternateContent xmlns:mc="http://schemas.openxmlformats.org/markup-compatibility/2006">
          <mc:Choice Requires="x14">
            <control shapeId="2135" r:id="rId81" name="Check Box 87">
              <controlPr locked="0" defaultSize="0" autoFill="0" autoLine="0" autoPict="0">
                <anchor moveWithCells="1">
                  <from>
                    <xdr:col>29</xdr:col>
                    <xdr:colOff>9525</xdr:colOff>
                    <xdr:row>28</xdr:row>
                    <xdr:rowOff>171450</xdr:rowOff>
                  </from>
                  <to>
                    <xdr:col>29</xdr:col>
                    <xdr:colOff>209550</xdr:colOff>
                    <xdr:row>31</xdr:row>
                    <xdr:rowOff>0</xdr:rowOff>
                  </to>
                </anchor>
              </controlPr>
            </control>
          </mc:Choice>
        </mc:AlternateContent>
        <mc:AlternateContent xmlns:mc="http://schemas.openxmlformats.org/markup-compatibility/2006">
          <mc:Choice Requires="x14">
            <control shapeId="2136" r:id="rId82" name="Check Box 88">
              <controlPr locked="0" defaultSize="0" autoFill="0" autoLine="0" autoPict="0">
                <anchor moveWithCells="1">
                  <from>
                    <xdr:col>29</xdr:col>
                    <xdr:colOff>9525</xdr:colOff>
                    <xdr:row>31</xdr:row>
                    <xdr:rowOff>19050</xdr:rowOff>
                  </from>
                  <to>
                    <xdr:col>29</xdr:col>
                    <xdr:colOff>209550</xdr:colOff>
                    <xdr:row>32</xdr:row>
                    <xdr:rowOff>66675</xdr:rowOff>
                  </to>
                </anchor>
              </controlPr>
            </control>
          </mc:Choice>
        </mc:AlternateContent>
        <mc:AlternateContent xmlns:mc="http://schemas.openxmlformats.org/markup-compatibility/2006">
          <mc:Choice Requires="x14">
            <control shapeId="2137" r:id="rId83" name="Check Box 89">
              <controlPr locked="0" defaultSize="0" autoFill="0" autoLine="0" autoPict="0">
                <anchor moveWithCells="1">
                  <from>
                    <xdr:col>29</xdr:col>
                    <xdr:colOff>9525</xdr:colOff>
                    <xdr:row>32</xdr:row>
                    <xdr:rowOff>171450</xdr:rowOff>
                  </from>
                  <to>
                    <xdr:col>29</xdr:col>
                    <xdr:colOff>209550</xdr:colOff>
                    <xdr:row>34</xdr:row>
                    <xdr:rowOff>38100</xdr:rowOff>
                  </to>
                </anchor>
              </controlPr>
            </control>
          </mc:Choice>
        </mc:AlternateContent>
        <mc:AlternateContent xmlns:mc="http://schemas.openxmlformats.org/markup-compatibility/2006">
          <mc:Choice Requires="x14">
            <control shapeId="2141" r:id="rId84" name="Check Box 93">
              <controlPr locked="0" defaultSize="0" autoFill="0" autoLine="0" autoPict="0">
                <anchor moveWithCells="1">
                  <from>
                    <xdr:col>0</xdr:col>
                    <xdr:colOff>200025</xdr:colOff>
                    <xdr:row>46</xdr:row>
                    <xdr:rowOff>0</xdr:rowOff>
                  </from>
                  <to>
                    <xdr:col>2</xdr:col>
                    <xdr:colOff>28575</xdr:colOff>
                    <xdr:row>47</xdr:row>
                    <xdr:rowOff>76200</xdr:rowOff>
                  </to>
                </anchor>
              </controlPr>
            </control>
          </mc:Choice>
        </mc:AlternateContent>
        <mc:AlternateContent xmlns:mc="http://schemas.openxmlformats.org/markup-compatibility/2006">
          <mc:Choice Requires="x14">
            <control shapeId="2142" r:id="rId85" name="Option Button 94">
              <controlPr locked="0" defaultSize="0" autoFill="0" autoLine="0" autoPict="0">
                <anchor moveWithCells="1">
                  <from>
                    <xdr:col>18</xdr:col>
                    <xdr:colOff>114300</xdr:colOff>
                    <xdr:row>43</xdr:row>
                    <xdr:rowOff>9525</xdr:rowOff>
                  </from>
                  <to>
                    <xdr:col>19</xdr:col>
                    <xdr:colOff>0</xdr:colOff>
                    <xdr:row>44</xdr:row>
                    <xdr:rowOff>47625</xdr:rowOff>
                  </to>
                </anchor>
              </controlPr>
            </control>
          </mc:Choice>
        </mc:AlternateContent>
        <mc:AlternateContent xmlns:mc="http://schemas.openxmlformats.org/markup-compatibility/2006">
          <mc:Choice Requires="x14">
            <control shapeId="2143" r:id="rId86" name="Option Button 95">
              <controlPr locked="0" defaultSize="0" autoFill="0" autoLine="0" autoPict="0">
                <anchor moveWithCells="1">
                  <from>
                    <xdr:col>19</xdr:col>
                    <xdr:colOff>295275</xdr:colOff>
                    <xdr:row>43</xdr:row>
                    <xdr:rowOff>9525</xdr:rowOff>
                  </from>
                  <to>
                    <xdr:col>19</xdr:col>
                    <xdr:colOff>295275</xdr:colOff>
                    <xdr:row>44</xdr:row>
                    <xdr:rowOff>38100</xdr:rowOff>
                  </to>
                </anchor>
              </controlPr>
            </control>
          </mc:Choice>
        </mc:AlternateContent>
        <mc:AlternateContent xmlns:mc="http://schemas.openxmlformats.org/markup-compatibility/2006">
          <mc:Choice Requires="x14">
            <control shapeId="2144" r:id="rId87" name="Option Button 96">
              <controlPr locked="0" defaultSize="0" autoFill="0" autoLine="0" autoPict="0">
                <anchor moveWithCells="1">
                  <from>
                    <xdr:col>21</xdr:col>
                    <xdr:colOff>200025</xdr:colOff>
                    <xdr:row>43</xdr:row>
                    <xdr:rowOff>19050</xdr:rowOff>
                  </from>
                  <to>
                    <xdr:col>21</xdr:col>
                    <xdr:colOff>209550</xdr:colOff>
                    <xdr:row>44</xdr:row>
                    <xdr:rowOff>47625</xdr:rowOff>
                  </to>
                </anchor>
              </controlPr>
            </control>
          </mc:Choice>
        </mc:AlternateContent>
        <mc:AlternateContent xmlns:mc="http://schemas.openxmlformats.org/markup-compatibility/2006">
          <mc:Choice Requires="x14">
            <control shapeId="2145" r:id="rId88" name="Option Button 97">
              <controlPr locked="0" defaultSize="0" autoFill="0" autoLine="0" autoPict="0">
                <anchor moveWithCells="1">
                  <from>
                    <xdr:col>23</xdr:col>
                    <xdr:colOff>171450</xdr:colOff>
                    <xdr:row>43</xdr:row>
                    <xdr:rowOff>19050</xdr:rowOff>
                  </from>
                  <to>
                    <xdr:col>23</xdr:col>
                    <xdr:colOff>209550</xdr:colOff>
                    <xdr:row>44</xdr:row>
                    <xdr:rowOff>47625</xdr:rowOff>
                  </to>
                </anchor>
              </controlPr>
            </control>
          </mc:Choice>
        </mc:AlternateContent>
        <mc:AlternateContent xmlns:mc="http://schemas.openxmlformats.org/markup-compatibility/2006">
          <mc:Choice Requires="x14">
            <control shapeId="2146" r:id="rId89" name="Check Box 98">
              <controlPr defaultSize="0" autoFill="0" autoLine="0" autoPict="0">
                <anchor moveWithCells="1">
                  <from>
                    <xdr:col>1</xdr:col>
                    <xdr:colOff>57150</xdr:colOff>
                    <xdr:row>122</xdr:row>
                    <xdr:rowOff>9525</xdr:rowOff>
                  </from>
                  <to>
                    <xdr:col>2</xdr:col>
                    <xdr:colOff>0</xdr:colOff>
                    <xdr:row>123</xdr:row>
                    <xdr:rowOff>47625</xdr:rowOff>
                  </to>
                </anchor>
              </controlPr>
            </control>
          </mc:Choice>
        </mc:AlternateContent>
        <mc:AlternateContent xmlns:mc="http://schemas.openxmlformats.org/markup-compatibility/2006">
          <mc:Choice Requires="x14">
            <control shapeId="2147" r:id="rId90" name="Option Button 99">
              <controlPr locked="0" defaultSize="0" autoFill="0" autoLine="0" autoPict="0">
                <anchor moveWithCells="1">
                  <from>
                    <xdr:col>24</xdr:col>
                    <xdr:colOff>276225</xdr:colOff>
                    <xdr:row>92</xdr:row>
                    <xdr:rowOff>276225</xdr:rowOff>
                  </from>
                  <to>
                    <xdr:col>24</xdr:col>
                    <xdr:colOff>276225</xdr:colOff>
                    <xdr:row>94</xdr:row>
                    <xdr:rowOff>19050</xdr:rowOff>
                  </to>
                </anchor>
              </controlPr>
            </control>
          </mc:Choice>
        </mc:AlternateContent>
        <mc:AlternateContent xmlns:mc="http://schemas.openxmlformats.org/markup-compatibility/2006">
          <mc:Choice Requires="x14">
            <control shapeId="2148" r:id="rId91" name="Option Button 100">
              <controlPr locked="0" defaultSize="0" autoFill="0" autoLine="0" autoPict="0">
                <anchor moveWithCells="1">
                  <from>
                    <xdr:col>24</xdr:col>
                    <xdr:colOff>276225</xdr:colOff>
                    <xdr:row>93</xdr:row>
                    <xdr:rowOff>190500</xdr:rowOff>
                  </from>
                  <to>
                    <xdr:col>24</xdr:col>
                    <xdr:colOff>276225</xdr:colOff>
                    <xdr:row>95</xdr:row>
                    <xdr:rowOff>57150</xdr:rowOff>
                  </to>
                </anchor>
              </controlPr>
            </control>
          </mc:Choice>
        </mc:AlternateContent>
        <mc:AlternateContent xmlns:mc="http://schemas.openxmlformats.org/markup-compatibility/2006">
          <mc:Choice Requires="x14">
            <control shapeId="2149" r:id="rId92" name="Option Button 101">
              <controlPr locked="0" defaultSize="0" autoFill="0" autoLine="0" autoPict="0">
                <anchor moveWithCells="1">
                  <from>
                    <xdr:col>24</xdr:col>
                    <xdr:colOff>276225</xdr:colOff>
                    <xdr:row>96</xdr:row>
                    <xdr:rowOff>104775</xdr:rowOff>
                  </from>
                  <to>
                    <xdr:col>24</xdr:col>
                    <xdr:colOff>276225</xdr:colOff>
                    <xdr:row>97</xdr:row>
                    <xdr:rowOff>133350</xdr:rowOff>
                  </to>
                </anchor>
              </controlPr>
            </control>
          </mc:Choice>
        </mc:AlternateContent>
        <mc:AlternateContent xmlns:mc="http://schemas.openxmlformats.org/markup-compatibility/2006">
          <mc:Choice Requires="x14">
            <control shapeId="2150" r:id="rId93" name="Option Button 102">
              <controlPr locked="0" defaultSize="0" autoFill="0" autoLine="0" autoPict="0">
                <anchor moveWithCells="1">
                  <from>
                    <xdr:col>24</xdr:col>
                    <xdr:colOff>285750</xdr:colOff>
                    <xdr:row>99</xdr:row>
                    <xdr:rowOff>76200</xdr:rowOff>
                  </from>
                  <to>
                    <xdr:col>24</xdr:col>
                    <xdr:colOff>285750</xdr:colOff>
                    <xdr:row>100</xdr:row>
                    <xdr:rowOff>104775</xdr:rowOff>
                  </to>
                </anchor>
              </controlPr>
            </control>
          </mc:Choice>
        </mc:AlternateContent>
        <mc:AlternateContent xmlns:mc="http://schemas.openxmlformats.org/markup-compatibility/2006">
          <mc:Choice Requires="x14">
            <control shapeId="2151" r:id="rId94" name="Option Button 103">
              <controlPr locked="0" defaultSize="0" autoFill="0" autoLine="0" autoPict="0">
                <anchor moveWithCells="1">
                  <from>
                    <xdr:col>27</xdr:col>
                    <xdr:colOff>104775</xdr:colOff>
                    <xdr:row>99</xdr:row>
                    <xdr:rowOff>85725</xdr:rowOff>
                  </from>
                  <to>
                    <xdr:col>28</xdr:col>
                    <xdr:colOff>0</xdr:colOff>
                    <xdr:row>100</xdr:row>
                    <xdr:rowOff>114300</xdr:rowOff>
                  </to>
                </anchor>
              </controlPr>
            </control>
          </mc:Choice>
        </mc:AlternateContent>
        <mc:AlternateContent xmlns:mc="http://schemas.openxmlformats.org/markup-compatibility/2006">
          <mc:Choice Requires="x14">
            <control shapeId="2152" r:id="rId95" name="Option Button 104">
              <controlPr locked="0" defaultSize="0" autoFill="0" autoLine="0" autoPict="0">
                <anchor moveWithCells="1">
                  <from>
                    <xdr:col>27</xdr:col>
                    <xdr:colOff>114300</xdr:colOff>
                    <xdr:row>93</xdr:row>
                    <xdr:rowOff>200025</xdr:rowOff>
                  </from>
                  <to>
                    <xdr:col>28</xdr:col>
                    <xdr:colOff>0</xdr:colOff>
                    <xdr:row>95</xdr:row>
                    <xdr:rowOff>57150</xdr:rowOff>
                  </to>
                </anchor>
              </controlPr>
            </control>
          </mc:Choice>
        </mc:AlternateContent>
        <mc:AlternateContent xmlns:mc="http://schemas.openxmlformats.org/markup-compatibility/2006">
          <mc:Choice Requires="x14">
            <control shapeId="2153" r:id="rId96" name="Option Button 105">
              <controlPr locked="0" defaultSize="0" autoFill="0" autoLine="0" autoPict="0">
                <anchor moveWithCells="1">
                  <from>
                    <xdr:col>27</xdr:col>
                    <xdr:colOff>114300</xdr:colOff>
                    <xdr:row>96</xdr:row>
                    <xdr:rowOff>95250</xdr:rowOff>
                  </from>
                  <to>
                    <xdr:col>28</xdr:col>
                    <xdr:colOff>0</xdr:colOff>
                    <xdr:row>97</xdr:row>
                    <xdr:rowOff>133350</xdr:rowOff>
                  </to>
                </anchor>
              </controlPr>
            </control>
          </mc:Choice>
        </mc:AlternateContent>
        <mc:AlternateContent xmlns:mc="http://schemas.openxmlformats.org/markup-compatibility/2006">
          <mc:Choice Requires="x14">
            <control shapeId="2154" r:id="rId97" name="Option Button 106">
              <controlPr locked="0" defaultSize="0" autoFill="0" autoLine="0" autoPict="0">
                <anchor moveWithCells="1">
                  <from>
                    <xdr:col>29</xdr:col>
                    <xdr:colOff>161925</xdr:colOff>
                    <xdr:row>96</xdr:row>
                    <xdr:rowOff>123825</xdr:rowOff>
                  </from>
                  <to>
                    <xdr:col>29</xdr:col>
                    <xdr:colOff>209550</xdr:colOff>
                    <xdr:row>97</xdr:row>
                    <xdr:rowOff>152400</xdr:rowOff>
                  </to>
                </anchor>
              </controlPr>
            </control>
          </mc:Choice>
        </mc:AlternateContent>
        <mc:AlternateContent xmlns:mc="http://schemas.openxmlformats.org/markup-compatibility/2006">
          <mc:Choice Requires="x14">
            <control shapeId="2155" r:id="rId98" name="Option Button 107">
              <controlPr locked="0" defaultSize="0" autoFill="0" autoLine="0" autoPict="0">
                <anchor moveWithCells="1">
                  <from>
                    <xdr:col>33</xdr:col>
                    <xdr:colOff>247650</xdr:colOff>
                    <xdr:row>96</xdr:row>
                    <xdr:rowOff>114300</xdr:rowOff>
                  </from>
                  <to>
                    <xdr:col>33</xdr:col>
                    <xdr:colOff>247650</xdr:colOff>
                    <xdr:row>97</xdr:row>
                    <xdr:rowOff>142875</xdr:rowOff>
                  </to>
                </anchor>
              </controlPr>
            </control>
          </mc:Choice>
        </mc:AlternateContent>
        <mc:AlternateContent xmlns:mc="http://schemas.openxmlformats.org/markup-compatibility/2006">
          <mc:Choice Requires="x14">
            <control shapeId="2156" r:id="rId99" name="Option Button 108">
              <controlPr locked="0" defaultSize="0" autoFill="0" autoLine="0" autoPict="0">
                <anchor moveWithCells="1">
                  <from>
                    <xdr:col>35</xdr:col>
                    <xdr:colOff>123825</xdr:colOff>
                    <xdr:row>97</xdr:row>
                    <xdr:rowOff>0</xdr:rowOff>
                  </from>
                  <to>
                    <xdr:col>36</xdr:col>
                    <xdr:colOff>0</xdr:colOff>
                    <xdr:row>98</xdr:row>
                    <xdr:rowOff>28575</xdr:rowOff>
                  </to>
                </anchor>
              </controlPr>
            </control>
          </mc:Choice>
        </mc:AlternateContent>
        <mc:AlternateContent xmlns:mc="http://schemas.openxmlformats.org/markup-compatibility/2006">
          <mc:Choice Requires="x14">
            <control shapeId="2157" r:id="rId100" name="Option Button 109">
              <controlPr locked="0" defaultSize="0" autoFill="0" autoLine="0" autoPict="0">
                <anchor moveWithCells="1">
                  <from>
                    <xdr:col>35</xdr:col>
                    <xdr:colOff>123825</xdr:colOff>
                    <xdr:row>99</xdr:row>
                    <xdr:rowOff>76200</xdr:rowOff>
                  </from>
                  <to>
                    <xdr:col>36</xdr:col>
                    <xdr:colOff>0</xdr:colOff>
                    <xdr:row>100</xdr:row>
                    <xdr:rowOff>104775</xdr:rowOff>
                  </to>
                </anchor>
              </controlPr>
            </control>
          </mc:Choice>
        </mc:AlternateContent>
        <mc:AlternateContent xmlns:mc="http://schemas.openxmlformats.org/markup-compatibility/2006">
          <mc:Choice Requires="x14">
            <control shapeId="2158" r:id="rId101" name="Option Button 110">
              <controlPr locked="0" defaultSize="0" autoFill="0" autoLine="0" autoPict="0">
                <anchor moveWithCells="1">
                  <from>
                    <xdr:col>29</xdr:col>
                    <xdr:colOff>142875</xdr:colOff>
                    <xdr:row>99</xdr:row>
                    <xdr:rowOff>85725</xdr:rowOff>
                  </from>
                  <to>
                    <xdr:col>29</xdr:col>
                    <xdr:colOff>209550</xdr:colOff>
                    <xdr:row>100</xdr:row>
                    <xdr:rowOff>114300</xdr:rowOff>
                  </to>
                </anchor>
              </controlPr>
            </control>
          </mc:Choice>
        </mc:AlternateContent>
        <mc:AlternateContent xmlns:mc="http://schemas.openxmlformats.org/markup-compatibility/2006">
          <mc:Choice Requires="x14">
            <control shapeId="2159" r:id="rId102" name="Option Button 111">
              <controlPr locked="0" defaultSize="0" autoFill="0" autoLine="0" autoPict="0">
                <anchor moveWithCells="1">
                  <from>
                    <xdr:col>29</xdr:col>
                    <xdr:colOff>171450</xdr:colOff>
                    <xdr:row>101</xdr:row>
                    <xdr:rowOff>0</xdr:rowOff>
                  </from>
                  <to>
                    <xdr:col>29</xdr:col>
                    <xdr:colOff>209550</xdr:colOff>
                    <xdr:row>102</xdr:row>
                    <xdr:rowOff>38100</xdr:rowOff>
                  </to>
                </anchor>
              </controlPr>
            </control>
          </mc:Choice>
        </mc:AlternateContent>
        <mc:AlternateContent xmlns:mc="http://schemas.openxmlformats.org/markup-compatibility/2006">
          <mc:Choice Requires="x14">
            <control shapeId="2160" r:id="rId103" name="Option Button 112">
              <controlPr locked="0" defaultSize="0" autoFill="0" autoLine="0" autoPict="0">
                <anchor moveWithCells="1">
                  <from>
                    <xdr:col>27</xdr:col>
                    <xdr:colOff>114300</xdr:colOff>
                    <xdr:row>101</xdr:row>
                    <xdr:rowOff>19050</xdr:rowOff>
                  </from>
                  <to>
                    <xdr:col>28</xdr:col>
                    <xdr:colOff>0</xdr:colOff>
                    <xdr:row>102</xdr:row>
                    <xdr:rowOff>47625</xdr:rowOff>
                  </to>
                </anchor>
              </controlPr>
            </control>
          </mc:Choice>
        </mc:AlternateContent>
        <mc:AlternateContent xmlns:mc="http://schemas.openxmlformats.org/markup-compatibility/2006">
          <mc:Choice Requires="x14">
            <control shapeId="2161" r:id="rId104" name="Option Button 113">
              <controlPr locked="0" defaultSize="0" autoFill="0" autoLine="0" autoPict="0">
                <anchor moveWithCells="1">
                  <from>
                    <xdr:col>24</xdr:col>
                    <xdr:colOff>285750</xdr:colOff>
                    <xdr:row>101</xdr:row>
                    <xdr:rowOff>9525</xdr:rowOff>
                  </from>
                  <to>
                    <xdr:col>24</xdr:col>
                    <xdr:colOff>285750</xdr:colOff>
                    <xdr:row>102</xdr:row>
                    <xdr:rowOff>38100</xdr:rowOff>
                  </to>
                </anchor>
              </controlPr>
            </control>
          </mc:Choice>
        </mc:AlternateContent>
        <mc:AlternateContent xmlns:mc="http://schemas.openxmlformats.org/markup-compatibility/2006">
          <mc:Choice Requires="x14">
            <control shapeId="2162" r:id="rId105" name="Option Button 114">
              <controlPr locked="0" defaultSize="0" autoFill="0" autoLine="0" autoPict="0">
                <anchor moveWithCells="1">
                  <from>
                    <xdr:col>33</xdr:col>
                    <xdr:colOff>247650</xdr:colOff>
                    <xdr:row>100</xdr:row>
                    <xdr:rowOff>190500</xdr:rowOff>
                  </from>
                  <to>
                    <xdr:col>33</xdr:col>
                    <xdr:colOff>247650</xdr:colOff>
                    <xdr:row>102</xdr:row>
                    <xdr:rowOff>28575</xdr:rowOff>
                  </to>
                </anchor>
              </controlPr>
            </control>
          </mc:Choice>
        </mc:AlternateContent>
        <mc:AlternateContent xmlns:mc="http://schemas.openxmlformats.org/markup-compatibility/2006">
          <mc:Choice Requires="x14">
            <control shapeId="2163" r:id="rId106" name="Group Box 115">
              <controlPr locked="0" defaultSize="0" autoFill="0" autoPict="0">
                <anchor moveWithCells="1">
                  <from>
                    <xdr:col>24</xdr:col>
                    <xdr:colOff>9525</xdr:colOff>
                    <xdr:row>91</xdr:row>
                    <xdr:rowOff>9525</xdr:rowOff>
                  </from>
                  <to>
                    <xdr:col>27</xdr:col>
                    <xdr:colOff>95250</xdr:colOff>
                    <xdr:row>103</xdr:row>
                    <xdr:rowOff>57150</xdr:rowOff>
                  </to>
                </anchor>
              </controlPr>
            </control>
          </mc:Choice>
        </mc:AlternateContent>
        <mc:AlternateContent xmlns:mc="http://schemas.openxmlformats.org/markup-compatibility/2006">
          <mc:Choice Requires="x14">
            <control shapeId="2164" r:id="rId107" name="Option Button 116">
              <controlPr locked="0" defaultSize="0" autoFill="0" autoLine="0" autoPict="0">
                <anchor moveWithCells="1">
                  <from>
                    <xdr:col>11</xdr:col>
                    <xdr:colOff>57150</xdr:colOff>
                    <xdr:row>68</xdr:row>
                    <xdr:rowOff>9525</xdr:rowOff>
                  </from>
                  <to>
                    <xdr:col>12</xdr:col>
                    <xdr:colOff>0</xdr:colOff>
                    <xdr:row>69</xdr:row>
                    <xdr:rowOff>19050</xdr:rowOff>
                  </to>
                </anchor>
              </controlPr>
            </control>
          </mc:Choice>
        </mc:AlternateContent>
        <mc:AlternateContent xmlns:mc="http://schemas.openxmlformats.org/markup-compatibility/2006">
          <mc:Choice Requires="x14">
            <control shapeId="2165" r:id="rId108" name="Option Button 117">
              <controlPr locked="0" defaultSize="0" autoFill="0" autoLine="0" autoPict="0">
                <anchor moveWithCells="1">
                  <from>
                    <xdr:col>14</xdr:col>
                    <xdr:colOff>38100</xdr:colOff>
                    <xdr:row>68</xdr:row>
                    <xdr:rowOff>0</xdr:rowOff>
                  </from>
                  <to>
                    <xdr:col>15</xdr:col>
                    <xdr:colOff>0</xdr:colOff>
                    <xdr:row>69</xdr:row>
                    <xdr:rowOff>9525</xdr:rowOff>
                  </to>
                </anchor>
              </controlPr>
            </control>
          </mc:Choice>
        </mc:AlternateContent>
        <mc:AlternateContent xmlns:mc="http://schemas.openxmlformats.org/markup-compatibility/2006">
          <mc:Choice Requires="x14">
            <control shapeId="2166" r:id="rId109" name="Option Button 118">
              <controlPr locked="0" defaultSize="0" autoFill="0" autoLine="0" autoPict="0">
                <anchor moveWithCells="1">
                  <from>
                    <xdr:col>17</xdr:col>
                    <xdr:colOff>38100</xdr:colOff>
                    <xdr:row>68</xdr:row>
                    <xdr:rowOff>0</xdr:rowOff>
                  </from>
                  <to>
                    <xdr:col>18</xdr:col>
                    <xdr:colOff>0</xdr:colOff>
                    <xdr:row>69</xdr:row>
                    <xdr:rowOff>9525</xdr:rowOff>
                  </to>
                </anchor>
              </controlPr>
            </control>
          </mc:Choice>
        </mc:AlternateContent>
        <mc:AlternateContent xmlns:mc="http://schemas.openxmlformats.org/markup-compatibility/2006">
          <mc:Choice Requires="x14">
            <control shapeId="2167" r:id="rId110" name="Check Box 119">
              <controlPr defaultSize="0" autoFill="0" autoLine="0" autoPict="0">
                <anchor moveWithCells="1">
                  <from>
                    <xdr:col>1</xdr:col>
                    <xdr:colOff>57150</xdr:colOff>
                    <xdr:row>121</xdr:row>
                    <xdr:rowOff>9525</xdr:rowOff>
                  </from>
                  <to>
                    <xdr:col>2</xdr:col>
                    <xdr:colOff>0</xdr:colOff>
                    <xdr:row>122</xdr:row>
                    <xdr:rowOff>47625</xdr:rowOff>
                  </to>
                </anchor>
              </controlPr>
            </control>
          </mc:Choice>
        </mc:AlternateContent>
        <mc:AlternateContent xmlns:mc="http://schemas.openxmlformats.org/markup-compatibility/2006">
          <mc:Choice Requires="x14">
            <control shapeId="2168" r:id="rId111" name="Check Box 120">
              <controlPr defaultSize="0" autoFill="0" autoLine="0" autoPict="0">
                <anchor moveWithCells="1">
                  <from>
                    <xdr:col>1</xdr:col>
                    <xdr:colOff>57150</xdr:colOff>
                    <xdr:row>124</xdr:row>
                    <xdr:rowOff>9525</xdr:rowOff>
                  </from>
                  <to>
                    <xdr:col>2</xdr:col>
                    <xdr:colOff>0</xdr:colOff>
                    <xdr:row>125</xdr:row>
                    <xdr:rowOff>47625</xdr:rowOff>
                  </to>
                </anchor>
              </controlPr>
            </control>
          </mc:Choice>
        </mc:AlternateContent>
        <mc:AlternateContent xmlns:mc="http://schemas.openxmlformats.org/markup-compatibility/2006">
          <mc:Choice Requires="x14">
            <control shapeId="2169" r:id="rId112" name="Option Button 121">
              <controlPr defaultSize="0" autoFill="0" autoLine="0" autoPict="0">
                <anchor moveWithCells="1">
                  <from>
                    <xdr:col>11</xdr:col>
                    <xdr:colOff>95250</xdr:colOff>
                    <xdr:row>122</xdr:row>
                    <xdr:rowOff>57150</xdr:rowOff>
                  </from>
                  <to>
                    <xdr:col>12</xdr:col>
                    <xdr:colOff>133350</xdr:colOff>
                    <xdr:row>123</xdr:row>
                    <xdr:rowOff>76200</xdr:rowOff>
                  </to>
                </anchor>
              </controlPr>
            </control>
          </mc:Choice>
        </mc:AlternateContent>
        <mc:AlternateContent xmlns:mc="http://schemas.openxmlformats.org/markup-compatibility/2006">
          <mc:Choice Requires="x14">
            <control shapeId="2170" r:id="rId113" name="Option Button 122">
              <controlPr defaultSize="0" autoFill="0" autoLine="0" autoPict="0">
                <anchor moveWithCells="1">
                  <from>
                    <xdr:col>14</xdr:col>
                    <xdr:colOff>19050</xdr:colOff>
                    <xdr:row>122</xdr:row>
                    <xdr:rowOff>57150</xdr:rowOff>
                  </from>
                  <to>
                    <xdr:col>15</xdr:col>
                    <xdr:colOff>57150</xdr:colOff>
                    <xdr:row>123</xdr:row>
                    <xdr:rowOff>76200</xdr:rowOff>
                  </to>
                </anchor>
              </controlPr>
            </control>
          </mc:Choice>
        </mc:AlternateContent>
        <mc:AlternateContent xmlns:mc="http://schemas.openxmlformats.org/markup-compatibility/2006">
          <mc:Choice Requires="x14">
            <control shapeId="2171" r:id="rId114" name="Group Box 123">
              <controlPr defaultSize="0" autoFill="0" autoPict="0">
                <anchor moveWithCells="1">
                  <from>
                    <xdr:col>11</xdr:col>
                    <xdr:colOff>19050</xdr:colOff>
                    <xdr:row>122</xdr:row>
                    <xdr:rowOff>57150</xdr:rowOff>
                  </from>
                  <to>
                    <xdr:col>12</xdr:col>
                    <xdr:colOff>57150</xdr:colOff>
                    <xdr:row>123</xdr:row>
                    <xdr:rowOff>104775</xdr:rowOff>
                  </to>
                </anchor>
              </controlPr>
            </control>
          </mc:Choice>
        </mc:AlternateContent>
        <mc:AlternateContent xmlns:mc="http://schemas.openxmlformats.org/markup-compatibility/2006">
          <mc:Choice Requires="x14">
            <control shapeId="2172" r:id="rId115" name="Group Box 124">
              <controlPr defaultSize="0" autoFill="0" autoPict="0">
                <anchor moveWithCells="1">
                  <from>
                    <xdr:col>17</xdr:col>
                    <xdr:colOff>190500</xdr:colOff>
                    <xdr:row>42</xdr:row>
                    <xdr:rowOff>200025</xdr:rowOff>
                  </from>
                  <to>
                    <xdr:col>25</xdr:col>
                    <xdr:colOff>133350</xdr:colOff>
                    <xdr:row>45</xdr:row>
                    <xdr:rowOff>57150</xdr:rowOff>
                  </to>
                </anchor>
              </controlPr>
            </control>
          </mc:Choice>
        </mc:AlternateContent>
        <mc:AlternateContent xmlns:mc="http://schemas.openxmlformats.org/markup-compatibility/2006">
          <mc:Choice Requires="x14">
            <control shapeId="2173" r:id="rId116" name="Check Box 125">
              <controlPr locked="0" defaultSize="0" autoFill="0" autoLine="0" autoPict="0">
                <anchor moveWithCells="1">
                  <from>
                    <xdr:col>0</xdr:col>
                    <xdr:colOff>200025</xdr:colOff>
                    <xdr:row>47</xdr:row>
                    <xdr:rowOff>0</xdr:rowOff>
                  </from>
                  <to>
                    <xdr:col>2</xdr:col>
                    <xdr:colOff>28575</xdr:colOff>
                    <xdr:row>48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Aide</vt:lpstr>
      <vt:lpstr>Formulaire_Fr</vt:lpstr>
      <vt:lpstr>Hilfe</vt:lpstr>
      <vt:lpstr>Formulaire_De</vt:lpstr>
      <vt:lpstr>Formulaire a (fossile élec cen)</vt:lpstr>
      <vt:lpstr>Formulaire b (électrique)</vt:lpstr>
      <vt:lpstr>Formulaire_De!Impression_des_titres</vt:lpstr>
      <vt:lpstr>Formulaire_Fr!Impression_des_titres</vt:lpstr>
      <vt:lpstr>Aide!Zone_d_impression</vt:lpstr>
      <vt:lpstr>'Annexe-annonce remp. chaudière'!Zone_d_impression</vt:lpstr>
      <vt:lpstr>'Beilage-Meldeformular Ersatz'!Zone_d_impression</vt:lpstr>
      <vt:lpstr>Formulaire_De!Zone_d_impression</vt:lpstr>
      <vt:lpstr>Formulaire_Fr!Zone_d_impression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2025-04-28T07:47:33Z</cp:lastPrinted>
  <dcterms:created xsi:type="dcterms:W3CDTF">2024-07-08T09:21:21Z</dcterms:created>
  <dcterms:modified xsi:type="dcterms:W3CDTF">2026-01-08T10:21:38Z</dcterms:modified>
</cp:coreProperties>
</file>