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ANWER\AppData\Roaming\OpenText\OTEdit\EC_ecm2\c103181749\"/>
    </mc:Choice>
  </mc:AlternateContent>
  <xr:revisionPtr revIDLastSave="0" documentId="13_ncr:1_{009E9F66-5D52-4824-AC69-ADBE12D05AAB}" xr6:coauthVersionLast="47" xr6:coauthVersionMax="47" xr10:uidLastSave="{00000000-0000-0000-0000-000000000000}"/>
  <bookViews>
    <workbookView xWindow="28680" yWindow="-120" windowWidth="29040" windowHeight="15720" xr2:uid="{4144466E-6630-49FA-8245-5D21EBA34632}"/>
  </bookViews>
  <sheets>
    <sheet name="Formulaire  Formular" sheetId="1" r:id="rId1"/>
    <sheet name="traduction" sheetId="4" state="veryHidden" r:id="rId2"/>
    <sheet name="calculs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C13" i="1" l="1"/>
  <c r="C2" i="1"/>
  <c r="A6" i="4" s="1"/>
  <c r="B8" i="1" s="1"/>
  <c r="A26" i="4" l="1"/>
  <c r="E21" i="1" s="1"/>
  <c r="A4" i="4"/>
  <c r="B6" i="1" s="1"/>
  <c r="A13" i="4"/>
  <c r="D5" i="1" s="1"/>
  <c r="A12" i="4"/>
  <c r="B14" i="1" s="1"/>
  <c r="A10" i="4"/>
  <c r="B12" i="1" s="1"/>
  <c r="A21" i="4"/>
  <c r="E8" i="1" s="1"/>
  <c r="A11" i="4"/>
  <c r="B13" i="1" s="1"/>
  <c r="A22" i="4"/>
  <c r="E10" i="1" s="1"/>
  <c r="A8" i="4"/>
  <c r="B10" i="1" s="1"/>
  <c r="A5" i="4"/>
  <c r="B7" i="1" s="1"/>
  <c r="A20" i="4"/>
  <c r="E7" i="1" s="1"/>
  <c r="A19" i="4"/>
  <c r="E6" i="1" s="1"/>
  <c r="A16" i="4"/>
  <c r="D18" i="1" s="1"/>
  <c r="A25" i="4"/>
  <c r="B18" i="1" s="1"/>
  <c r="A18" i="4"/>
  <c r="D14" i="1" s="1"/>
  <c r="A9" i="4"/>
  <c r="B11" i="1" s="1"/>
  <c r="A3" i="4"/>
  <c r="B5" i="1" s="1"/>
  <c r="A17" i="4"/>
  <c r="D9" i="1" s="1"/>
  <c r="A24" i="4"/>
  <c r="B3" i="1" s="1"/>
  <c r="A15" i="4"/>
  <c r="D7" i="1" s="1"/>
  <c r="A7" i="4"/>
  <c r="B9" i="1" s="1"/>
  <c r="A23" i="4"/>
  <c r="B20" i="1" s="1"/>
  <c r="A14" i="4"/>
  <c r="D6" i="1" s="1"/>
  <c r="W10" i="2" l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X10" i="2"/>
  <c r="V4" i="2"/>
  <c r="R5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7" i="2"/>
  <c r="R4" i="2"/>
  <c r="W40" i="2" l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W257" i="2" s="1"/>
  <c r="W258" i="2" s="1"/>
  <c r="W259" i="2" s="1"/>
  <c r="W260" i="2" s="1"/>
  <c r="W261" i="2" s="1"/>
  <c r="W262" i="2" s="1"/>
  <c r="W263" i="2" s="1"/>
  <c r="W264" i="2" s="1"/>
  <c r="W265" i="2" s="1"/>
  <c r="W266" i="2" s="1"/>
  <c r="W267" i="2" s="1"/>
  <c r="W268" i="2" s="1"/>
  <c r="W269" i="2" s="1"/>
  <c r="W270" i="2" s="1"/>
  <c r="W271" i="2" s="1"/>
  <c r="W272" i="2" s="1"/>
  <c r="W273" i="2" s="1"/>
  <c r="W274" i="2" s="1"/>
  <c r="W275" i="2" s="1"/>
  <c r="W276" i="2" s="1"/>
  <c r="W277" i="2" s="1"/>
  <c r="W278" i="2" s="1"/>
  <c r="W279" i="2" s="1"/>
  <c r="W280" i="2" s="1"/>
  <c r="W281" i="2" s="1"/>
  <c r="W282" i="2" s="1"/>
  <c r="W283" i="2" s="1"/>
  <c r="W284" i="2" s="1"/>
  <c r="W285" i="2" s="1"/>
  <c r="W286" i="2" s="1"/>
  <c r="W287" i="2" s="1"/>
  <c r="W288" i="2" s="1"/>
  <c r="W289" i="2" s="1"/>
  <c r="W290" i="2" s="1"/>
  <c r="W291" i="2" s="1"/>
  <c r="W292" i="2" s="1"/>
  <c r="W293" i="2" s="1"/>
  <c r="W294" i="2" s="1"/>
  <c r="W295" i="2" s="1"/>
  <c r="W296" i="2" s="1"/>
  <c r="W297" i="2" s="1"/>
  <c r="W298" i="2" s="1"/>
  <c r="W299" i="2" s="1"/>
  <c r="W300" i="2" s="1"/>
  <c r="W301" i="2" s="1"/>
  <c r="W302" i="2" s="1"/>
  <c r="W303" i="2" s="1"/>
  <c r="W304" i="2" s="1"/>
  <c r="W305" i="2" s="1"/>
  <c r="W306" i="2" s="1"/>
  <c r="W307" i="2" s="1"/>
  <c r="W308" i="2" s="1"/>
  <c r="W309" i="2" s="1"/>
  <c r="X39" i="2"/>
  <c r="X31" i="2"/>
  <c r="X23" i="2"/>
  <c r="X15" i="2"/>
  <c r="X38" i="2"/>
  <c r="X30" i="2"/>
  <c r="X22" i="2"/>
  <c r="X14" i="2"/>
  <c r="X37" i="2"/>
  <c r="X29" i="2"/>
  <c r="X21" i="2"/>
  <c r="X13" i="2"/>
  <c r="X36" i="2"/>
  <c r="X28" i="2"/>
  <c r="X20" i="2"/>
  <c r="X12" i="2"/>
  <c r="X35" i="2"/>
  <c r="X27" i="2"/>
  <c r="X19" i="2"/>
  <c r="X11" i="2"/>
  <c r="X34" i="2"/>
  <c r="X26" i="2"/>
  <c r="X18" i="2"/>
  <c r="X33" i="2"/>
  <c r="X25" i="2"/>
  <c r="X17" i="2"/>
  <c r="X32" i="2"/>
  <c r="X24" i="2"/>
  <c r="X16" i="2"/>
  <c r="V15" i="2"/>
  <c r="R6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V35" i="2"/>
  <c r="V14" i="2"/>
  <c r="V27" i="2"/>
  <c r="V26" i="2"/>
  <c r="V19" i="2"/>
  <c r="V16" i="2"/>
  <c r="V20" i="2"/>
  <c r="V28" i="2"/>
  <c r="V36" i="2"/>
  <c r="V17" i="2"/>
  <c r="V39" i="2"/>
  <c r="V24" i="2"/>
  <c r="V25" i="2"/>
  <c r="V21" i="2"/>
  <c r="V29" i="2"/>
  <c r="V37" i="2"/>
  <c r="V18" i="2"/>
  <c r="V23" i="2"/>
  <c r="V32" i="2"/>
  <c r="V13" i="2"/>
  <c r="V22" i="2"/>
  <c r="V30" i="2"/>
  <c r="V38" i="2"/>
  <c r="V11" i="2"/>
  <c r="V10" i="2"/>
  <c r="V31" i="2"/>
  <c r="V12" i="2"/>
  <c r="V33" i="2"/>
  <c r="V34" i="2"/>
  <c r="R40" i="2" l="1"/>
  <c r="S40" i="2" s="1"/>
  <c r="V40" i="2"/>
  <c r="X40" i="2"/>
  <c r="S11" i="2"/>
  <c r="C11" i="2" s="1"/>
  <c r="D11" i="2" s="1"/>
  <c r="S10" i="2"/>
  <c r="C10" i="2" s="1"/>
  <c r="D10" i="2" s="1"/>
  <c r="X41" i="2" l="1"/>
  <c r="V41" i="2"/>
  <c r="R41" i="2"/>
  <c r="R42" i="2" s="1"/>
  <c r="S12" i="2"/>
  <c r="C12" i="2" s="1"/>
  <c r="D12" i="2" s="1"/>
  <c r="X42" i="2" l="1"/>
  <c r="V42" i="2"/>
  <c r="S13" i="2"/>
  <c r="C13" i="2" s="1"/>
  <c r="D13" i="2" s="1"/>
  <c r="X43" i="2" l="1"/>
  <c r="V43" i="2"/>
  <c r="S14" i="2"/>
  <c r="C14" i="2" s="1"/>
  <c r="D14" i="2" s="1"/>
  <c r="V44" i="2" l="1"/>
  <c r="X44" i="2"/>
  <c r="S15" i="2"/>
  <c r="C15" i="2" s="1"/>
  <c r="D15" i="2" s="1"/>
  <c r="X45" i="2" l="1"/>
  <c r="V45" i="2"/>
  <c r="S16" i="2"/>
  <c r="C16" i="2" s="1"/>
  <c r="D16" i="2" s="1"/>
  <c r="X46" i="2" l="1"/>
  <c r="V46" i="2"/>
  <c r="S17" i="2"/>
  <c r="C17" i="2" s="1"/>
  <c r="D17" i="2" s="1"/>
  <c r="S18" i="2"/>
  <c r="X47" i="2" l="1"/>
  <c r="V47" i="2"/>
  <c r="C18" i="2"/>
  <c r="D18" i="2" s="1"/>
  <c r="V48" i="2" l="1"/>
  <c r="X48" i="2"/>
  <c r="S19" i="2"/>
  <c r="C19" i="2" s="1"/>
  <c r="D19" i="2" s="1"/>
  <c r="X49" i="2" l="1"/>
  <c r="V49" i="2"/>
  <c r="S20" i="2"/>
  <c r="C20" i="2" s="1"/>
  <c r="D20" i="2" s="1"/>
  <c r="S21" i="2"/>
  <c r="X50" i="2" l="1"/>
  <c r="V50" i="2"/>
  <c r="C21" i="2"/>
  <c r="D21" i="2" s="1"/>
  <c r="V51" i="2" l="1"/>
  <c r="X51" i="2"/>
  <c r="S22" i="2"/>
  <c r="C22" i="2" s="1"/>
  <c r="D22" i="2" s="1"/>
  <c r="S23" i="2"/>
  <c r="X52" i="2" l="1"/>
  <c r="V52" i="2"/>
  <c r="C23" i="2"/>
  <c r="D23" i="2" s="1"/>
  <c r="X53" i="2" l="1"/>
  <c r="V53" i="2"/>
  <c r="S24" i="2"/>
  <c r="C24" i="2" s="1"/>
  <c r="D24" i="2" s="1"/>
  <c r="S25" i="2"/>
  <c r="X54" i="2" l="1"/>
  <c r="V54" i="2"/>
  <c r="C25" i="2"/>
  <c r="D25" i="2" s="1"/>
  <c r="X55" i="2" l="1"/>
  <c r="V55" i="2"/>
  <c r="S26" i="2"/>
  <c r="C26" i="2" s="1"/>
  <c r="D26" i="2" s="1"/>
  <c r="X56" i="2" l="1"/>
  <c r="V56" i="2"/>
  <c r="S27" i="2"/>
  <c r="C27" i="2" s="1"/>
  <c r="D27" i="2" s="1"/>
  <c r="X57" i="2" l="1"/>
  <c r="V57" i="2"/>
  <c r="S28" i="2"/>
  <c r="C28" i="2" s="1"/>
  <c r="D28" i="2" s="1"/>
  <c r="X58" i="2" l="1"/>
  <c r="V58" i="2"/>
  <c r="S29" i="2"/>
  <c r="C29" i="2" s="1"/>
  <c r="D29" i="2" s="1"/>
  <c r="X59" i="2" l="1"/>
  <c r="V59" i="2"/>
  <c r="S30" i="2"/>
  <c r="C30" i="2" s="1"/>
  <c r="D30" i="2" s="1"/>
  <c r="S31" i="2"/>
  <c r="V60" i="2" l="1"/>
  <c r="X60" i="2"/>
  <c r="C31" i="2"/>
  <c r="D31" i="2" s="1"/>
  <c r="V61" i="2" l="1"/>
  <c r="X61" i="2"/>
  <c r="S32" i="2"/>
  <c r="C32" i="2" s="1"/>
  <c r="D32" i="2" s="1"/>
  <c r="V62" i="2" l="1"/>
  <c r="X62" i="2"/>
  <c r="S33" i="2"/>
  <c r="C33" i="2" s="1"/>
  <c r="D33" i="2" s="1"/>
  <c r="V63" i="2" l="1"/>
  <c r="X63" i="2"/>
  <c r="S34" i="2"/>
  <c r="C34" i="2" s="1"/>
  <c r="D34" i="2" s="1"/>
  <c r="V64" i="2" l="1"/>
  <c r="X64" i="2"/>
  <c r="S35" i="2"/>
  <c r="C35" i="2" s="1"/>
  <c r="D35" i="2" s="1"/>
  <c r="V65" i="2" l="1"/>
  <c r="X65" i="2"/>
  <c r="S36" i="2"/>
  <c r="C36" i="2" s="1"/>
  <c r="D36" i="2" s="1"/>
  <c r="X66" i="2" l="1"/>
  <c r="V66" i="2"/>
  <c r="S37" i="2"/>
  <c r="C37" i="2" s="1"/>
  <c r="D37" i="2" s="1"/>
  <c r="X67" i="2" l="1"/>
  <c r="V67" i="2"/>
  <c r="S39" i="2"/>
  <c r="C39" i="2" s="1"/>
  <c r="D39" i="2" s="1"/>
  <c r="S38" i="2"/>
  <c r="C38" i="2" s="1"/>
  <c r="D38" i="2" s="1"/>
  <c r="V68" i="2" l="1"/>
  <c r="X68" i="2"/>
  <c r="C41" i="2"/>
  <c r="D41" i="2"/>
  <c r="S42" i="2"/>
  <c r="S41" i="2"/>
  <c r="X69" i="2" l="1"/>
  <c r="V69" i="2"/>
  <c r="V70" i="2" l="1"/>
  <c r="X70" i="2"/>
  <c r="V71" i="2" l="1"/>
  <c r="X71" i="2"/>
  <c r="X72" i="2" l="1"/>
  <c r="V72" i="2"/>
  <c r="V73" i="2" l="1"/>
  <c r="X73" i="2"/>
  <c r="V74" i="2" l="1"/>
  <c r="X74" i="2"/>
  <c r="X75" i="2" l="1"/>
  <c r="V75" i="2"/>
  <c r="V76" i="2" l="1"/>
  <c r="X76" i="2"/>
  <c r="X77" i="2" l="1"/>
  <c r="V77" i="2"/>
  <c r="X78" i="2" l="1"/>
  <c r="V78" i="2"/>
  <c r="V79" i="2" l="1"/>
  <c r="X79" i="2"/>
  <c r="X80" i="2" l="1"/>
  <c r="V80" i="2"/>
  <c r="V81" i="2" l="1"/>
  <c r="X81" i="2"/>
  <c r="X82" i="2" l="1"/>
  <c r="V82" i="2"/>
  <c r="X83" i="2" l="1"/>
  <c r="V83" i="2"/>
  <c r="X84" i="2" l="1"/>
  <c r="V84" i="2"/>
  <c r="V85" i="2" l="1"/>
  <c r="X85" i="2"/>
  <c r="X86" i="2" l="1"/>
  <c r="V86" i="2"/>
  <c r="V87" i="2" l="1"/>
  <c r="X87" i="2"/>
  <c r="V88" i="2" l="1"/>
  <c r="X88" i="2"/>
  <c r="V89" i="2" l="1"/>
  <c r="X89" i="2"/>
  <c r="V90" i="2" l="1"/>
  <c r="X90" i="2"/>
  <c r="X91" i="2" l="1"/>
  <c r="V91" i="2"/>
  <c r="X92" i="2" l="1"/>
  <c r="V92" i="2"/>
  <c r="V93" i="2" l="1"/>
  <c r="X93" i="2"/>
  <c r="X94" i="2" l="1"/>
  <c r="V94" i="2"/>
  <c r="X95" i="2" l="1"/>
  <c r="V95" i="2"/>
  <c r="V96" i="2" l="1"/>
  <c r="X96" i="2"/>
  <c r="X97" i="2" l="1"/>
  <c r="V97" i="2"/>
  <c r="X98" i="2" l="1"/>
  <c r="V98" i="2"/>
  <c r="X99" i="2" l="1"/>
  <c r="V99" i="2"/>
  <c r="X100" i="2" l="1"/>
  <c r="V100" i="2"/>
  <c r="V101" i="2" l="1"/>
  <c r="X101" i="2"/>
  <c r="V102" i="2" l="1"/>
  <c r="X102" i="2"/>
  <c r="V103" i="2" l="1"/>
  <c r="X103" i="2"/>
  <c r="X104" i="2" l="1"/>
  <c r="V104" i="2"/>
  <c r="X105" i="2" l="1"/>
  <c r="V105" i="2"/>
  <c r="V106" i="2" l="1"/>
  <c r="X106" i="2"/>
  <c r="V107" i="2" l="1"/>
  <c r="X107" i="2"/>
  <c r="V108" i="2" l="1"/>
  <c r="X108" i="2"/>
  <c r="X109" i="2" l="1"/>
  <c r="V109" i="2"/>
  <c r="X110" i="2" l="1"/>
  <c r="V110" i="2"/>
  <c r="X111" i="2" l="1"/>
  <c r="V111" i="2"/>
  <c r="X112" i="2" l="1"/>
  <c r="V112" i="2"/>
  <c r="X113" i="2" l="1"/>
  <c r="V113" i="2"/>
  <c r="V114" i="2" l="1"/>
  <c r="X114" i="2"/>
  <c r="V115" i="2" l="1"/>
  <c r="X115" i="2"/>
  <c r="X116" i="2" l="1"/>
  <c r="V116" i="2"/>
  <c r="X117" i="2" l="1"/>
  <c r="V117" i="2"/>
  <c r="X118" i="2" l="1"/>
  <c r="V118" i="2"/>
  <c r="X119" i="2" l="1"/>
  <c r="V119" i="2"/>
  <c r="X120" i="2" l="1"/>
  <c r="V120" i="2"/>
  <c r="X121" i="2" l="1"/>
  <c r="V121" i="2"/>
  <c r="X122" i="2" l="1"/>
  <c r="V122" i="2"/>
  <c r="V123" i="2" l="1"/>
  <c r="X123" i="2"/>
  <c r="V124" i="2" l="1"/>
  <c r="X124" i="2"/>
  <c r="X125" i="2" l="1"/>
  <c r="V125" i="2"/>
  <c r="V126" i="2" l="1"/>
  <c r="X126" i="2"/>
  <c r="V127" i="2" l="1"/>
  <c r="X127" i="2"/>
  <c r="X128" i="2" l="1"/>
  <c r="V128" i="2"/>
  <c r="V129" i="2" l="1"/>
  <c r="X129" i="2"/>
  <c r="X130" i="2" l="1"/>
  <c r="V130" i="2"/>
  <c r="X131" i="2" l="1"/>
  <c r="V131" i="2"/>
  <c r="V132" i="2" l="1"/>
  <c r="X132" i="2"/>
  <c r="X133" i="2" l="1"/>
  <c r="V133" i="2"/>
  <c r="V134" i="2" l="1"/>
  <c r="X134" i="2"/>
  <c r="V135" i="2" l="1"/>
  <c r="X135" i="2"/>
  <c r="V136" i="2" l="1"/>
  <c r="X136" i="2"/>
  <c r="V137" i="2" l="1"/>
  <c r="X137" i="2"/>
  <c r="X138" i="2" l="1"/>
  <c r="V138" i="2"/>
  <c r="V139" i="2" l="1"/>
  <c r="X139" i="2"/>
  <c r="V140" i="2" l="1"/>
  <c r="X140" i="2"/>
  <c r="X141" i="2" l="1"/>
  <c r="V141" i="2"/>
  <c r="X142" i="2" l="1"/>
  <c r="V142" i="2"/>
  <c r="V143" i="2" l="1"/>
  <c r="X143" i="2"/>
  <c r="X144" i="2" l="1"/>
  <c r="V144" i="2"/>
  <c r="X145" i="2" l="1"/>
  <c r="V145" i="2"/>
  <c r="X146" i="2" l="1"/>
  <c r="V146" i="2"/>
  <c r="X147" i="2" l="1"/>
  <c r="V147" i="2"/>
  <c r="X148" i="2" l="1"/>
  <c r="V148" i="2"/>
  <c r="V149" i="2" l="1"/>
  <c r="X149" i="2"/>
  <c r="X150" i="2" l="1"/>
  <c r="V150" i="2"/>
  <c r="V151" i="2" l="1"/>
  <c r="X151" i="2"/>
  <c r="V152" i="2" l="1"/>
  <c r="X152" i="2"/>
  <c r="X153" i="2" l="1"/>
  <c r="V153" i="2"/>
  <c r="V154" i="2" l="1"/>
  <c r="X154" i="2"/>
  <c r="X155" i="2" l="1"/>
  <c r="V155" i="2"/>
  <c r="X156" i="2" l="1"/>
  <c r="V156" i="2"/>
  <c r="V157" i="2" l="1"/>
  <c r="X157" i="2"/>
  <c r="X158" i="2" l="1"/>
  <c r="V158" i="2"/>
  <c r="X159" i="2" l="1"/>
  <c r="V159" i="2"/>
  <c r="X160" i="2" l="1"/>
  <c r="V160" i="2"/>
  <c r="X161" i="2" l="1"/>
  <c r="V161" i="2"/>
  <c r="V162" i="2" l="1"/>
  <c r="X162" i="2"/>
  <c r="X163" i="2" l="1"/>
  <c r="V163" i="2"/>
  <c r="X164" i="2" l="1"/>
  <c r="V164" i="2"/>
  <c r="V165" i="2" l="1"/>
  <c r="X165" i="2"/>
  <c r="V166" i="2" l="1"/>
  <c r="X166" i="2"/>
  <c r="V167" i="2" l="1"/>
  <c r="X167" i="2"/>
  <c r="V168" i="2" l="1"/>
  <c r="X168" i="2"/>
  <c r="X169" i="2" l="1"/>
  <c r="V169" i="2"/>
  <c r="V170" i="2" l="1"/>
  <c r="X170" i="2"/>
  <c r="V171" i="2" l="1"/>
  <c r="X171" i="2"/>
  <c r="V172" i="2" l="1"/>
  <c r="X172" i="2"/>
  <c r="X173" i="2" l="1"/>
  <c r="V173" i="2"/>
  <c r="X174" i="2" l="1"/>
  <c r="V174" i="2"/>
  <c r="X175" i="2" l="1"/>
  <c r="V175" i="2"/>
  <c r="V176" i="2" l="1"/>
  <c r="X176" i="2"/>
  <c r="X177" i="2" l="1"/>
  <c r="V177" i="2"/>
  <c r="V178" i="2" l="1"/>
  <c r="X178" i="2"/>
  <c r="V179" i="2" l="1"/>
  <c r="X179" i="2"/>
  <c r="X180" i="2" l="1"/>
  <c r="V180" i="2"/>
  <c r="X181" i="2" l="1"/>
  <c r="V181" i="2"/>
  <c r="X182" i="2" l="1"/>
  <c r="V182" i="2"/>
  <c r="X183" i="2" l="1"/>
  <c r="V183" i="2"/>
  <c r="X184" i="2" l="1"/>
  <c r="V184" i="2"/>
  <c r="X185" i="2" l="1"/>
  <c r="V185" i="2"/>
  <c r="V186" i="2" l="1"/>
  <c r="X186" i="2"/>
  <c r="X187" i="2" l="1"/>
  <c r="V187" i="2"/>
  <c r="V188" i="2" l="1"/>
  <c r="X188" i="2"/>
  <c r="X189" i="2" l="1"/>
  <c r="V189" i="2"/>
  <c r="V190" i="2" l="1"/>
  <c r="X190" i="2"/>
  <c r="V191" i="2" l="1"/>
  <c r="X191" i="2"/>
  <c r="V192" i="2" l="1"/>
  <c r="X192" i="2"/>
  <c r="V193" i="2" l="1"/>
  <c r="X193" i="2"/>
  <c r="V194" i="2" l="1"/>
  <c r="X194" i="2"/>
  <c r="V195" i="2" l="1"/>
  <c r="X195" i="2"/>
  <c r="V196" i="2" l="1"/>
  <c r="X196" i="2"/>
  <c r="X197" i="2" l="1"/>
  <c r="V197" i="2"/>
  <c r="V198" i="2" l="1"/>
  <c r="X198" i="2"/>
  <c r="V199" i="2" l="1"/>
  <c r="X199" i="2"/>
  <c r="X200" i="2" l="1"/>
  <c r="V200" i="2"/>
  <c r="X201" i="2" l="1"/>
  <c r="V201" i="2"/>
  <c r="X202" i="2" l="1"/>
  <c r="V202" i="2"/>
  <c r="V203" i="2" l="1"/>
  <c r="X203" i="2"/>
  <c r="V204" i="2" l="1"/>
  <c r="X204" i="2"/>
  <c r="X205" i="2" l="1"/>
  <c r="V205" i="2"/>
  <c r="X206" i="2" l="1"/>
  <c r="V206" i="2"/>
  <c r="V207" i="2" l="1"/>
  <c r="X207" i="2"/>
  <c r="X208" i="2" l="1"/>
  <c r="V208" i="2"/>
  <c r="V209" i="2" l="1"/>
  <c r="X209" i="2"/>
  <c r="Y3" i="2" s="1"/>
  <c r="F10" i="2" s="1"/>
  <c r="X210" i="2" l="1"/>
  <c r="V210" i="2"/>
  <c r="X211" i="2" l="1"/>
  <c r="V211" i="2"/>
  <c r="X212" i="2" l="1"/>
  <c r="V212" i="2"/>
  <c r="V213" i="2" l="1"/>
  <c r="X213" i="2"/>
  <c r="X214" i="2" l="1"/>
  <c r="V214" i="2"/>
  <c r="V215" i="2" l="1"/>
  <c r="X215" i="2"/>
  <c r="V216" i="2" l="1"/>
  <c r="X216" i="2"/>
  <c r="V217" i="2" l="1"/>
  <c r="X217" i="2"/>
  <c r="V218" i="2" l="1"/>
  <c r="X218" i="2"/>
  <c r="X219" i="2" l="1"/>
  <c r="V219" i="2"/>
  <c r="X220" i="2" l="1"/>
  <c r="V220" i="2"/>
  <c r="V221" i="2" l="1"/>
  <c r="X221" i="2"/>
  <c r="X222" i="2" l="1"/>
  <c r="V222" i="2"/>
  <c r="X223" i="2" l="1"/>
  <c r="V223" i="2"/>
  <c r="V224" i="2" l="1"/>
  <c r="X224" i="2"/>
  <c r="V225" i="2" l="1"/>
  <c r="X225" i="2"/>
  <c r="X226" i="2" l="1"/>
  <c r="V226" i="2"/>
  <c r="X227" i="2" l="1"/>
  <c r="V227" i="2"/>
  <c r="X228" i="2" l="1"/>
  <c r="V228" i="2"/>
  <c r="V229" i="2" l="1"/>
  <c r="X229" i="2"/>
  <c r="V230" i="2" l="1"/>
  <c r="X230" i="2"/>
  <c r="X231" i="2" l="1"/>
  <c r="V231" i="2"/>
  <c r="V232" i="2" l="1"/>
  <c r="X232" i="2"/>
  <c r="V3" i="2" l="1"/>
  <c r="V233" i="2"/>
  <c r="X233" i="2"/>
  <c r="V234" i="2" l="1"/>
  <c r="X234" i="2"/>
  <c r="E10" i="2"/>
  <c r="E11" i="2" l="1"/>
  <c r="G10" i="2"/>
  <c r="V235" i="2"/>
  <c r="X235" i="2"/>
  <c r="V236" i="2" l="1"/>
  <c r="X236" i="2"/>
  <c r="E12" i="2"/>
  <c r="G11" i="2"/>
  <c r="E13" i="2" l="1"/>
  <c r="G12" i="2"/>
  <c r="X237" i="2"/>
  <c r="V237" i="2"/>
  <c r="X238" i="2" l="1"/>
  <c r="V238" i="2"/>
  <c r="G13" i="2"/>
  <c r="E14" i="2"/>
  <c r="G14" i="2" l="1"/>
  <c r="E15" i="2"/>
  <c r="X239" i="2"/>
  <c r="V239" i="2"/>
  <c r="X240" i="2" l="1"/>
  <c r="V240" i="2"/>
  <c r="E16" i="2"/>
  <c r="G15" i="2"/>
  <c r="G16" i="2" l="1"/>
  <c r="E17" i="2"/>
  <c r="X241" i="2"/>
  <c r="V241" i="2"/>
  <c r="V242" i="2" l="1"/>
  <c r="X242" i="2"/>
  <c r="G17" i="2"/>
  <c r="E18" i="2"/>
  <c r="G18" i="2" l="1"/>
  <c r="E19" i="2"/>
  <c r="V243" i="2"/>
  <c r="X243" i="2"/>
  <c r="X244" i="2" l="1"/>
  <c r="V244" i="2"/>
  <c r="E20" i="2"/>
  <c r="G19" i="2"/>
  <c r="E21" i="2" l="1"/>
  <c r="G20" i="2"/>
  <c r="X245" i="2"/>
  <c r="V245" i="2"/>
  <c r="X246" i="2" l="1"/>
  <c r="V246" i="2"/>
  <c r="E22" i="2"/>
  <c r="G21" i="2"/>
  <c r="G22" i="2" l="1"/>
  <c r="E23" i="2"/>
  <c r="X247" i="2"/>
  <c r="V247" i="2"/>
  <c r="X248" i="2" l="1"/>
  <c r="V248" i="2"/>
  <c r="E24" i="2"/>
  <c r="G23" i="2"/>
  <c r="E25" i="2" l="1"/>
  <c r="G24" i="2"/>
  <c r="X249" i="2"/>
  <c r="V249" i="2"/>
  <c r="X250" i="2" l="1"/>
  <c r="V250" i="2"/>
  <c r="E26" i="2"/>
  <c r="G25" i="2"/>
  <c r="G26" i="2" l="1"/>
  <c r="E27" i="2"/>
  <c r="V251" i="2"/>
  <c r="X251" i="2"/>
  <c r="V252" i="2" l="1"/>
  <c r="X252" i="2"/>
  <c r="G27" i="2"/>
  <c r="E28" i="2"/>
  <c r="E29" i="2" l="1"/>
  <c r="G28" i="2"/>
  <c r="X253" i="2"/>
  <c r="V253" i="2"/>
  <c r="V254" i="2" l="1"/>
  <c r="X254" i="2"/>
  <c r="E30" i="2"/>
  <c r="G29" i="2"/>
  <c r="G30" i="2" l="1"/>
  <c r="E31" i="2"/>
  <c r="X255" i="2"/>
  <c r="V255" i="2"/>
  <c r="X256" i="2" l="1"/>
  <c r="V256" i="2"/>
  <c r="G31" i="2"/>
  <c r="E32" i="2"/>
  <c r="G32" i="2" l="1"/>
  <c r="E33" i="2"/>
  <c r="V257" i="2"/>
  <c r="X257" i="2"/>
  <c r="X258" i="2" l="1"/>
  <c r="V258" i="2"/>
  <c r="E34" i="2"/>
  <c r="G33" i="2"/>
  <c r="E35" i="2" l="1"/>
  <c r="G34" i="2"/>
  <c r="V259" i="2"/>
  <c r="X259" i="2"/>
  <c r="V260" i="2" l="1"/>
  <c r="X260" i="2"/>
  <c r="G35" i="2"/>
  <c r="E36" i="2"/>
  <c r="E37" i="2" l="1"/>
  <c r="G36" i="2"/>
  <c r="X261" i="2"/>
  <c r="V261" i="2"/>
  <c r="V262" i="2" l="1"/>
  <c r="X262" i="2"/>
  <c r="G37" i="2"/>
  <c r="E38" i="2"/>
  <c r="G38" i="2" l="1"/>
  <c r="E39" i="2"/>
  <c r="V263" i="2"/>
  <c r="X263" i="2"/>
  <c r="X264" i="2" l="1"/>
  <c r="V264" i="2"/>
  <c r="G39" i="2"/>
  <c r="G41" i="2" l="1"/>
  <c r="C46" i="2" s="1"/>
  <c r="C18" i="1" s="1"/>
  <c r="V265" i="2"/>
  <c r="X265" i="2"/>
  <c r="X266" i="2" l="1"/>
  <c r="V266" i="2"/>
  <c r="V267" i="2" l="1"/>
  <c r="X267" i="2"/>
  <c r="V268" i="2" l="1"/>
  <c r="X268" i="2"/>
  <c r="X269" i="2" l="1"/>
  <c r="V269" i="2"/>
  <c r="X270" i="2" l="1"/>
  <c r="V270" i="2"/>
  <c r="X271" i="2" l="1"/>
  <c r="V271" i="2"/>
  <c r="X272" i="2" l="1"/>
  <c r="V272" i="2"/>
  <c r="V273" i="2" l="1"/>
  <c r="X273" i="2"/>
  <c r="X274" i="2" l="1"/>
  <c r="V274" i="2"/>
  <c r="V275" i="2" l="1"/>
  <c r="X275" i="2"/>
  <c r="V276" i="2" l="1"/>
  <c r="X276" i="2"/>
  <c r="V277" i="2" l="1"/>
  <c r="X277" i="2"/>
  <c r="X278" i="2" l="1"/>
  <c r="V278" i="2"/>
  <c r="V279" i="2" l="1"/>
  <c r="X279" i="2"/>
  <c r="V280" i="2" l="1"/>
  <c r="X280" i="2"/>
  <c r="X281" i="2" l="1"/>
  <c r="V281" i="2"/>
  <c r="V282" i="2" l="1"/>
  <c r="X282" i="2"/>
  <c r="X283" i="2" l="1"/>
  <c r="V283" i="2"/>
  <c r="X284" i="2" l="1"/>
  <c r="V284" i="2"/>
  <c r="V285" i="2" l="1"/>
  <c r="X285" i="2"/>
  <c r="X286" i="2" l="1"/>
  <c r="V286" i="2"/>
  <c r="X287" i="2" l="1"/>
  <c r="V287" i="2"/>
  <c r="V288" i="2" l="1"/>
  <c r="X288" i="2"/>
  <c r="X289" i="2" l="1"/>
  <c r="V289" i="2"/>
  <c r="V290" i="2" l="1"/>
  <c r="X290" i="2"/>
  <c r="X291" i="2" l="1"/>
  <c r="V291" i="2"/>
  <c r="X292" i="2" l="1"/>
  <c r="V292" i="2"/>
  <c r="V293" i="2" l="1"/>
  <c r="X293" i="2"/>
  <c r="V294" i="2" l="1"/>
  <c r="X294" i="2"/>
  <c r="V295" i="2" l="1"/>
  <c r="X295" i="2"/>
  <c r="V296" i="2" l="1"/>
  <c r="X296" i="2"/>
  <c r="X297" i="2" l="1"/>
  <c r="V297" i="2"/>
  <c r="V298" i="2" l="1"/>
  <c r="X298" i="2"/>
  <c r="X299" i="2" l="1"/>
  <c r="V299" i="2"/>
  <c r="V300" i="2" l="1"/>
  <c r="X300" i="2"/>
  <c r="X301" i="2" l="1"/>
  <c r="V301" i="2"/>
  <c r="X302" i="2" l="1"/>
  <c r="V302" i="2"/>
  <c r="X303" i="2" l="1"/>
  <c r="V303" i="2"/>
  <c r="X304" i="2" l="1"/>
  <c r="V304" i="2"/>
  <c r="X305" i="2" l="1"/>
  <c r="V305" i="2"/>
  <c r="X306" i="2" l="1"/>
  <c r="V306" i="2"/>
  <c r="X307" i="2" l="1"/>
  <c r="V307" i="2"/>
  <c r="X308" i="2" l="1"/>
  <c r="V308" i="2"/>
  <c r="X309" i="2" l="1"/>
  <c r="V309" i="2"/>
</calcChain>
</file>

<file path=xl/sharedStrings.xml><?xml version="1.0" encoding="utf-8"?>
<sst xmlns="http://schemas.openxmlformats.org/spreadsheetml/2006/main" count="87" uniqueCount="74">
  <si>
    <t>kWc</t>
  </si>
  <si>
    <t>ans</t>
  </si>
  <si>
    <t>Durée de vie de l’installation</t>
  </si>
  <si>
    <t>paramètre imposé</t>
  </si>
  <si>
    <t>Puissance nominale de l’installation</t>
  </si>
  <si>
    <t>Rendement énergétique annuel spécifique</t>
  </si>
  <si>
    <t>kWh/kWc</t>
  </si>
  <si>
    <t>à simuler sur un outil (p.ex. swissolar) et fournir la simulation en annexe</t>
  </si>
  <si>
    <t>Dégradation de la production</t>
  </si>
  <si>
    <t>Coûts spécifiques (exploitation et entretien)</t>
  </si>
  <si>
    <t>ct/kWh</t>
  </si>
  <si>
    <t>Subvention de tiers (p.ex. commune)</t>
  </si>
  <si>
    <t>Subvention Pronovo</t>
  </si>
  <si>
    <t>chf</t>
  </si>
  <si>
    <t>Investissement net</t>
  </si>
  <si>
    <t>Coût du capital</t>
  </si>
  <si>
    <t>taux d'intérêt sur 30 ans</t>
  </si>
  <si>
    <t>cts/kWh</t>
  </si>
  <si>
    <t>Prix de revient calculé</t>
  </si>
  <si>
    <t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t>
  </si>
  <si>
    <t>An</t>
  </si>
  <si>
    <t>Dégradation linéaire</t>
  </si>
  <si>
    <t>sur</t>
  </si>
  <si>
    <t>puissance</t>
  </si>
  <si>
    <t>dégradation</t>
  </si>
  <si>
    <t>cumulée</t>
  </si>
  <si>
    <t>par an de la puissance nominale</t>
  </si>
  <si>
    <t>rendement annuel</t>
  </si>
  <si>
    <t>kWh</t>
  </si>
  <si>
    <t>%</t>
  </si>
  <si>
    <t>coûts spécifiques</t>
  </si>
  <si>
    <t>intérêts annuels</t>
  </si>
  <si>
    <t>Annuité</t>
  </si>
  <si>
    <t>% intérêt capital</t>
  </si>
  <si>
    <t>taux intérêt</t>
  </si>
  <si>
    <t>Annuité subventions</t>
  </si>
  <si>
    <t>durée</t>
  </si>
  <si>
    <t>capital emprunté sans intérêts</t>
  </si>
  <si>
    <t>intérêts subventions
sur 1 an</t>
  </si>
  <si>
    <t>% intérêt capital externe</t>
  </si>
  <si>
    <t>prix de revient</t>
  </si>
  <si>
    <t>CALCUL DE PRIX DE REVIENT DU kWh SOLAIRE</t>
  </si>
  <si>
    <t>de la puissance de départ après 30 ans</t>
  </si>
  <si>
    <t xml:space="preserve">Investissement avec effet fiscal déduit </t>
  </si>
  <si>
    <t>taux marginal à considérer : 15%</t>
  </si>
  <si>
    <t>kWp</t>
  </si>
  <si>
    <t>kWh/kWp</t>
  </si>
  <si>
    <t>Jahre</t>
  </si>
  <si>
    <t>Rp/kWp</t>
  </si>
  <si>
    <t>français</t>
  </si>
  <si>
    <t>Deutsch</t>
  </si>
  <si>
    <t>Sprache / Langue</t>
  </si>
  <si>
    <t>RP/kWp</t>
  </si>
  <si>
    <t>formulaire</t>
  </si>
  <si>
    <t>Anlagen-Nennleistung</t>
  </si>
  <si>
    <t>Anlagen-Lebensdauer</t>
  </si>
  <si>
    <t>Spezifischer Jahresenergieertrag</t>
  </si>
  <si>
    <t>Produktionsdegragation</t>
  </si>
  <si>
    <t>Netto-Investition</t>
  </si>
  <si>
    <t>Kapitalkosten</t>
  </si>
  <si>
    <t>Zinssatz für 30 Jahre</t>
  </si>
  <si>
    <t>vorgeschriebener Parameter</t>
  </si>
  <si>
    <t>der Nennleistung nach 30 Jahren</t>
  </si>
  <si>
    <t>Spezifische Kosten (Betrieb und Unterhalt)</t>
  </si>
  <si>
    <t>Investitionssumme mit abgezogenem Steuereffekt</t>
  </si>
  <si>
    <t>angenommener Grenzsteuersatz von 15%</t>
  </si>
  <si>
    <t>Drittsubvention (z.B. kommunal)</t>
  </si>
  <si>
    <t>Einmalvergütung Pronovo</t>
  </si>
  <si>
    <t>Berechnete Gestehungskosten</t>
  </si>
  <si>
    <t>Eine Anlage, deren Gestehungskosten für den obligatorischen Teil 25 Rp/kWh oder weniger betragen, wird grundsätzlich nicht für eine Ausnahme in Frage kommen. Bei Anlagen, deren Gestehungskosten über 25 Rp/kWh liegt, wird im Einzelfall geprüft, ob die Investition wirtschaftlich unverhältnismässig ist.</t>
  </si>
  <si>
    <t>in einem Tool (z.B. swissolar) zu simulieren und als Anhang bereitzustellen</t>
  </si>
  <si>
    <t>SEFH - version octobre 2025</t>
  </si>
  <si>
    <t>DEWK - Version Oktober 2025</t>
  </si>
  <si>
    <t>RECHNUNG DER GESTEHUNGKOSTEN PRO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</si>
</sst>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%"/>
    <numFmt numFmtId="165" formatCode="0.000000"/>
    <numFmt numFmtId="166" formatCode="_-* #,##0_-;\-* #,##0_-;_-* &quot;-&quot;??_-;_-@_-"/>
    <numFmt numFmtId="167" formatCode="_-* #,##0.0000000000000_-;\-* #,##0.0000000000000_-;_-* &quot;-&quot;??_-;_-@_-"/>
    <numFmt numFmtId="168" formatCode="_-* #,##0.0_-;\-* #,##0.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/>
    <xf numFmtId="164" fontId="0" fillId="0" borderId="0" xfId="2" applyNumberFormat="1" applyFont="1"/>
    <xf numFmtId="165" fontId="0" fillId="0" borderId="0" xfId="0" applyNumberFormat="1"/>
    <xf numFmtId="1" fontId="0" fillId="0" borderId="0" xfId="0" quotePrefix="1" applyNumberFormat="1"/>
    <xf numFmtId="0" fontId="0" fillId="0" borderId="0" xfId="0" applyAlignment="1">
      <alignment horizontal="right"/>
    </xf>
    <xf numFmtId="1" fontId="0" fillId="0" borderId="0" xfId="0" applyNumberFormat="1"/>
    <xf numFmtId="166" fontId="0" fillId="0" borderId="0" xfId="1" applyNumberFormat="1" applyFont="1"/>
    <xf numFmtId="0" fontId="0" fillId="0" borderId="0" xfId="1" applyNumberFormat="1" applyFont="1"/>
    <xf numFmtId="167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43" fontId="0" fillId="0" borderId="0" xfId="1" applyFont="1"/>
    <xf numFmtId="43" fontId="4" fillId="0" borderId="0" xfId="1" applyFont="1"/>
    <xf numFmtId="0" fontId="0" fillId="0" borderId="1" xfId="0" applyBorder="1"/>
    <xf numFmtId="1" fontId="0" fillId="0" borderId="1" xfId="0" quotePrefix="1" applyNumberFormat="1" applyBorder="1"/>
    <xf numFmtId="43" fontId="4" fillId="0" borderId="1" xfId="1" applyFont="1" applyBorder="1"/>
    <xf numFmtId="43" fontId="0" fillId="0" borderId="1" xfId="1" applyFont="1" applyBorder="1"/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166" fontId="0" fillId="4" borderId="0" xfId="1" applyNumberFormat="1" applyFont="1" applyFill="1" applyAlignment="1">
      <alignment vertical="top"/>
    </xf>
    <xf numFmtId="9" fontId="0" fillId="4" borderId="0" xfId="0" applyNumberFormat="1" applyFill="1" applyAlignment="1">
      <alignment vertical="top"/>
    </xf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0" xfId="0" applyAlignment="1">
      <alignment vertical="top" wrapText="1"/>
    </xf>
    <xf numFmtId="0" fontId="3" fillId="4" borderId="0" xfId="0" applyFont="1" applyFill="1" applyAlignment="1">
      <alignment vertical="top"/>
    </xf>
    <xf numFmtId="0" fontId="2" fillId="0" borderId="0" xfId="0" applyFont="1"/>
    <xf numFmtId="0" fontId="0" fillId="2" borderId="0" xfId="0" applyFill="1" applyAlignment="1" applyProtection="1">
      <alignment vertical="top"/>
      <protection locked="0"/>
    </xf>
    <xf numFmtId="166" fontId="0" fillId="2" borderId="0" xfId="1" applyNumberFormat="1" applyFont="1" applyFill="1" applyAlignment="1" applyProtection="1">
      <alignment vertical="top"/>
      <protection locked="0"/>
    </xf>
    <xf numFmtId="0" fontId="7" fillId="4" borderId="0" xfId="0" applyFont="1" applyFill="1" applyAlignment="1">
      <alignment horizontal="right" vertical="top"/>
    </xf>
    <xf numFmtId="168" fontId="5" fillId="5" borderId="0" xfId="1" applyNumberFormat="1" applyFont="1" applyFill="1" applyAlignment="1">
      <alignment vertical="center"/>
    </xf>
    <xf numFmtId="0" fontId="6" fillId="3" borderId="0" xfId="0" applyFont="1" applyFill="1" applyAlignment="1">
      <alignment horizontal="center" vertical="top"/>
    </xf>
    <xf numFmtId="0" fontId="0" fillId="4" borderId="0" xfId="0" applyFill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2">
    <dxf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16EA-8201-48B7-BE9A-D442B66776E2}">
  <sheetPr codeName="Feuil1"/>
  <dimension ref="A1:F21"/>
  <sheetViews>
    <sheetView tabSelected="1" workbookViewId="0">
      <selection activeCell="C1" sqref="C1"/>
    </sheetView>
  </sheetViews>
  <sheetFormatPr baseColWidth="10" defaultColWidth="0" defaultRowHeight="15" zeroHeight="1" x14ac:dyDescent="0.25"/>
  <cols>
    <col min="1" max="1" width="3.5703125" style="20" customWidth="1"/>
    <col min="2" max="2" width="39.7109375" style="20" bestFit="1" customWidth="1"/>
    <col min="3" max="4" width="11.42578125" style="20" customWidth="1"/>
    <col min="5" max="5" width="67.7109375" style="20" customWidth="1"/>
    <col min="6" max="6" width="2" style="20" customWidth="1"/>
    <col min="7" max="16384" width="11.42578125" style="20" hidden="1"/>
  </cols>
  <sheetData>
    <row r="1" spans="2:5" x14ac:dyDescent="0.25">
      <c r="B1" s="20" t="s">
        <v>51</v>
      </c>
      <c r="C1" s="28" t="s">
        <v>49</v>
      </c>
    </row>
    <row r="2" spans="2:5" x14ac:dyDescent="0.25">
      <c r="C2" s="26">
        <f>IF(C1="français",1,2)</f>
        <v>1</v>
      </c>
    </row>
    <row r="3" spans="2:5" ht="21" x14ac:dyDescent="0.25">
      <c r="B3" s="32" t="str">
        <f>traduction!A24</f>
        <v>CALCUL DE PRIX DE REVIENT DU kWh SOLAIRE</v>
      </c>
      <c r="C3" s="32"/>
      <c r="D3" s="32"/>
      <c r="E3" s="32"/>
    </row>
    <row r="4" spans="2:5" x14ac:dyDescent="0.25"/>
    <row r="5" spans="2:5" x14ac:dyDescent="0.25">
      <c r="B5" s="20" t="str">
        <f>traduction!A3</f>
        <v>Puissance nominale de l’installation</v>
      </c>
      <c r="C5" s="28"/>
      <c r="D5" s="20" t="str">
        <f>traduction!A13</f>
        <v>kWc</v>
      </c>
    </row>
    <row r="6" spans="2:5" x14ac:dyDescent="0.25">
      <c r="B6" s="20" t="str">
        <f>traduction!A4</f>
        <v>Durée de vie de l’installation</v>
      </c>
      <c r="C6" s="20">
        <v>30</v>
      </c>
      <c r="D6" s="20" t="str">
        <f>traduction!A14</f>
        <v>ans</v>
      </c>
      <c r="E6" s="20" t="str">
        <f>traduction!A19</f>
        <v>paramètre imposé</v>
      </c>
    </row>
    <row r="7" spans="2:5" x14ac:dyDescent="0.25">
      <c r="B7" s="20" t="str">
        <f>traduction!A5</f>
        <v>Rendement énergétique annuel spécifique</v>
      </c>
      <c r="C7" s="29"/>
      <c r="D7" s="20" t="str">
        <f>traduction!A15</f>
        <v>kWh/kWc</v>
      </c>
      <c r="E7" s="20" t="str">
        <f>traduction!A20</f>
        <v>à simuler sur un outil (p.ex. swissolar) et fournir la simulation en annexe</v>
      </c>
    </row>
    <row r="8" spans="2:5" x14ac:dyDescent="0.25">
      <c r="B8" s="20" t="str">
        <f>traduction!A6</f>
        <v>Dégradation de la production</v>
      </c>
      <c r="C8" s="21">
        <v>80</v>
      </c>
      <c r="D8" s="22" t="s">
        <v>29</v>
      </c>
      <c r="E8" s="20" t="str">
        <f>traduction!A21</f>
        <v>de la puissance de départ après 30 ans</v>
      </c>
    </row>
    <row r="9" spans="2:5" x14ac:dyDescent="0.25">
      <c r="B9" s="20" t="str">
        <f>traduction!A7</f>
        <v>Coûts spécifiques (exploitation et entretien)</v>
      </c>
      <c r="C9" s="20">
        <v>0.03</v>
      </c>
      <c r="D9" s="20" t="str">
        <f>traduction!A17</f>
        <v>ct/kWh</v>
      </c>
    </row>
    <row r="10" spans="2:5" x14ac:dyDescent="0.25">
      <c r="B10" s="20" t="str">
        <f>traduction!A8</f>
        <v xml:space="preserve">Investissement avec effet fiscal déduit </v>
      </c>
      <c r="C10" s="29"/>
      <c r="D10" s="20" t="s">
        <v>13</v>
      </c>
      <c r="E10" s="20" t="str">
        <f>traduction!A22</f>
        <v>taux marginal à considérer : 15%</v>
      </c>
    </row>
    <row r="11" spans="2:5" x14ac:dyDescent="0.25">
      <c r="B11" s="20" t="str">
        <f>traduction!A9</f>
        <v>Subvention de tiers (p.ex. commune)</v>
      </c>
      <c r="C11" s="29"/>
      <c r="D11" s="20" t="s">
        <v>13</v>
      </c>
    </row>
    <row r="12" spans="2:5" x14ac:dyDescent="0.25">
      <c r="B12" s="20" t="str">
        <f>traduction!A10</f>
        <v>Subvention Pronovo</v>
      </c>
      <c r="C12" s="29"/>
      <c r="D12" s="20" t="s">
        <v>13</v>
      </c>
    </row>
    <row r="13" spans="2:5" x14ac:dyDescent="0.25">
      <c r="B13" s="20" t="str">
        <f>traduction!A11</f>
        <v>Investissement net</v>
      </c>
      <c r="C13" s="21" t="str">
        <f>IF((C10-C11-C12)=0,"",(C10-C11-C12))</f>
        <v/>
      </c>
      <c r="D13" s="20" t="s">
        <v>13</v>
      </c>
    </row>
    <row r="14" spans="2:5" x14ac:dyDescent="0.25">
      <c r="B14" s="20" t="str">
        <f>traduction!A12</f>
        <v>Coût du capital</v>
      </c>
      <c r="C14" s="22">
        <v>0.02</v>
      </c>
      <c r="D14" s="20" t="str">
        <f>traduction!A18</f>
        <v>taux d'intérêt sur 30 ans</v>
      </c>
    </row>
    <row r="15" spans="2:5" x14ac:dyDescent="0.25"/>
    <row r="16" spans="2:5" x14ac:dyDescent="0.25"/>
    <row r="17" spans="2:5" x14ac:dyDescent="0.25"/>
    <row r="18" spans="2:5" ht="15.75" x14ac:dyDescent="0.25">
      <c r="B18" s="23" t="str">
        <f>traduction!A25</f>
        <v>Prix de revient calculé</v>
      </c>
      <c r="C18" s="31" t="str">
        <f>IFERROR(calculs!C46*100,"")</f>
        <v/>
      </c>
      <c r="D18" s="24" t="str">
        <f>traduction!A16</f>
        <v>cts/kWh</v>
      </c>
    </row>
    <row r="19" spans="2:5" x14ac:dyDescent="0.25"/>
    <row r="20" spans="2:5" ht="54" customHeight="1" x14ac:dyDescent="0.25">
      <c r="B20" s="33" t="str">
        <f>traduction!A23</f>
        <v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v>
      </c>
      <c r="C20" s="33"/>
      <c r="D20" s="33"/>
      <c r="E20" s="33"/>
    </row>
    <row r="21" spans="2:5" x14ac:dyDescent="0.25">
      <c r="E21" s="30" t="str">
        <f>traduction!A26</f>
        <v>SEFH - version octobre 2025</v>
      </c>
    </row>
  </sheetData>
  <sheetProtection algorithmName="SHA-512" hashValue="KaEJjCXulYk/QgbjSJs6KcyL3VKF40rCqzpQK5PXzC8vu0FnS1Xi4zYHdXZ0miWTvlSJ7II1H4npb2uVuTo3qQ==" saltValue="HRwbPMCjMR8/x190/aFciQ==" spinCount="100000" sheet="1" objects="1" scenarios="1" selectLockedCells="1"/>
  <mergeCells count="2">
    <mergeCell ref="B3:E3"/>
    <mergeCell ref="B20:E20"/>
  </mergeCells>
  <conditionalFormatting sqref="B20:E20">
    <cfRule type="expression" dxfId="1" priority="1">
      <formula>$C$18&lt;25</formula>
    </cfRule>
  </conditionalFormatting>
  <conditionalFormatting sqref="C18:D18">
    <cfRule type="expression" dxfId="0" priority="2">
      <formula>$C$18&lt;25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E5875A-FC5B-4965-88CD-EB942D532CB4}">
          <x14:formula1>
            <xm:f>traduction!$H$3:$H$4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D462-A4D8-486D-9FC5-64D558AD6569}">
  <sheetPr codeName="Feuil3"/>
  <dimension ref="A1:H26"/>
  <sheetViews>
    <sheetView workbookViewId="0">
      <selection activeCell="C25" sqref="C25"/>
    </sheetView>
  </sheetViews>
  <sheetFormatPr baseColWidth="10" defaultRowHeight="15" x14ac:dyDescent="0.25"/>
  <cols>
    <col min="1" max="1" width="52.7109375" style="27" customWidth="1"/>
    <col min="2" max="2" width="86.140625" customWidth="1"/>
    <col min="3" max="3" width="56" customWidth="1"/>
  </cols>
  <sheetData>
    <row r="1" spans="1:8" x14ac:dyDescent="0.25">
      <c r="A1" s="27" t="s">
        <v>53</v>
      </c>
      <c r="B1" t="s">
        <v>49</v>
      </c>
      <c r="C1" t="s">
        <v>50</v>
      </c>
    </row>
    <row r="2" spans="1:8" x14ac:dyDescent="0.25">
      <c r="B2">
        <v>1</v>
      </c>
      <c r="C2">
        <v>2</v>
      </c>
    </row>
    <row r="3" spans="1:8" x14ac:dyDescent="0.25">
      <c r="A3" s="27" t="str">
        <f>IF('Formulaire  Formular'!$C$2=1,traduction!B3,C3)</f>
        <v>Puissance nominale de l’installation</v>
      </c>
      <c r="B3" s="19" t="s">
        <v>4</v>
      </c>
      <c r="C3" t="s">
        <v>54</v>
      </c>
      <c r="H3" t="s">
        <v>49</v>
      </c>
    </row>
    <row r="4" spans="1:8" x14ac:dyDescent="0.25">
      <c r="A4" s="27" t="str">
        <f>IF('Formulaire  Formular'!$C$2=1,traduction!B4,C4)</f>
        <v>Durée de vie de l’installation</v>
      </c>
      <c r="B4" s="19" t="s">
        <v>2</v>
      </c>
      <c r="C4" t="s">
        <v>55</v>
      </c>
      <c r="H4" t="s">
        <v>50</v>
      </c>
    </row>
    <row r="5" spans="1:8" x14ac:dyDescent="0.25">
      <c r="A5" s="27" t="str">
        <f>IF('Formulaire  Formular'!$C$2=1,traduction!B5,C5)</f>
        <v>Rendement énergétique annuel spécifique</v>
      </c>
      <c r="B5" s="19" t="s">
        <v>5</v>
      </c>
      <c r="C5" t="s">
        <v>56</v>
      </c>
    </row>
    <row r="6" spans="1:8" x14ac:dyDescent="0.25">
      <c r="A6" s="27" t="str">
        <f>IF('Formulaire  Formular'!$C$2=1,traduction!B6,C6)</f>
        <v>Dégradation de la production</v>
      </c>
      <c r="B6" s="19" t="s">
        <v>8</v>
      </c>
      <c r="C6" t="s">
        <v>57</v>
      </c>
    </row>
    <row r="7" spans="1:8" x14ac:dyDescent="0.25">
      <c r="A7" s="27" t="str">
        <f>IF('Formulaire  Formular'!$C$2=1,traduction!B7,C7)</f>
        <v>Coûts spécifiques (exploitation et entretien)</v>
      </c>
      <c r="B7" s="19" t="s">
        <v>9</v>
      </c>
      <c r="C7" t="s">
        <v>63</v>
      </c>
    </row>
    <row r="8" spans="1:8" x14ac:dyDescent="0.25">
      <c r="A8" s="27" t="str">
        <f>IF('Formulaire  Formular'!$C$2=1,traduction!B8,C8)</f>
        <v xml:space="preserve">Investissement avec effet fiscal déduit </v>
      </c>
      <c r="B8" s="19" t="s">
        <v>43</v>
      </c>
      <c r="C8" t="s">
        <v>64</v>
      </c>
    </row>
    <row r="9" spans="1:8" x14ac:dyDescent="0.25">
      <c r="A9" s="27" t="str">
        <f>IF('Formulaire  Formular'!$C$2=1,traduction!B9,C9)</f>
        <v>Subvention de tiers (p.ex. commune)</v>
      </c>
      <c r="B9" s="19" t="s">
        <v>11</v>
      </c>
      <c r="C9" t="s">
        <v>66</v>
      </c>
    </row>
    <row r="10" spans="1:8" x14ac:dyDescent="0.25">
      <c r="A10" s="27" t="str">
        <f>IF('Formulaire  Formular'!$C$2=1,traduction!B10,C10)</f>
        <v>Subvention Pronovo</v>
      </c>
      <c r="B10" s="19" t="s">
        <v>12</v>
      </c>
      <c r="C10" t="s">
        <v>67</v>
      </c>
    </row>
    <row r="11" spans="1:8" x14ac:dyDescent="0.25">
      <c r="A11" s="27" t="str">
        <f>IF('Formulaire  Formular'!$C$2=1,traduction!B11,C11)</f>
        <v>Investissement net</v>
      </c>
      <c r="B11" s="19" t="s">
        <v>14</v>
      </c>
      <c r="C11" t="s">
        <v>58</v>
      </c>
    </row>
    <row r="12" spans="1:8" x14ac:dyDescent="0.25">
      <c r="A12" s="27" t="str">
        <f>IF('Formulaire  Formular'!$C$2=1,traduction!B12,C12)</f>
        <v>Coût du capital</v>
      </c>
      <c r="B12" s="19" t="s">
        <v>15</v>
      </c>
      <c r="C12" t="s">
        <v>59</v>
      </c>
    </row>
    <row r="13" spans="1:8" x14ac:dyDescent="0.25">
      <c r="A13" s="27" t="str">
        <f>IF('Formulaire  Formular'!$C$2=1,traduction!B13,C13)</f>
        <v>kWc</v>
      </c>
      <c r="B13" s="19" t="s">
        <v>0</v>
      </c>
      <c r="C13" t="s">
        <v>45</v>
      </c>
    </row>
    <row r="14" spans="1:8" x14ac:dyDescent="0.25">
      <c r="A14" s="27" t="str">
        <f>IF('Formulaire  Formular'!$C$2=1,traduction!B14,C14)</f>
        <v>ans</v>
      </c>
      <c r="B14" s="19" t="s">
        <v>1</v>
      </c>
      <c r="C14" t="s">
        <v>47</v>
      </c>
    </row>
    <row r="15" spans="1:8" x14ac:dyDescent="0.25">
      <c r="A15" s="27" t="str">
        <f>IF('Formulaire  Formular'!$C$2=1,traduction!B15,C15)</f>
        <v>kWh/kWc</v>
      </c>
      <c r="B15" s="19" t="s">
        <v>6</v>
      </c>
      <c r="C15" t="s">
        <v>46</v>
      </c>
    </row>
    <row r="16" spans="1:8" x14ac:dyDescent="0.25">
      <c r="A16" s="27" t="str">
        <f>IF('Formulaire  Formular'!$C$2=1,traduction!B16,C16)</f>
        <v>cts/kWh</v>
      </c>
      <c r="B16" s="19" t="s">
        <v>17</v>
      </c>
      <c r="C16" t="s">
        <v>48</v>
      </c>
    </row>
    <row r="17" spans="1:5" x14ac:dyDescent="0.25">
      <c r="A17" s="27" t="str">
        <f>IF('Formulaire  Formular'!$C$2=1,traduction!B17,C17)</f>
        <v>ct/kWh</v>
      </c>
      <c r="B17" s="19" t="s">
        <v>10</v>
      </c>
      <c r="C17" t="s">
        <v>52</v>
      </c>
    </row>
    <row r="18" spans="1:5" x14ac:dyDescent="0.25">
      <c r="A18" s="27" t="str">
        <f>IF('Formulaire  Formular'!$C$2=1,traduction!B18,C18)</f>
        <v>taux d'intérêt sur 30 ans</v>
      </c>
      <c r="B18" s="19" t="s">
        <v>16</v>
      </c>
      <c r="C18" t="s">
        <v>60</v>
      </c>
    </row>
    <row r="19" spans="1:5" x14ac:dyDescent="0.25">
      <c r="A19" s="27" t="str">
        <f>IF('Formulaire  Formular'!$C$2=1,traduction!B19,C19)</f>
        <v>paramètre imposé</v>
      </c>
      <c r="B19" s="19" t="s">
        <v>3</v>
      </c>
      <c r="C19" t="s">
        <v>61</v>
      </c>
    </row>
    <row r="20" spans="1:5" x14ac:dyDescent="0.25">
      <c r="A20" s="27" t="str">
        <f>IF('Formulaire  Formular'!$C$2=1,traduction!B20,C20)</f>
        <v>à simuler sur un outil (p.ex. swissolar) et fournir la simulation en annexe</v>
      </c>
      <c r="B20" s="19" t="s">
        <v>7</v>
      </c>
      <c r="C20" t="s">
        <v>70</v>
      </c>
    </row>
    <row r="21" spans="1:5" x14ac:dyDescent="0.25">
      <c r="A21" s="27" t="str">
        <f>IF('Formulaire  Formular'!$C$2=1,traduction!B21,C21)</f>
        <v>de la puissance de départ après 30 ans</v>
      </c>
      <c r="B21" s="19" t="s">
        <v>42</v>
      </c>
      <c r="C21" t="s">
        <v>62</v>
      </c>
    </row>
    <row r="22" spans="1:5" x14ac:dyDescent="0.25">
      <c r="A22" s="27" t="str">
        <f>IF('Formulaire  Formular'!$C$2=1,traduction!B22,C22)</f>
        <v>taux marginal à considérer : 15%</v>
      </c>
      <c r="B22" s="19" t="s">
        <v>44</v>
      </c>
      <c r="C22" t="s">
        <v>65</v>
      </c>
    </row>
    <row r="23" spans="1:5" ht="81.75" customHeight="1" x14ac:dyDescent="0.25">
      <c r="A23" s="27" t="str">
        <f>IF('Formulaire  Formular'!$C$2=1,traduction!B23,C23)</f>
        <v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v>
      </c>
      <c r="B23" s="25" t="s">
        <v>19</v>
      </c>
      <c r="C23" s="25" t="s">
        <v>69</v>
      </c>
      <c r="D23" s="25"/>
      <c r="E23" s="25"/>
    </row>
    <row r="24" spans="1:5" x14ac:dyDescent="0.25">
      <c r="A24" s="27" t="str">
        <f>IF('Formulaire  Formular'!$C$2=1,traduction!B24,C24)</f>
        <v>CALCUL DE PRIX DE REVIENT DU kWh SOLAIRE</v>
      </c>
      <c r="B24" s="19" t="s">
        <v>41</v>
      </c>
      <c r="C24" t="s">
        <v>73</v>
      </c>
    </row>
    <row r="25" spans="1:5" x14ac:dyDescent="0.25">
      <c r="A25" s="27" t="str">
        <f>IF('Formulaire  Formular'!$C$2=1,traduction!B25,C25)</f>
        <v>Prix de revient calculé</v>
      </c>
      <c r="B25" s="19" t="s">
        <v>18</v>
      </c>
      <c r="C25" t="s">
        <v>68</v>
      </c>
    </row>
    <row r="26" spans="1:5" x14ac:dyDescent="0.25">
      <c r="A26" s="27" t="str">
        <f>IF('Formulaire  Formular'!$C$2=1,traduction!B26,C26)</f>
        <v>SEFH - version octobre 2025</v>
      </c>
      <c r="B26" s="19" t="s">
        <v>71</v>
      </c>
      <c r="C26" t="s">
        <v>72</v>
      </c>
    </row>
  </sheetData>
  <sheetProtection algorithmName="SHA-512" hashValue="P9hmfxRgkTuPbKZbo9KR8oHo2vyJguagnQy9fPeM4T2s8rUZFOiYNzby6cb3Ro7Uy3lq27R/KZKHqSf7YQ+P6w==" saltValue="oJGFqqSf7aKIu/LlISSb2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3CA7-9846-416D-BC07-EA43FED4C4BE}">
  <sheetPr codeName="Feuil2"/>
  <dimension ref="B3:Y309"/>
  <sheetViews>
    <sheetView topLeftCell="A7" workbookViewId="0">
      <selection activeCell="F12" sqref="F12"/>
    </sheetView>
  </sheetViews>
  <sheetFormatPr baseColWidth="10" defaultRowHeight="15" x14ac:dyDescent="0.25"/>
  <cols>
    <col min="3" max="3" width="17.140625" bestFit="1" customWidth="1"/>
    <col min="4" max="4" width="16.5703125" bestFit="1" customWidth="1"/>
    <col min="5" max="5" width="28.140625" style="10" bestFit="1" customWidth="1"/>
    <col min="6" max="6" width="18.85546875" style="10" bestFit="1" customWidth="1"/>
    <col min="7" max="7" width="15.140625" bestFit="1" customWidth="1"/>
    <col min="18" max="18" width="11.7109375" bestFit="1" customWidth="1"/>
    <col min="19" max="19" width="30.28515625" bestFit="1" customWidth="1"/>
    <col min="21" max="21" width="15.140625" bestFit="1" customWidth="1"/>
    <col min="22" max="22" width="23" customWidth="1"/>
    <col min="24" max="24" width="19" bestFit="1" customWidth="1"/>
  </cols>
  <sheetData>
    <row r="3" spans="2:25" x14ac:dyDescent="0.25">
      <c r="Q3" t="s">
        <v>21</v>
      </c>
      <c r="U3" t="s">
        <v>32</v>
      </c>
      <c r="V3">
        <f>VLOOKUP((V4*100),U9:V309,2,TRUE)</f>
        <v>4.464992229340297E-2</v>
      </c>
      <c r="X3" t="s">
        <v>35</v>
      </c>
      <c r="Y3">
        <f>VLOOKUP((V4*100),W9:X309,2,TRUE)</f>
        <v>1.0199999999999991</v>
      </c>
    </row>
    <row r="4" spans="2:25" x14ac:dyDescent="0.25">
      <c r="Q4" t="s">
        <v>22</v>
      </c>
      <c r="R4">
        <f>'Formulaire  Formular'!C6</f>
        <v>30</v>
      </c>
      <c r="S4" t="s">
        <v>1</v>
      </c>
      <c r="U4" t="s">
        <v>34</v>
      </c>
      <c r="V4" s="1">
        <f>'Formulaire  Formular'!C14</f>
        <v>0.02</v>
      </c>
      <c r="X4" t="s">
        <v>36</v>
      </c>
      <c r="Y4">
        <v>1</v>
      </c>
    </row>
    <row r="5" spans="2:25" x14ac:dyDescent="0.25">
      <c r="Q5" t="s">
        <v>23</v>
      </c>
      <c r="R5" s="7">
        <f>'Formulaire  Formular'!C8</f>
        <v>80</v>
      </c>
      <c r="S5" t="s">
        <v>29</v>
      </c>
    </row>
    <row r="6" spans="2:25" x14ac:dyDescent="0.25">
      <c r="Q6" t="s">
        <v>24</v>
      </c>
      <c r="R6" s="2">
        <f>(100-R5)/R4/100</f>
        <v>6.6666666666666662E-3</v>
      </c>
      <c r="S6" t="s">
        <v>26</v>
      </c>
    </row>
    <row r="7" spans="2:25" ht="30" x14ac:dyDescent="0.25">
      <c r="B7" t="s">
        <v>20</v>
      </c>
      <c r="C7" t="s">
        <v>27</v>
      </c>
      <c r="D7" t="s">
        <v>30</v>
      </c>
      <c r="E7" s="10" t="s">
        <v>37</v>
      </c>
      <c r="F7" s="12" t="s">
        <v>38</v>
      </c>
      <c r="G7" t="s">
        <v>31</v>
      </c>
      <c r="Q7" t="str">
        <f>B7</f>
        <v>An</v>
      </c>
      <c r="R7" t="s">
        <v>24</v>
      </c>
      <c r="S7" t="s">
        <v>25</v>
      </c>
      <c r="U7" t="s">
        <v>33</v>
      </c>
      <c r="W7" t="s">
        <v>39</v>
      </c>
    </row>
    <row r="8" spans="2:25" x14ac:dyDescent="0.25">
      <c r="C8" s="5" t="s">
        <v>28</v>
      </c>
      <c r="D8" s="5" t="s">
        <v>13</v>
      </c>
      <c r="E8" s="11" t="s">
        <v>13</v>
      </c>
      <c r="F8" s="11" t="s">
        <v>13</v>
      </c>
      <c r="G8" s="5" t="s">
        <v>13</v>
      </c>
    </row>
    <row r="9" spans="2:25" x14ac:dyDescent="0.25">
      <c r="B9">
        <v>0</v>
      </c>
      <c r="Q9">
        <f t="shared" ref="Q9:Q40" si="0">B9</f>
        <v>0</v>
      </c>
      <c r="R9">
        <v>1</v>
      </c>
      <c r="U9">
        <v>0</v>
      </c>
      <c r="V9">
        <v>0</v>
      </c>
      <c r="W9">
        <v>0</v>
      </c>
      <c r="X9">
        <v>0</v>
      </c>
    </row>
    <row r="10" spans="2:25" x14ac:dyDescent="0.25">
      <c r="B10">
        <v>1</v>
      </c>
      <c r="C10" s="4">
        <f>'Formulaire  Formular'!$C$5*'Formulaire  Formular'!$C$7*S10</f>
        <v>0</v>
      </c>
      <c r="D10">
        <f>C10*'Formulaire  Formular'!$C$9</f>
        <v>0</v>
      </c>
      <c r="E10" s="14" t="e">
        <f>'Formulaire  Formular'!C13*V3</f>
        <v>#VALUE!</v>
      </c>
      <c r="F10" s="14">
        <f>((('Formulaire  Formular'!C12+'Formulaire  Formular'!C11)*calculs!$Y$3))-('Formulaire  Formular'!C12+'Formulaire  Formular'!C11)</f>
        <v>0</v>
      </c>
      <c r="G10" s="13" t="e">
        <f>E10+F10</f>
        <v>#VALUE!</v>
      </c>
      <c r="Q10">
        <f t="shared" si="0"/>
        <v>1</v>
      </c>
      <c r="R10" s="3">
        <f>R9-($R$6*$R$9)</f>
        <v>0.99333333333333329</v>
      </c>
      <c r="S10" s="3">
        <f>(R10+R9)/2</f>
        <v>0.99666666666666659</v>
      </c>
      <c r="U10" s="8">
        <v>0.01</v>
      </c>
      <c r="V10" s="9">
        <f>(((1+U10/100)^$R$4)*U10/100)/(((1+U10/100)^$R$4)-1)</f>
        <v>3.3385024970981197E-2</v>
      </c>
      <c r="W10">
        <f>ROUND(W9+0.01,2)</f>
        <v>0.01</v>
      </c>
      <c r="X10">
        <f>(((1+U10/100)^$Y$4)*U10/100)/(((1+U10/100)^$Y$4)-1)</f>
        <v>1.0001000000001101</v>
      </c>
    </row>
    <row r="11" spans="2:25" x14ac:dyDescent="0.25">
      <c r="B11">
        <v>2</v>
      </c>
      <c r="C11" s="4">
        <f>'Formulaire  Formular'!$C$5*'Formulaire  Formular'!$C$7*S11</f>
        <v>0</v>
      </c>
      <c r="D11">
        <f>C11*'Formulaire  Formular'!$C$9</f>
        <v>0</v>
      </c>
      <c r="E11" s="14" t="e">
        <f>E10</f>
        <v>#VALUE!</v>
      </c>
      <c r="F11" s="14">
        <v>0</v>
      </c>
      <c r="G11" s="13" t="e">
        <f t="shared" ref="G11:G39" si="1">E11+F11</f>
        <v>#VALUE!</v>
      </c>
      <c r="Q11">
        <f t="shared" si="0"/>
        <v>2</v>
      </c>
      <c r="R11" s="3">
        <f t="shared" ref="R11:R42" si="2">R10-($R$6*$R$9)</f>
        <v>0.98666666666666658</v>
      </c>
      <c r="S11" s="3">
        <f t="shared" ref="S11:S42" si="3">(R11+R10)/2</f>
        <v>0.99</v>
      </c>
      <c r="U11">
        <v>0.02</v>
      </c>
      <c r="V11" s="9">
        <f t="shared" ref="V11:V74" si="4">(((1+U11/100)^$R$4)*U11/100)/(((1+U11/100)^$R$4)-1)</f>
        <v>3.3436766545512309E-2</v>
      </c>
      <c r="W11">
        <f t="shared" ref="W11:W74" si="5">ROUND(W10+0.01,2)</f>
        <v>0.02</v>
      </c>
      <c r="X11">
        <f t="shared" ref="X11:X74" si="6">(((1+U11/100)^$Y$4)*U11/100)/(((1+U11/100)^$Y$4)-1)</f>
        <v>1.0002000000001103</v>
      </c>
    </row>
    <row r="12" spans="2:25" x14ac:dyDescent="0.25">
      <c r="B12">
        <v>3</v>
      </c>
      <c r="C12" s="4">
        <f>'Formulaire  Formular'!$C$5*'Formulaire  Formular'!$C$7*S12</f>
        <v>0</v>
      </c>
      <c r="D12">
        <f>C12*'Formulaire  Formular'!$C$9</f>
        <v>0</v>
      </c>
      <c r="E12" s="14" t="e">
        <f t="shared" ref="E12:E39" si="7">E11</f>
        <v>#VALUE!</v>
      </c>
      <c r="F12" s="14">
        <v>0</v>
      </c>
      <c r="G12" s="13" t="e">
        <f t="shared" si="1"/>
        <v>#VALUE!</v>
      </c>
      <c r="Q12">
        <f t="shared" si="0"/>
        <v>3</v>
      </c>
      <c r="R12" s="3">
        <f t="shared" si="2"/>
        <v>0.97999999999999987</v>
      </c>
      <c r="S12" s="3">
        <f t="shared" si="3"/>
        <v>0.98333333333333317</v>
      </c>
      <c r="U12">
        <v>0.03</v>
      </c>
      <c r="V12" s="9">
        <f t="shared" si="4"/>
        <v>3.3488558049332907E-2</v>
      </c>
      <c r="W12">
        <f t="shared" si="5"/>
        <v>0.03</v>
      </c>
      <c r="X12">
        <f t="shared" si="6"/>
        <v>1.0003000000001101</v>
      </c>
    </row>
    <row r="13" spans="2:25" x14ac:dyDescent="0.25">
      <c r="B13">
        <v>4</v>
      </c>
      <c r="C13" s="4">
        <f>'Formulaire  Formular'!$C$5*'Formulaire  Formular'!$C$7*S13</f>
        <v>0</v>
      </c>
      <c r="D13">
        <f>C13*'Formulaire  Formular'!$C$9</f>
        <v>0</v>
      </c>
      <c r="E13" s="14" t="e">
        <f t="shared" si="7"/>
        <v>#VALUE!</v>
      </c>
      <c r="F13" s="14">
        <v>0</v>
      </c>
      <c r="G13" s="13" t="e">
        <f t="shared" si="1"/>
        <v>#VALUE!</v>
      </c>
      <c r="Q13">
        <f t="shared" si="0"/>
        <v>4</v>
      </c>
      <c r="R13" s="3">
        <f t="shared" si="2"/>
        <v>0.97333333333333316</v>
      </c>
      <c r="S13" s="3">
        <f t="shared" si="3"/>
        <v>0.97666666666666657</v>
      </c>
      <c r="U13" s="8">
        <v>0.04</v>
      </c>
      <c r="V13" s="9">
        <f t="shared" si="4"/>
        <v>3.3540399474713885E-2</v>
      </c>
      <c r="W13">
        <f t="shared" si="5"/>
        <v>0.04</v>
      </c>
      <c r="X13">
        <f t="shared" si="6"/>
        <v>1.0004000000001101</v>
      </c>
    </row>
    <row r="14" spans="2:25" x14ac:dyDescent="0.25">
      <c r="B14">
        <v>5</v>
      </c>
      <c r="C14" s="4">
        <f>'Formulaire  Formular'!$C$5*'Formulaire  Formular'!$C$7*S14</f>
        <v>0</v>
      </c>
      <c r="D14">
        <f>C14*'Formulaire  Formular'!$C$9</f>
        <v>0</v>
      </c>
      <c r="E14" s="14" t="e">
        <f t="shared" si="7"/>
        <v>#VALUE!</v>
      </c>
      <c r="F14" s="14">
        <v>0</v>
      </c>
      <c r="G14" s="13" t="e">
        <f t="shared" si="1"/>
        <v>#VALUE!</v>
      </c>
      <c r="Q14">
        <f t="shared" si="0"/>
        <v>5</v>
      </c>
      <c r="R14" s="3">
        <f t="shared" si="2"/>
        <v>0.96666666666666645</v>
      </c>
      <c r="S14" s="3">
        <f t="shared" si="3"/>
        <v>0.96999999999999975</v>
      </c>
      <c r="U14">
        <v>0.05</v>
      </c>
      <c r="V14" s="9">
        <f t="shared" si="4"/>
        <v>3.3592290813857999E-2</v>
      </c>
      <c r="W14">
        <f t="shared" si="5"/>
        <v>0.05</v>
      </c>
      <c r="X14">
        <f t="shared" si="6"/>
        <v>1.0005000000001103</v>
      </c>
    </row>
    <row r="15" spans="2:25" x14ac:dyDescent="0.25">
      <c r="B15">
        <v>6</v>
      </c>
      <c r="C15" s="4">
        <f>'Formulaire  Formular'!$C$5*'Formulaire  Formular'!$C$7*S15</f>
        <v>0</v>
      </c>
      <c r="D15">
        <f>C15*'Formulaire  Formular'!$C$9</f>
        <v>0</v>
      </c>
      <c r="E15" s="14" t="e">
        <f t="shared" si="7"/>
        <v>#VALUE!</v>
      </c>
      <c r="F15" s="14">
        <v>0</v>
      </c>
      <c r="G15" s="13" t="e">
        <f t="shared" si="1"/>
        <v>#VALUE!</v>
      </c>
      <c r="Q15">
        <f t="shared" si="0"/>
        <v>6</v>
      </c>
      <c r="R15" s="3">
        <f t="shared" si="2"/>
        <v>0.95999999999999974</v>
      </c>
      <c r="S15" s="3">
        <f t="shared" si="3"/>
        <v>0.96333333333333315</v>
      </c>
      <c r="U15">
        <v>0.06</v>
      </c>
      <c r="V15" s="9">
        <f t="shared" si="4"/>
        <v>3.36442320588883E-2</v>
      </c>
      <c r="W15">
        <f t="shared" si="5"/>
        <v>0.06</v>
      </c>
      <c r="X15">
        <f t="shared" si="6"/>
        <v>1.0006000000001101</v>
      </c>
    </row>
    <row r="16" spans="2:25" x14ac:dyDescent="0.25">
      <c r="B16">
        <v>7</v>
      </c>
      <c r="C16" s="4">
        <f>'Formulaire  Formular'!$C$5*'Formulaire  Formular'!$C$7*S16</f>
        <v>0</v>
      </c>
      <c r="D16">
        <f>C16*'Formulaire  Formular'!$C$9</f>
        <v>0</v>
      </c>
      <c r="E16" s="14" t="e">
        <f t="shared" si="7"/>
        <v>#VALUE!</v>
      </c>
      <c r="F16" s="14">
        <v>0</v>
      </c>
      <c r="G16" s="13" t="e">
        <f t="shared" si="1"/>
        <v>#VALUE!</v>
      </c>
      <c r="Q16">
        <f t="shared" si="0"/>
        <v>7</v>
      </c>
      <c r="R16" s="3">
        <f t="shared" si="2"/>
        <v>0.95333333333333303</v>
      </c>
      <c r="S16" s="3">
        <f t="shared" si="3"/>
        <v>0.95666666666666633</v>
      </c>
      <c r="U16" s="8">
        <v>7.0000000000000007E-2</v>
      </c>
      <c r="V16" s="9">
        <f t="shared" si="4"/>
        <v>3.3696223201825366E-2</v>
      </c>
      <c r="W16">
        <f t="shared" si="5"/>
        <v>7.0000000000000007E-2</v>
      </c>
      <c r="X16">
        <f t="shared" si="6"/>
        <v>1.0007000000001103</v>
      </c>
    </row>
    <row r="17" spans="2:24" x14ac:dyDescent="0.25">
      <c r="B17">
        <v>8</v>
      </c>
      <c r="C17" s="4">
        <f>'Formulaire  Formular'!$C$5*'Formulaire  Formular'!$C$7*S17</f>
        <v>0</v>
      </c>
      <c r="D17">
        <f>C17*'Formulaire  Formular'!$C$9</f>
        <v>0</v>
      </c>
      <c r="E17" s="14" t="e">
        <f t="shared" si="7"/>
        <v>#VALUE!</v>
      </c>
      <c r="F17" s="14">
        <v>0</v>
      </c>
      <c r="G17" s="13" t="e">
        <f t="shared" si="1"/>
        <v>#VALUE!</v>
      </c>
      <c r="Q17">
        <f t="shared" si="0"/>
        <v>8</v>
      </c>
      <c r="R17" s="3">
        <f t="shared" si="2"/>
        <v>0.94666666666666632</v>
      </c>
      <c r="S17" s="3">
        <f t="shared" si="3"/>
        <v>0.94999999999999973</v>
      </c>
      <c r="U17">
        <v>0.08</v>
      </c>
      <c r="V17" s="9">
        <f t="shared" si="4"/>
        <v>3.3748264234600318E-2</v>
      </c>
      <c r="W17">
        <f t="shared" si="5"/>
        <v>0.08</v>
      </c>
      <c r="X17">
        <f t="shared" si="6"/>
        <v>1.00080000000011</v>
      </c>
    </row>
    <row r="18" spans="2:24" x14ac:dyDescent="0.25">
      <c r="B18">
        <v>9</v>
      </c>
      <c r="C18" s="4">
        <f>'Formulaire  Formular'!$C$5*'Formulaire  Formular'!$C$7*S18</f>
        <v>0</v>
      </c>
      <c r="D18">
        <f>C18*'Formulaire  Formular'!$C$9</f>
        <v>0</v>
      </c>
      <c r="E18" s="14" t="e">
        <f t="shared" si="7"/>
        <v>#VALUE!</v>
      </c>
      <c r="F18" s="14">
        <v>0</v>
      </c>
      <c r="G18" s="13" t="e">
        <f t="shared" si="1"/>
        <v>#VALUE!</v>
      </c>
      <c r="Q18">
        <f t="shared" si="0"/>
        <v>9</v>
      </c>
      <c r="R18" s="3">
        <f t="shared" si="2"/>
        <v>0.93999999999999961</v>
      </c>
      <c r="S18" s="3">
        <f t="shared" si="3"/>
        <v>0.94333333333333291</v>
      </c>
      <c r="U18">
        <v>0.09</v>
      </c>
      <c r="V18" s="9">
        <f t="shared" si="4"/>
        <v>3.3800355149075943E-2</v>
      </c>
      <c r="W18">
        <f t="shared" si="5"/>
        <v>0.09</v>
      </c>
      <c r="X18">
        <f t="shared" si="6"/>
        <v>1.0009000000001103</v>
      </c>
    </row>
    <row r="19" spans="2:24" x14ac:dyDescent="0.25">
      <c r="B19">
        <v>10</v>
      </c>
      <c r="C19" s="4">
        <f>'Formulaire  Formular'!$C$5*'Formulaire  Formular'!$C$7*S19</f>
        <v>0</v>
      </c>
      <c r="D19">
        <f>C19*'Formulaire  Formular'!$C$9</f>
        <v>0</v>
      </c>
      <c r="E19" s="14" t="e">
        <f t="shared" si="7"/>
        <v>#VALUE!</v>
      </c>
      <c r="F19" s="14">
        <v>0</v>
      </c>
      <c r="G19" s="13" t="e">
        <f t="shared" si="1"/>
        <v>#VALUE!</v>
      </c>
      <c r="Q19">
        <f t="shared" si="0"/>
        <v>10</v>
      </c>
      <c r="R19" s="3">
        <f t="shared" si="2"/>
        <v>0.9333333333333329</v>
      </c>
      <c r="S19" s="3">
        <f t="shared" si="3"/>
        <v>0.93666666666666631</v>
      </c>
      <c r="U19" s="8">
        <v>0.1</v>
      </c>
      <c r="V19" s="9">
        <f t="shared" si="4"/>
        <v>3.385249593700454E-2</v>
      </c>
      <c r="W19">
        <f t="shared" si="5"/>
        <v>0.1</v>
      </c>
      <c r="X19">
        <f t="shared" si="6"/>
        <v>1.0010000000001102</v>
      </c>
    </row>
    <row r="20" spans="2:24" x14ac:dyDescent="0.25">
      <c r="B20">
        <v>11</v>
      </c>
      <c r="C20" s="4">
        <f>'Formulaire  Formular'!$C$5*'Formulaire  Formular'!$C$7*S20</f>
        <v>0</v>
      </c>
      <c r="D20">
        <f>C20*'Formulaire  Formular'!$C$9</f>
        <v>0</v>
      </c>
      <c r="E20" s="14" t="e">
        <f t="shared" si="7"/>
        <v>#VALUE!</v>
      </c>
      <c r="F20" s="14">
        <v>0</v>
      </c>
      <c r="G20" s="13" t="e">
        <f t="shared" si="1"/>
        <v>#VALUE!</v>
      </c>
      <c r="Q20">
        <f t="shared" si="0"/>
        <v>11</v>
      </c>
      <c r="R20" s="3">
        <f t="shared" si="2"/>
        <v>0.92666666666666619</v>
      </c>
      <c r="S20" s="3">
        <f t="shared" si="3"/>
        <v>0.92999999999999949</v>
      </c>
      <c r="U20">
        <v>0.11</v>
      </c>
      <c r="V20" s="9">
        <f t="shared" si="4"/>
        <v>3.3904686590057097E-2</v>
      </c>
      <c r="W20">
        <f t="shared" si="5"/>
        <v>0.11</v>
      </c>
      <c r="X20">
        <f t="shared" si="6"/>
        <v>1.0010999999999082</v>
      </c>
    </row>
    <row r="21" spans="2:24" x14ac:dyDescent="0.25">
      <c r="B21">
        <v>12</v>
      </c>
      <c r="C21" s="4">
        <f>'Formulaire  Formular'!$C$5*'Formulaire  Formular'!$C$7*S21</f>
        <v>0</v>
      </c>
      <c r="D21">
        <f>C21*'Formulaire  Formular'!$C$9</f>
        <v>0</v>
      </c>
      <c r="E21" s="14" t="e">
        <f t="shared" si="7"/>
        <v>#VALUE!</v>
      </c>
      <c r="F21" s="14">
        <v>0</v>
      </c>
      <c r="G21" s="13" t="e">
        <f t="shared" si="1"/>
        <v>#VALUE!</v>
      </c>
      <c r="Q21">
        <f t="shared" si="0"/>
        <v>12</v>
      </c>
      <c r="R21" s="3">
        <f t="shared" si="2"/>
        <v>0.91999999999999948</v>
      </c>
      <c r="S21" s="3">
        <f t="shared" si="3"/>
        <v>0.9233333333333329</v>
      </c>
      <c r="U21">
        <v>0.12</v>
      </c>
      <c r="V21" s="9">
        <f t="shared" si="4"/>
        <v>3.3956927099838975E-2</v>
      </c>
      <c r="W21">
        <f t="shared" si="5"/>
        <v>0.12</v>
      </c>
      <c r="X21">
        <f t="shared" si="6"/>
        <v>1.001199999999925</v>
      </c>
    </row>
    <row r="22" spans="2:24" x14ac:dyDescent="0.25">
      <c r="B22">
        <v>13</v>
      </c>
      <c r="C22" s="4">
        <f>'Formulaire  Formular'!$C$5*'Formulaire  Formular'!$C$7*S22</f>
        <v>0</v>
      </c>
      <c r="D22">
        <f>C22*'Formulaire  Formular'!$C$9</f>
        <v>0</v>
      </c>
      <c r="E22" s="14" t="e">
        <f t="shared" si="7"/>
        <v>#VALUE!</v>
      </c>
      <c r="F22" s="14">
        <v>0</v>
      </c>
      <c r="G22" s="13" t="e">
        <f t="shared" si="1"/>
        <v>#VALUE!</v>
      </c>
      <c r="Q22">
        <f t="shared" si="0"/>
        <v>13</v>
      </c>
      <c r="R22" s="3">
        <f t="shared" si="2"/>
        <v>0.91333333333333278</v>
      </c>
      <c r="S22" s="3">
        <f t="shared" si="3"/>
        <v>0.91666666666666607</v>
      </c>
      <c r="U22" s="8">
        <v>0.13</v>
      </c>
      <c r="V22" s="9">
        <f t="shared" si="4"/>
        <v>3.4009217457840059E-2</v>
      </c>
      <c r="W22">
        <f t="shared" si="5"/>
        <v>0.13</v>
      </c>
      <c r="X22">
        <f t="shared" si="6"/>
        <v>1.0012999999999392</v>
      </c>
    </row>
    <row r="23" spans="2:24" x14ac:dyDescent="0.25">
      <c r="B23">
        <v>14</v>
      </c>
      <c r="C23" s="4">
        <f>'Formulaire  Formular'!$C$5*'Formulaire  Formular'!$C$7*S23</f>
        <v>0</v>
      </c>
      <c r="D23">
        <f>C23*'Formulaire  Formular'!$C$9</f>
        <v>0</v>
      </c>
      <c r="E23" s="14" t="e">
        <f t="shared" si="7"/>
        <v>#VALUE!</v>
      </c>
      <c r="F23" s="14">
        <v>0</v>
      </c>
      <c r="G23" s="13" t="e">
        <f t="shared" si="1"/>
        <v>#VALUE!</v>
      </c>
      <c r="Q23">
        <f t="shared" si="0"/>
        <v>14</v>
      </c>
      <c r="R23" s="3">
        <f t="shared" si="2"/>
        <v>0.90666666666666607</v>
      </c>
      <c r="S23" s="3">
        <f t="shared" si="3"/>
        <v>0.90999999999999948</v>
      </c>
      <c r="U23">
        <v>0.14000000000000001</v>
      </c>
      <c r="V23" s="9">
        <f t="shared" si="4"/>
        <v>3.4061557655473529E-2</v>
      </c>
      <c r="W23">
        <f t="shared" si="5"/>
        <v>0.14000000000000001</v>
      </c>
      <c r="X23">
        <f t="shared" si="6"/>
        <v>1.0013999999999514</v>
      </c>
    </row>
    <row r="24" spans="2:24" x14ac:dyDescent="0.25">
      <c r="B24">
        <v>15</v>
      </c>
      <c r="C24" s="4">
        <f>'Formulaire  Formular'!$C$5*'Formulaire  Formular'!$C$7*S24</f>
        <v>0</v>
      </c>
      <c r="D24">
        <f>C24*'Formulaire  Formular'!$C$9</f>
        <v>0</v>
      </c>
      <c r="E24" s="14" t="e">
        <f t="shared" si="7"/>
        <v>#VALUE!</v>
      </c>
      <c r="F24" s="14">
        <v>0</v>
      </c>
      <c r="G24" s="13" t="e">
        <f t="shared" si="1"/>
        <v>#VALUE!</v>
      </c>
      <c r="Q24">
        <f t="shared" si="0"/>
        <v>15</v>
      </c>
      <c r="R24" s="3">
        <f t="shared" si="2"/>
        <v>0.89999999999999936</v>
      </c>
      <c r="S24" s="3">
        <f t="shared" si="3"/>
        <v>0.90333333333333266</v>
      </c>
      <c r="U24">
        <v>0.15</v>
      </c>
      <c r="V24" s="9">
        <f t="shared" si="4"/>
        <v>3.4113947684069452E-2</v>
      </c>
      <c r="W24">
        <f t="shared" si="5"/>
        <v>0.15</v>
      </c>
      <c r="X24">
        <f t="shared" si="6"/>
        <v>1.0014999999999621</v>
      </c>
    </row>
    <row r="25" spans="2:24" x14ac:dyDescent="0.25">
      <c r="B25">
        <v>16</v>
      </c>
      <c r="C25" s="4">
        <f>'Formulaire  Formular'!$C$5*'Formulaire  Formular'!$C$7*S25</f>
        <v>0</v>
      </c>
      <c r="D25">
        <f>C25*'Formulaire  Formular'!$C$9</f>
        <v>0</v>
      </c>
      <c r="E25" s="14" t="e">
        <f t="shared" si="7"/>
        <v>#VALUE!</v>
      </c>
      <c r="F25" s="14">
        <v>0</v>
      </c>
      <c r="G25" s="13" t="e">
        <f t="shared" si="1"/>
        <v>#VALUE!</v>
      </c>
      <c r="Q25">
        <f t="shared" si="0"/>
        <v>16</v>
      </c>
      <c r="R25" s="3">
        <f t="shared" si="2"/>
        <v>0.89333333333333265</v>
      </c>
      <c r="S25" s="3">
        <f t="shared" si="3"/>
        <v>0.89666666666666606</v>
      </c>
      <c r="U25" s="8">
        <v>0.16</v>
      </c>
      <c r="V25" s="9">
        <f t="shared" si="4"/>
        <v>3.4166387534868552E-2</v>
      </c>
      <c r="W25">
        <f t="shared" si="5"/>
        <v>0.16</v>
      </c>
      <c r="X25">
        <f t="shared" si="6"/>
        <v>1.0015999999999714</v>
      </c>
    </row>
    <row r="26" spans="2:24" x14ac:dyDescent="0.25">
      <c r="B26">
        <v>17</v>
      </c>
      <c r="C26" s="4">
        <f>'Formulaire  Formular'!$C$5*'Formulaire  Formular'!$C$7*S26</f>
        <v>0</v>
      </c>
      <c r="D26">
        <f>C26*'Formulaire  Formular'!$C$9</f>
        <v>0</v>
      </c>
      <c r="E26" s="14" t="e">
        <f t="shared" si="7"/>
        <v>#VALUE!</v>
      </c>
      <c r="F26" s="14">
        <v>0</v>
      </c>
      <c r="G26" s="13" t="e">
        <f t="shared" si="1"/>
        <v>#VALUE!</v>
      </c>
      <c r="Q26">
        <f t="shared" si="0"/>
        <v>17</v>
      </c>
      <c r="R26" s="3">
        <f t="shared" si="2"/>
        <v>0.88666666666666594</v>
      </c>
      <c r="S26" s="3">
        <f t="shared" si="3"/>
        <v>0.88999999999999924</v>
      </c>
      <c r="U26">
        <v>0.17</v>
      </c>
      <c r="V26" s="9">
        <f t="shared" si="4"/>
        <v>3.4218877199018422E-2</v>
      </c>
      <c r="W26">
        <f t="shared" si="5"/>
        <v>0.17</v>
      </c>
      <c r="X26">
        <f t="shared" si="6"/>
        <v>1.0016999999999796</v>
      </c>
    </row>
    <row r="27" spans="2:24" x14ac:dyDescent="0.25">
      <c r="B27">
        <v>18</v>
      </c>
      <c r="C27" s="4">
        <f>'Formulaire  Formular'!$C$5*'Formulaire  Formular'!$C$7*S27</f>
        <v>0</v>
      </c>
      <c r="D27">
        <f>C27*'Formulaire  Formular'!$C$9</f>
        <v>0</v>
      </c>
      <c r="E27" s="14" t="e">
        <f t="shared" si="7"/>
        <v>#VALUE!</v>
      </c>
      <c r="F27" s="14">
        <v>0</v>
      </c>
      <c r="G27" s="13" t="e">
        <f t="shared" si="1"/>
        <v>#VALUE!</v>
      </c>
      <c r="Q27">
        <f t="shared" si="0"/>
        <v>18</v>
      </c>
      <c r="R27" s="3">
        <f t="shared" si="2"/>
        <v>0.87999999999999923</v>
      </c>
      <c r="S27" s="3">
        <f t="shared" si="3"/>
        <v>0.88333333333333264</v>
      </c>
      <c r="U27">
        <v>0.18</v>
      </c>
      <c r="V27" s="9">
        <f t="shared" si="4"/>
        <v>3.4271416667586971E-2</v>
      </c>
      <c r="W27">
        <f t="shared" si="5"/>
        <v>0.18</v>
      </c>
      <c r="X27">
        <f t="shared" si="6"/>
        <v>1.0017999999999867</v>
      </c>
    </row>
    <row r="28" spans="2:24" x14ac:dyDescent="0.25">
      <c r="B28">
        <v>19</v>
      </c>
      <c r="C28" s="4">
        <f>'Formulaire  Formular'!$C$5*'Formulaire  Formular'!$C$7*S28</f>
        <v>0</v>
      </c>
      <c r="D28">
        <f>C28*'Formulaire  Formular'!$C$9</f>
        <v>0</v>
      </c>
      <c r="E28" s="14" t="e">
        <f t="shared" si="7"/>
        <v>#VALUE!</v>
      </c>
      <c r="F28" s="14">
        <v>0</v>
      </c>
      <c r="G28" s="13" t="e">
        <f t="shared" si="1"/>
        <v>#VALUE!</v>
      </c>
      <c r="Q28">
        <f t="shared" si="0"/>
        <v>19</v>
      </c>
      <c r="R28" s="3">
        <f t="shared" si="2"/>
        <v>0.87333333333333252</v>
      </c>
      <c r="S28" s="3">
        <f t="shared" si="3"/>
        <v>0.87666666666666582</v>
      </c>
      <c r="U28" s="8">
        <v>0.19</v>
      </c>
      <c r="V28" s="9">
        <f t="shared" si="4"/>
        <v>3.4324005931554699E-2</v>
      </c>
      <c r="W28">
        <f t="shared" si="5"/>
        <v>0.19</v>
      </c>
      <c r="X28">
        <f t="shared" si="6"/>
        <v>1.0018999999999934</v>
      </c>
    </row>
    <row r="29" spans="2:24" x14ac:dyDescent="0.25">
      <c r="B29">
        <v>20</v>
      </c>
      <c r="C29" s="4">
        <f>'Formulaire  Formular'!$C$5*'Formulaire  Formular'!$C$7*S29</f>
        <v>0</v>
      </c>
      <c r="D29">
        <f>C29*'Formulaire  Formular'!$C$9</f>
        <v>0</v>
      </c>
      <c r="E29" s="14" t="e">
        <f t="shared" si="7"/>
        <v>#VALUE!</v>
      </c>
      <c r="F29" s="14">
        <v>0</v>
      </c>
      <c r="G29" s="13" t="e">
        <f t="shared" si="1"/>
        <v>#VALUE!</v>
      </c>
      <c r="Q29">
        <f t="shared" si="0"/>
        <v>20</v>
      </c>
      <c r="R29" s="3">
        <f t="shared" si="2"/>
        <v>0.86666666666666581</v>
      </c>
      <c r="S29" s="3">
        <f t="shared" si="3"/>
        <v>0.86999999999999922</v>
      </c>
      <c r="U29">
        <v>0.2</v>
      </c>
      <c r="V29" s="9">
        <f t="shared" si="4"/>
        <v>3.4376644981813462E-2</v>
      </c>
      <c r="W29">
        <f t="shared" si="5"/>
        <v>0.2</v>
      </c>
      <c r="X29">
        <f t="shared" si="6"/>
        <v>1.0019999999999991</v>
      </c>
    </row>
    <row r="30" spans="2:24" x14ac:dyDescent="0.25">
      <c r="B30">
        <v>21</v>
      </c>
      <c r="C30" s="4">
        <f>'Formulaire  Formular'!$C$5*'Formulaire  Formular'!$C$7*S30</f>
        <v>0</v>
      </c>
      <c r="D30">
        <f>C30*'Formulaire  Formular'!$C$9</f>
        <v>0</v>
      </c>
      <c r="E30" s="14" t="e">
        <f t="shared" si="7"/>
        <v>#VALUE!</v>
      </c>
      <c r="F30" s="14">
        <v>0</v>
      </c>
      <c r="G30" s="13" t="e">
        <f t="shared" si="1"/>
        <v>#VALUE!</v>
      </c>
      <c r="Q30">
        <f t="shared" si="0"/>
        <v>21</v>
      </c>
      <c r="R30" s="3">
        <f t="shared" si="2"/>
        <v>0.8599999999999991</v>
      </c>
      <c r="S30" s="3">
        <f t="shared" si="3"/>
        <v>0.8633333333333324</v>
      </c>
      <c r="U30">
        <v>0.21</v>
      </c>
      <c r="V30" s="9">
        <f t="shared" si="4"/>
        <v>3.4429333809166303E-2</v>
      </c>
      <c r="W30">
        <f t="shared" si="5"/>
        <v>0.21</v>
      </c>
      <c r="X30">
        <f t="shared" si="6"/>
        <v>1.0021000000000042</v>
      </c>
    </row>
    <row r="31" spans="2:24" x14ac:dyDescent="0.25">
      <c r="B31">
        <v>22</v>
      </c>
      <c r="C31" s="4">
        <f>'Formulaire  Formular'!$C$5*'Formulaire  Formular'!$C$7*S31</f>
        <v>0</v>
      </c>
      <c r="D31">
        <f>C31*'Formulaire  Formular'!$C$9</f>
        <v>0</v>
      </c>
      <c r="E31" s="14" t="e">
        <f t="shared" si="7"/>
        <v>#VALUE!</v>
      </c>
      <c r="F31" s="14">
        <v>0</v>
      </c>
      <c r="G31" s="13" t="e">
        <f t="shared" si="1"/>
        <v>#VALUE!</v>
      </c>
      <c r="Q31">
        <f t="shared" si="0"/>
        <v>22</v>
      </c>
      <c r="R31" s="3">
        <f t="shared" si="2"/>
        <v>0.85333333333333239</v>
      </c>
      <c r="S31" s="3">
        <f t="shared" si="3"/>
        <v>0.8566666666666658</v>
      </c>
      <c r="U31" s="8">
        <v>0.22</v>
      </c>
      <c r="V31" s="9">
        <f t="shared" si="4"/>
        <v>3.448207240433597E-2</v>
      </c>
      <c r="W31">
        <f t="shared" si="5"/>
        <v>0.22</v>
      </c>
      <c r="X31">
        <f t="shared" si="6"/>
        <v>1.0022000000000093</v>
      </c>
    </row>
    <row r="32" spans="2:24" x14ac:dyDescent="0.25">
      <c r="B32">
        <v>23</v>
      </c>
      <c r="C32" s="4">
        <f>'Formulaire  Formular'!$C$5*'Formulaire  Formular'!$C$7*S32</f>
        <v>0</v>
      </c>
      <c r="D32">
        <f>C32*'Formulaire  Formular'!$C$9</f>
        <v>0</v>
      </c>
      <c r="E32" s="14" t="e">
        <f t="shared" si="7"/>
        <v>#VALUE!</v>
      </c>
      <c r="F32" s="14">
        <v>0</v>
      </c>
      <c r="G32" s="13" t="e">
        <f t="shared" si="1"/>
        <v>#VALUE!</v>
      </c>
      <c r="Q32">
        <f t="shared" si="0"/>
        <v>23</v>
      </c>
      <c r="R32" s="3">
        <f t="shared" si="2"/>
        <v>0.84666666666666568</v>
      </c>
      <c r="S32" s="3">
        <f t="shared" si="3"/>
        <v>0.84999999999999898</v>
      </c>
      <c r="U32">
        <v>0.23</v>
      </c>
      <c r="V32" s="9">
        <f t="shared" si="4"/>
        <v>3.4534860757951667E-2</v>
      </c>
      <c r="W32">
        <f t="shared" si="5"/>
        <v>0.23</v>
      </c>
      <c r="X32">
        <f t="shared" si="6"/>
        <v>1.0023000000000137</v>
      </c>
    </row>
    <row r="33" spans="2:24" x14ac:dyDescent="0.25">
      <c r="B33">
        <v>24</v>
      </c>
      <c r="C33" s="4">
        <f>'Formulaire  Formular'!$C$5*'Formulaire  Formular'!$C$7*S33</f>
        <v>0</v>
      </c>
      <c r="D33">
        <f>C33*'Formulaire  Formular'!$C$9</f>
        <v>0</v>
      </c>
      <c r="E33" s="14" t="e">
        <f t="shared" si="7"/>
        <v>#VALUE!</v>
      </c>
      <c r="F33" s="14">
        <v>0</v>
      </c>
      <c r="G33" s="13" t="e">
        <f t="shared" si="1"/>
        <v>#VALUE!</v>
      </c>
      <c r="Q33">
        <f t="shared" si="0"/>
        <v>24</v>
      </c>
      <c r="R33" s="3">
        <f t="shared" si="2"/>
        <v>0.83999999999999897</v>
      </c>
      <c r="S33" s="3">
        <f t="shared" si="3"/>
        <v>0.84333333333333238</v>
      </c>
      <c r="U33">
        <v>0.24</v>
      </c>
      <c r="V33" s="9">
        <f t="shared" si="4"/>
        <v>3.4587698860561872E-2</v>
      </c>
      <c r="W33">
        <f t="shared" si="5"/>
        <v>0.24</v>
      </c>
      <c r="X33">
        <f t="shared" si="6"/>
        <v>1.0024000000000175</v>
      </c>
    </row>
    <row r="34" spans="2:24" x14ac:dyDescent="0.25">
      <c r="B34">
        <v>25</v>
      </c>
      <c r="C34" s="4">
        <f>'Formulaire  Formular'!$C$5*'Formulaire  Formular'!$C$7*S34</f>
        <v>0</v>
      </c>
      <c r="D34">
        <f>C34*'Formulaire  Formular'!$C$9</f>
        <v>0</v>
      </c>
      <c r="E34" s="14" t="e">
        <f t="shared" si="7"/>
        <v>#VALUE!</v>
      </c>
      <c r="F34" s="14">
        <v>0</v>
      </c>
      <c r="G34" s="13" t="e">
        <f t="shared" si="1"/>
        <v>#VALUE!</v>
      </c>
      <c r="Q34">
        <f t="shared" si="0"/>
        <v>25</v>
      </c>
      <c r="R34" s="3">
        <f t="shared" si="2"/>
        <v>0.83333333333333226</v>
      </c>
      <c r="S34" s="3">
        <f t="shared" si="3"/>
        <v>0.83666666666666556</v>
      </c>
      <c r="U34" s="8">
        <v>0.25</v>
      </c>
      <c r="V34" s="9">
        <f t="shared" si="4"/>
        <v>3.4640586702626167E-2</v>
      </c>
      <c r="W34">
        <f t="shared" si="5"/>
        <v>0.25</v>
      </c>
      <c r="X34">
        <f t="shared" si="6"/>
        <v>1.0025000000000213</v>
      </c>
    </row>
    <row r="35" spans="2:24" x14ac:dyDescent="0.25">
      <c r="B35">
        <v>26</v>
      </c>
      <c r="C35" s="4">
        <f>'Formulaire  Formular'!$C$5*'Formulaire  Formular'!$C$7*S35</f>
        <v>0</v>
      </c>
      <c r="D35">
        <f>C35*'Formulaire  Formular'!$C$9</f>
        <v>0</v>
      </c>
      <c r="E35" s="14" t="e">
        <f t="shared" si="7"/>
        <v>#VALUE!</v>
      </c>
      <c r="F35" s="14">
        <v>0</v>
      </c>
      <c r="G35" s="13" t="e">
        <f t="shared" si="1"/>
        <v>#VALUE!</v>
      </c>
      <c r="Q35">
        <f t="shared" si="0"/>
        <v>26</v>
      </c>
      <c r="R35" s="3">
        <f t="shared" si="2"/>
        <v>0.82666666666666555</v>
      </c>
      <c r="S35" s="3">
        <f t="shared" si="3"/>
        <v>0.82999999999999896</v>
      </c>
      <c r="U35">
        <v>0.26</v>
      </c>
      <c r="V35" s="9">
        <f t="shared" si="4"/>
        <v>3.4693524274517565E-2</v>
      </c>
      <c r="W35">
        <f t="shared" si="5"/>
        <v>0.26</v>
      </c>
      <c r="X35">
        <f t="shared" si="6"/>
        <v>1.0026000000000248</v>
      </c>
    </row>
    <row r="36" spans="2:24" x14ac:dyDescent="0.25">
      <c r="B36">
        <v>27</v>
      </c>
      <c r="C36" s="4">
        <f>'Formulaire  Formular'!$C$5*'Formulaire  Formular'!$C$7*S36</f>
        <v>0</v>
      </c>
      <c r="D36">
        <f>C36*'Formulaire  Formular'!$C$9</f>
        <v>0</v>
      </c>
      <c r="E36" s="14" t="e">
        <f t="shared" si="7"/>
        <v>#VALUE!</v>
      </c>
      <c r="F36" s="14">
        <v>0</v>
      </c>
      <c r="G36" s="13" t="e">
        <f t="shared" si="1"/>
        <v>#VALUE!</v>
      </c>
      <c r="Q36">
        <f t="shared" si="0"/>
        <v>27</v>
      </c>
      <c r="R36" s="3">
        <f t="shared" si="2"/>
        <v>0.81999999999999884</v>
      </c>
      <c r="S36" s="3">
        <f t="shared" si="3"/>
        <v>0.82333333333333214</v>
      </c>
      <c r="U36">
        <v>0.27</v>
      </c>
      <c r="V36" s="9">
        <f t="shared" si="4"/>
        <v>3.4746511566522885E-2</v>
      </c>
      <c r="W36">
        <f t="shared" si="5"/>
        <v>0.27</v>
      </c>
      <c r="X36">
        <f t="shared" si="6"/>
        <v>1.0027000000000279</v>
      </c>
    </row>
    <row r="37" spans="2:24" x14ac:dyDescent="0.25">
      <c r="B37">
        <v>28</v>
      </c>
      <c r="C37" s="4">
        <f>'Formulaire  Formular'!$C$5*'Formulaire  Formular'!$C$7*S37</f>
        <v>0</v>
      </c>
      <c r="D37">
        <f>C37*'Formulaire  Formular'!$C$9</f>
        <v>0</v>
      </c>
      <c r="E37" s="14" t="e">
        <f t="shared" si="7"/>
        <v>#VALUE!</v>
      </c>
      <c r="F37" s="14">
        <v>0</v>
      </c>
      <c r="G37" s="13" t="e">
        <f t="shared" si="1"/>
        <v>#VALUE!</v>
      </c>
      <c r="Q37">
        <f t="shared" si="0"/>
        <v>28</v>
      </c>
      <c r="R37" s="3">
        <f t="shared" si="2"/>
        <v>0.81333333333333213</v>
      </c>
      <c r="S37" s="3">
        <f t="shared" si="3"/>
        <v>0.81666666666666554</v>
      </c>
      <c r="U37" s="8">
        <v>0.28000000000000003</v>
      </c>
      <c r="V37" s="9">
        <f t="shared" si="4"/>
        <v>3.4799548568845276E-2</v>
      </c>
      <c r="W37">
        <f t="shared" si="5"/>
        <v>0.28000000000000003</v>
      </c>
      <c r="X37">
        <f t="shared" si="6"/>
        <v>1.0028000000000308</v>
      </c>
    </row>
    <row r="38" spans="2:24" x14ac:dyDescent="0.25">
      <c r="B38">
        <v>29</v>
      </c>
      <c r="C38" s="4">
        <f>'Formulaire  Formular'!$C$5*'Formulaire  Formular'!$C$7*S38</f>
        <v>0</v>
      </c>
      <c r="D38">
        <f>C38*'Formulaire  Formular'!$C$9</f>
        <v>0</v>
      </c>
      <c r="E38" s="14" t="e">
        <f t="shared" si="7"/>
        <v>#VALUE!</v>
      </c>
      <c r="F38" s="14">
        <v>0</v>
      </c>
      <c r="G38" s="13" t="e">
        <f t="shared" si="1"/>
        <v>#VALUE!</v>
      </c>
      <c r="Q38">
        <f t="shared" si="0"/>
        <v>29</v>
      </c>
      <c r="R38" s="3">
        <f t="shared" si="2"/>
        <v>0.80666666666666542</v>
      </c>
      <c r="S38" s="3">
        <f t="shared" si="3"/>
        <v>0.80999999999999872</v>
      </c>
      <c r="U38">
        <v>0.28999999999999998</v>
      </c>
      <c r="V38" s="9">
        <f t="shared" si="4"/>
        <v>3.4852635271600062E-2</v>
      </c>
      <c r="W38">
        <f t="shared" si="5"/>
        <v>0.28999999999999998</v>
      </c>
      <c r="X38">
        <f t="shared" si="6"/>
        <v>1.0029000000000337</v>
      </c>
    </row>
    <row r="39" spans="2:24" x14ac:dyDescent="0.25">
      <c r="B39">
        <v>30</v>
      </c>
      <c r="C39" s="4">
        <f>'Formulaire  Formular'!$C$5*'Formulaire  Formular'!$C$7*S39</f>
        <v>0</v>
      </c>
      <c r="D39">
        <f>C39*'Formulaire  Formular'!$C$9</f>
        <v>0</v>
      </c>
      <c r="E39" s="14" t="e">
        <f t="shared" si="7"/>
        <v>#VALUE!</v>
      </c>
      <c r="F39" s="14">
        <v>0</v>
      </c>
      <c r="G39" s="13" t="e">
        <f t="shared" si="1"/>
        <v>#VALUE!</v>
      </c>
      <c r="Q39">
        <f t="shared" si="0"/>
        <v>30</v>
      </c>
      <c r="R39" s="3">
        <f t="shared" si="2"/>
        <v>0.79999999999999871</v>
      </c>
      <c r="S39" s="3">
        <f t="shared" si="3"/>
        <v>0.80333333333333212</v>
      </c>
      <c r="U39">
        <v>0.3</v>
      </c>
      <c r="V39" s="9">
        <f t="shared" si="4"/>
        <v>3.4905771664814553E-2</v>
      </c>
      <c r="W39">
        <f t="shared" si="5"/>
        <v>0.3</v>
      </c>
      <c r="X39">
        <f t="shared" si="6"/>
        <v>1.0030000000000361</v>
      </c>
    </row>
    <row r="40" spans="2:24" x14ac:dyDescent="0.25">
      <c r="B40" s="15">
        <v>31</v>
      </c>
      <c r="C40" s="16"/>
      <c r="D40" s="15"/>
      <c r="E40" s="17"/>
      <c r="F40" s="17"/>
      <c r="G40" s="18"/>
      <c r="Q40">
        <f t="shared" si="0"/>
        <v>31</v>
      </c>
      <c r="R40" s="3">
        <f t="shared" si="2"/>
        <v>0.793333333333332</v>
      </c>
      <c r="S40" s="3">
        <f t="shared" si="3"/>
        <v>0.7966666666666653</v>
      </c>
      <c r="U40" s="8">
        <v>0.31</v>
      </c>
      <c r="V40" s="9">
        <f t="shared" si="4"/>
        <v>3.495895773843094E-2</v>
      </c>
      <c r="W40">
        <f t="shared" si="5"/>
        <v>0.31</v>
      </c>
      <c r="X40">
        <f t="shared" si="6"/>
        <v>1.003099999999967</v>
      </c>
    </row>
    <row r="41" spans="2:24" x14ac:dyDescent="0.25">
      <c r="C41" s="6">
        <f>SUM(C10:C40)</f>
        <v>0</v>
      </c>
      <c r="D41" s="6">
        <f>SUM(D10:D40)</f>
        <v>0</v>
      </c>
      <c r="G41" s="6" t="e">
        <f>SUM(G10:G40)</f>
        <v>#VALUE!</v>
      </c>
      <c r="I41" s="6"/>
      <c r="Q41">
        <v>32</v>
      </c>
      <c r="R41" s="3">
        <f>R40-($R$6*$R$9)</f>
        <v>0.78666666666666529</v>
      </c>
      <c r="S41" s="3">
        <f>(R41+R40)/2</f>
        <v>0.7899999999999987</v>
      </c>
      <c r="U41">
        <v>0.32</v>
      </c>
      <c r="V41" s="9">
        <f t="shared" si="4"/>
        <v>3.5012193482312881E-2</v>
      </c>
      <c r="W41">
        <f>ROUND(W40+0.01,2)</f>
        <v>0.32</v>
      </c>
      <c r="X41">
        <f t="shared" si="6"/>
        <v>1.0031999999999714</v>
      </c>
    </row>
    <row r="42" spans="2:24" x14ac:dyDescent="0.25">
      <c r="Q42">
        <v>33</v>
      </c>
      <c r="R42" s="3">
        <f t="shared" si="2"/>
        <v>0.77999999999999858</v>
      </c>
      <c r="S42" s="3">
        <f t="shared" si="3"/>
        <v>0.78333333333333188</v>
      </c>
      <c r="U42">
        <v>0.33</v>
      </c>
      <c r="V42" s="9">
        <f t="shared" si="4"/>
        <v>3.5065478886228275E-2</v>
      </c>
      <c r="W42">
        <f t="shared" si="5"/>
        <v>0.33</v>
      </c>
      <c r="X42">
        <f t="shared" si="6"/>
        <v>1.0032999999999757</v>
      </c>
    </row>
    <row r="43" spans="2:24" x14ac:dyDescent="0.25">
      <c r="U43" s="8">
        <v>0.34</v>
      </c>
      <c r="V43" s="9">
        <f t="shared" si="4"/>
        <v>3.5118813939865316E-2</v>
      </c>
      <c r="W43">
        <f t="shared" si="5"/>
        <v>0.34</v>
      </c>
      <c r="X43">
        <f t="shared" si="6"/>
        <v>1.0033999999999796</v>
      </c>
    </row>
    <row r="44" spans="2:24" x14ac:dyDescent="0.25">
      <c r="U44">
        <v>0.35</v>
      </c>
      <c r="V44" s="9">
        <f t="shared" si="4"/>
        <v>3.517219863282376E-2</v>
      </c>
      <c r="W44">
        <f t="shared" si="5"/>
        <v>0.35</v>
      </c>
      <c r="X44">
        <f t="shared" si="6"/>
        <v>1.0034999999999832</v>
      </c>
    </row>
    <row r="45" spans="2:24" x14ac:dyDescent="0.25">
      <c r="U45">
        <v>0.36</v>
      </c>
      <c r="V45" s="9">
        <f t="shared" si="4"/>
        <v>3.5225632954619092E-2</v>
      </c>
      <c r="W45">
        <f t="shared" si="5"/>
        <v>0.36</v>
      </c>
      <c r="X45">
        <f t="shared" si="6"/>
        <v>1.0035999999999867</v>
      </c>
    </row>
    <row r="46" spans="2:24" x14ac:dyDescent="0.25">
      <c r="B46" t="s">
        <v>40</v>
      </c>
      <c r="C46" t="e">
        <f>(G41+D41)/C41</f>
        <v>#VALUE!</v>
      </c>
      <c r="U46" s="8">
        <v>0.37</v>
      </c>
      <c r="V46" s="9">
        <f t="shared" si="4"/>
        <v>3.5279116894683125E-2</v>
      </c>
      <c r="W46">
        <f t="shared" si="5"/>
        <v>0.37</v>
      </c>
      <c r="X46">
        <f t="shared" si="6"/>
        <v>1.00369999999999</v>
      </c>
    </row>
    <row r="47" spans="2:24" x14ac:dyDescent="0.25">
      <c r="U47">
        <v>0.38</v>
      </c>
      <c r="V47" s="9">
        <f t="shared" si="4"/>
        <v>3.5332650442360065E-2</v>
      </c>
      <c r="W47">
        <f t="shared" si="5"/>
        <v>0.38</v>
      </c>
      <c r="X47">
        <f t="shared" si="6"/>
        <v>1.0037999999999934</v>
      </c>
    </row>
    <row r="48" spans="2:24" x14ac:dyDescent="0.25">
      <c r="U48">
        <v>0.39</v>
      </c>
      <c r="V48" s="9">
        <f t="shared" si="4"/>
        <v>3.5386233586909108E-2</v>
      </c>
      <c r="W48">
        <f t="shared" si="5"/>
        <v>0.39</v>
      </c>
      <c r="X48">
        <f t="shared" si="6"/>
        <v>1.0038999999999962</v>
      </c>
    </row>
    <row r="49" spans="21:24" x14ac:dyDescent="0.25">
      <c r="U49" s="8">
        <v>0.4</v>
      </c>
      <c r="V49" s="9">
        <f t="shared" si="4"/>
        <v>3.543986631750503E-2</v>
      </c>
      <c r="W49">
        <f t="shared" si="5"/>
        <v>0.4</v>
      </c>
      <c r="X49">
        <f t="shared" si="6"/>
        <v>1.0039999999999991</v>
      </c>
    </row>
    <row r="50" spans="21:24" x14ac:dyDescent="0.25">
      <c r="U50">
        <v>0.41</v>
      </c>
      <c r="V50" s="9">
        <f t="shared" si="4"/>
        <v>3.5493548623238003E-2</v>
      </c>
      <c r="W50">
        <f t="shared" si="5"/>
        <v>0.41</v>
      </c>
      <c r="X50">
        <f t="shared" si="6"/>
        <v>1.0041000000000018</v>
      </c>
    </row>
    <row r="51" spans="21:24" x14ac:dyDescent="0.25">
      <c r="U51">
        <v>0.42</v>
      </c>
      <c r="V51" s="9">
        <f t="shared" si="4"/>
        <v>3.5547280493112787E-2</v>
      </c>
      <c r="W51">
        <f t="shared" si="5"/>
        <v>0.42</v>
      </c>
      <c r="X51">
        <f t="shared" si="6"/>
        <v>1.0042000000000044</v>
      </c>
    </row>
    <row r="52" spans="21:24" x14ac:dyDescent="0.25">
      <c r="U52" s="8">
        <v>0.43</v>
      </c>
      <c r="V52" s="9">
        <f t="shared" si="4"/>
        <v>3.5601061916048941E-2</v>
      </c>
      <c r="W52">
        <f t="shared" si="5"/>
        <v>0.43</v>
      </c>
      <c r="X52">
        <f t="shared" si="6"/>
        <v>1.0043000000000069</v>
      </c>
    </row>
    <row r="53" spans="21:24" x14ac:dyDescent="0.25">
      <c r="U53">
        <v>0.44</v>
      </c>
      <c r="V53" s="9">
        <f t="shared" si="4"/>
        <v>3.5654892880881722E-2</v>
      </c>
      <c r="W53">
        <f t="shared" si="5"/>
        <v>0.44</v>
      </c>
      <c r="X53">
        <f t="shared" si="6"/>
        <v>1.0044000000000093</v>
      </c>
    </row>
    <row r="54" spans="21:24" x14ac:dyDescent="0.25">
      <c r="U54">
        <v>0.45</v>
      </c>
      <c r="V54" s="9">
        <f t="shared" si="4"/>
        <v>3.570877337636285E-2</v>
      </c>
      <c r="W54">
        <f t="shared" si="5"/>
        <v>0.45</v>
      </c>
      <c r="X54">
        <f t="shared" si="6"/>
        <v>1.0045000000000115</v>
      </c>
    </row>
    <row r="55" spans="21:24" x14ac:dyDescent="0.25">
      <c r="U55" s="8">
        <v>0.46</v>
      </c>
      <c r="V55" s="9">
        <f t="shared" si="4"/>
        <v>3.57627033911561E-2</v>
      </c>
      <c r="W55">
        <f t="shared" si="5"/>
        <v>0.46</v>
      </c>
      <c r="X55">
        <f t="shared" si="6"/>
        <v>1.0046000000000137</v>
      </c>
    </row>
    <row r="56" spans="21:24" x14ac:dyDescent="0.25">
      <c r="U56">
        <v>0.47</v>
      </c>
      <c r="V56" s="9">
        <f t="shared" si="4"/>
        <v>3.5816682913844211E-2</v>
      </c>
      <c r="W56">
        <f t="shared" si="5"/>
        <v>0.47</v>
      </c>
      <c r="X56">
        <f t="shared" si="6"/>
        <v>1.0047000000000155</v>
      </c>
    </row>
    <row r="57" spans="21:24" x14ac:dyDescent="0.25">
      <c r="U57">
        <v>0.48</v>
      </c>
      <c r="V57" s="9">
        <f t="shared" si="4"/>
        <v>3.5870711932924772E-2</v>
      </c>
      <c r="W57">
        <f t="shared" si="5"/>
        <v>0.48</v>
      </c>
      <c r="X57">
        <f t="shared" si="6"/>
        <v>1.0048000000000177</v>
      </c>
    </row>
    <row r="58" spans="21:24" x14ac:dyDescent="0.25">
      <c r="U58" s="8">
        <v>0.49</v>
      </c>
      <c r="V58" s="9">
        <f t="shared" si="4"/>
        <v>3.5924790436810371E-2</v>
      </c>
      <c r="W58">
        <f t="shared" si="5"/>
        <v>0.49</v>
      </c>
      <c r="X58">
        <f t="shared" si="6"/>
        <v>1.0049000000000194</v>
      </c>
    </row>
    <row r="59" spans="21:24" x14ac:dyDescent="0.25">
      <c r="U59">
        <v>0.5</v>
      </c>
      <c r="V59" s="9">
        <f t="shared" si="4"/>
        <v>3.5978918413829039E-2</v>
      </c>
      <c r="W59">
        <f t="shared" si="5"/>
        <v>0.5</v>
      </c>
      <c r="X59">
        <f t="shared" si="6"/>
        <v>1.0050000000000212</v>
      </c>
    </row>
    <row r="60" spans="21:24" x14ac:dyDescent="0.25">
      <c r="U60">
        <v>0.51</v>
      </c>
      <c r="V60" s="9">
        <f t="shared" si="4"/>
        <v>3.6033095852223654E-2</v>
      </c>
      <c r="W60">
        <f t="shared" si="5"/>
        <v>0.51</v>
      </c>
      <c r="X60">
        <f t="shared" si="6"/>
        <v>1.0050999999999797</v>
      </c>
    </row>
    <row r="61" spans="21:24" x14ac:dyDescent="0.25">
      <c r="U61" s="8">
        <v>0.52</v>
      </c>
      <c r="V61" s="9">
        <f t="shared" si="4"/>
        <v>3.608732274015878E-2</v>
      </c>
      <c r="W61">
        <f t="shared" si="5"/>
        <v>0.52</v>
      </c>
      <c r="X61">
        <f t="shared" si="6"/>
        <v>1.0051999999999821</v>
      </c>
    </row>
    <row r="62" spans="21:24" x14ac:dyDescent="0.25">
      <c r="U62">
        <v>0.53</v>
      </c>
      <c r="V62" s="9">
        <f t="shared" si="4"/>
        <v>3.6141599065708345E-2</v>
      </c>
      <c r="W62">
        <f t="shared" si="5"/>
        <v>0.53</v>
      </c>
      <c r="X62">
        <f t="shared" si="6"/>
        <v>1.0052999999999845</v>
      </c>
    </row>
    <row r="63" spans="21:24" x14ac:dyDescent="0.25">
      <c r="U63">
        <v>0.54</v>
      </c>
      <c r="V63" s="9">
        <f t="shared" si="4"/>
        <v>3.6195924816866086E-2</v>
      </c>
      <c r="W63">
        <f t="shared" si="5"/>
        <v>0.54</v>
      </c>
      <c r="X63">
        <f t="shared" si="6"/>
        <v>1.0053999999999867</v>
      </c>
    </row>
    <row r="64" spans="21:24" x14ac:dyDescent="0.25">
      <c r="U64" s="8">
        <v>0.55000000000000004</v>
      </c>
      <c r="V64" s="9">
        <f t="shared" si="4"/>
        <v>3.6250299981540036E-2</v>
      </c>
      <c r="W64">
        <f t="shared" si="5"/>
        <v>0.55000000000000004</v>
      </c>
      <c r="X64">
        <f t="shared" si="6"/>
        <v>1.0054999999999892</v>
      </c>
    </row>
    <row r="65" spans="21:24" x14ac:dyDescent="0.25">
      <c r="U65">
        <v>0.56000000000000005</v>
      </c>
      <c r="V65" s="9">
        <f t="shared" si="4"/>
        <v>3.630472454755642E-2</v>
      </c>
      <c r="W65">
        <f t="shared" si="5"/>
        <v>0.56000000000000005</v>
      </c>
      <c r="X65">
        <f t="shared" si="6"/>
        <v>1.0055999999999914</v>
      </c>
    </row>
    <row r="66" spans="21:24" x14ac:dyDescent="0.25">
      <c r="U66">
        <v>0.56999999999999995</v>
      </c>
      <c r="V66" s="9">
        <f t="shared" si="4"/>
        <v>3.6359198502656224E-2</v>
      </c>
      <c r="W66">
        <f t="shared" si="5"/>
        <v>0.56999999999999995</v>
      </c>
      <c r="X66">
        <f t="shared" si="6"/>
        <v>1.0056999999999932</v>
      </c>
    </row>
    <row r="67" spans="21:24" x14ac:dyDescent="0.25">
      <c r="U67" s="8">
        <v>0.57999999999999996</v>
      </c>
      <c r="V67" s="9">
        <f t="shared" si="4"/>
        <v>3.6413721834497523E-2</v>
      </c>
      <c r="W67">
        <f t="shared" si="5"/>
        <v>0.57999999999999996</v>
      </c>
      <c r="X67">
        <f t="shared" si="6"/>
        <v>1.0057999999999954</v>
      </c>
    </row>
    <row r="68" spans="21:24" x14ac:dyDescent="0.25">
      <c r="U68">
        <v>0.59</v>
      </c>
      <c r="V68" s="9">
        <f t="shared" si="4"/>
        <v>3.6468294530656378E-2</v>
      </c>
      <c r="W68">
        <f t="shared" si="5"/>
        <v>0.59</v>
      </c>
      <c r="X68">
        <f t="shared" si="6"/>
        <v>1.0058999999999971</v>
      </c>
    </row>
    <row r="69" spans="21:24" x14ac:dyDescent="0.25">
      <c r="U69">
        <v>0.6</v>
      </c>
      <c r="V69" s="9">
        <f t="shared" si="4"/>
        <v>3.6522916578624075E-2</v>
      </c>
      <c r="W69">
        <f t="shared" si="5"/>
        <v>0.6</v>
      </c>
      <c r="X69">
        <f t="shared" si="6"/>
        <v>1.0059999999999991</v>
      </c>
    </row>
    <row r="70" spans="21:24" x14ac:dyDescent="0.25">
      <c r="U70" s="8">
        <v>0.61</v>
      </c>
      <c r="V70" s="9">
        <f t="shared" si="4"/>
        <v>3.6577587965809039E-2</v>
      </c>
      <c r="W70">
        <f t="shared" si="5"/>
        <v>0.61</v>
      </c>
      <c r="X70">
        <f t="shared" si="6"/>
        <v>1.0061000000000009</v>
      </c>
    </row>
    <row r="71" spans="21:24" x14ac:dyDescent="0.25">
      <c r="U71">
        <v>0.62</v>
      </c>
      <c r="V71" s="9">
        <f t="shared" si="4"/>
        <v>3.6632308679535784E-2</v>
      </c>
      <c r="W71">
        <f t="shared" si="5"/>
        <v>0.62</v>
      </c>
      <c r="X71">
        <f t="shared" si="6"/>
        <v>1.0062000000000026</v>
      </c>
    </row>
    <row r="72" spans="21:24" x14ac:dyDescent="0.25">
      <c r="U72">
        <v>0.63</v>
      </c>
      <c r="V72" s="9">
        <f t="shared" si="4"/>
        <v>3.6687078707048237E-2</v>
      </c>
      <c r="W72">
        <f t="shared" si="5"/>
        <v>0.63</v>
      </c>
      <c r="X72">
        <f t="shared" si="6"/>
        <v>1.0063000000000044</v>
      </c>
    </row>
    <row r="73" spans="21:24" x14ac:dyDescent="0.25">
      <c r="U73" s="8">
        <v>0.64</v>
      </c>
      <c r="V73" s="9">
        <f t="shared" si="4"/>
        <v>3.6741898035504622E-2</v>
      </c>
      <c r="W73">
        <f t="shared" si="5"/>
        <v>0.64</v>
      </c>
      <c r="X73">
        <f t="shared" si="6"/>
        <v>1.0064000000000062</v>
      </c>
    </row>
    <row r="74" spans="21:24" x14ac:dyDescent="0.25">
      <c r="U74">
        <v>0.65</v>
      </c>
      <c r="V74" s="9">
        <f t="shared" si="4"/>
        <v>3.6796766651983004E-2</v>
      </c>
      <c r="W74">
        <f t="shared" si="5"/>
        <v>0.65</v>
      </c>
      <c r="X74">
        <f t="shared" si="6"/>
        <v>1.0065000000000077</v>
      </c>
    </row>
    <row r="75" spans="21:24" x14ac:dyDescent="0.25">
      <c r="U75">
        <v>0.66</v>
      </c>
      <c r="V75" s="9">
        <f t="shared" ref="V75:V138" si="8">(((1+U75/100)^$R$4)*U75/100)/(((1+U75/100)^$R$4)-1)</f>
        <v>3.6851684543476391E-2</v>
      </c>
      <c r="W75">
        <f t="shared" ref="W75:W138" si="9">ROUND(W74+0.01,2)</f>
        <v>0.66</v>
      </c>
      <c r="X75">
        <f t="shared" ref="X75:X138" si="10">(((1+U75/100)^$Y$4)*U75/100)/(((1+U75/100)^$Y$4)-1)</f>
        <v>1.0066000000000093</v>
      </c>
    </row>
    <row r="76" spans="21:24" x14ac:dyDescent="0.25">
      <c r="U76" s="8">
        <v>0.67</v>
      </c>
      <c r="V76" s="9">
        <f t="shared" si="8"/>
        <v>3.6906651696896296E-2</v>
      </c>
      <c r="W76">
        <f t="shared" si="9"/>
        <v>0.67</v>
      </c>
      <c r="X76">
        <f t="shared" si="10"/>
        <v>1.0067000000000108</v>
      </c>
    </row>
    <row r="77" spans="21:24" x14ac:dyDescent="0.25">
      <c r="U77">
        <v>0.68</v>
      </c>
      <c r="V77" s="9">
        <f t="shared" si="8"/>
        <v>3.6961668099072642E-2</v>
      </c>
      <c r="W77">
        <f t="shared" si="9"/>
        <v>0.68</v>
      </c>
      <c r="X77">
        <f t="shared" si="10"/>
        <v>1.0068000000000124</v>
      </c>
    </row>
    <row r="78" spans="21:24" x14ac:dyDescent="0.25">
      <c r="U78">
        <v>0.69</v>
      </c>
      <c r="V78" s="9">
        <f t="shared" si="8"/>
        <v>3.7016733736751566E-2</v>
      </c>
      <c r="W78">
        <f t="shared" si="9"/>
        <v>0.69</v>
      </c>
      <c r="X78">
        <f t="shared" si="10"/>
        <v>1.0069000000000135</v>
      </c>
    </row>
    <row r="79" spans="21:24" x14ac:dyDescent="0.25">
      <c r="U79" s="8">
        <v>0.7</v>
      </c>
      <c r="V79" s="9">
        <f t="shared" si="8"/>
        <v>3.7071848596597186E-2</v>
      </c>
      <c r="W79">
        <f t="shared" si="9"/>
        <v>0.7</v>
      </c>
      <c r="X79">
        <f t="shared" si="10"/>
        <v>1.007000000000015</v>
      </c>
    </row>
    <row r="80" spans="21:24" x14ac:dyDescent="0.25">
      <c r="U80">
        <v>0.71</v>
      </c>
      <c r="V80" s="9">
        <f t="shared" si="8"/>
        <v>3.712701266519039E-2</v>
      </c>
      <c r="W80">
        <f t="shared" si="9"/>
        <v>0.71</v>
      </c>
      <c r="X80">
        <f t="shared" si="10"/>
        <v>1.007099999999985</v>
      </c>
    </row>
    <row r="81" spans="21:24" x14ac:dyDescent="0.25">
      <c r="U81">
        <v>0.72</v>
      </c>
      <c r="V81" s="9">
        <f t="shared" si="8"/>
        <v>3.7182225929034168E-2</v>
      </c>
      <c r="W81">
        <f t="shared" si="9"/>
        <v>0.72</v>
      </c>
      <c r="X81">
        <f t="shared" si="10"/>
        <v>1.0071999999999868</v>
      </c>
    </row>
    <row r="82" spans="21:24" x14ac:dyDescent="0.25">
      <c r="U82" s="8">
        <v>0.73</v>
      </c>
      <c r="V82" s="9">
        <f t="shared" si="8"/>
        <v>3.7237488374544568E-2</v>
      </c>
      <c r="W82">
        <f t="shared" si="9"/>
        <v>0.73</v>
      </c>
      <c r="X82">
        <f t="shared" si="10"/>
        <v>1.0072999999999883</v>
      </c>
    </row>
    <row r="83" spans="21:24" x14ac:dyDescent="0.25">
      <c r="U83">
        <v>0.74</v>
      </c>
      <c r="V83" s="9">
        <f t="shared" si="8"/>
        <v>3.7292799988058595E-2</v>
      </c>
      <c r="W83">
        <f t="shared" si="9"/>
        <v>0.74</v>
      </c>
      <c r="X83">
        <f t="shared" si="10"/>
        <v>1.0073999999999901</v>
      </c>
    </row>
    <row r="84" spans="21:24" x14ac:dyDescent="0.25">
      <c r="U84">
        <v>0.75</v>
      </c>
      <c r="V84" s="9">
        <f t="shared" si="8"/>
        <v>3.7348160755829946E-2</v>
      </c>
      <c r="W84">
        <f t="shared" si="9"/>
        <v>0.75</v>
      </c>
      <c r="X84">
        <f t="shared" si="10"/>
        <v>1.0074999999999916</v>
      </c>
    </row>
    <row r="85" spans="21:24" x14ac:dyDescent="0.25">
      <c r="U85" s="8">
        <v>0.76</v>
      </c>
      <c r="V85" s="9">
        <f t="shared" si="8"/>
        <v>3.7403570664031799E-2</v>
      </c>
      <c r="W85">
        <f t="shared" si="9"/>
        <v>0.76</v>
      </c>
      <c r="X85">
        <f t="shared" si="10"/>
        <v>1.0075999999999932</v>
      </c>
    </row>
    <row r="86" spans="21:24" x14ac:dyDescent="0.25">
      <c r="U86">
        <v>0.77</v>
      </c>
      <c r="V86" s="9">
        <f t="shared" si="8"/>
        <v>3.7459029698754996E-2</v>
      </c>
      <c r="W86">
        <f t="shared" si="9"/>
        <v>0.77</v>
      </c>
      <c r="X86">
        <f t="shared" si="10"/>
        <v>1.0076999999999949</v>
      </c>
    </row>
    <row r="87" spans="21:24" x14ac:dyDescent="0.25">
      <c r="U87">
        <v>0.78</v>
      </c>
      <c r="V87" s="9">
        <f t="shared" si="8"/>
        <v>3.7514537846009437E-2</v>
      </c>
      <c r="W87">
        <f t="shared" si="9"/>
        <v>0.78</v>
      </c>
      <c r="X87">
        <f t="shared" si="10"/>
        <v>1.0077999999999963</v>
      </c>
    </row>
    <row r="88" spans="21:24" x14ac:dyDescent="0.25">
      <c r="U88" s="8">
        <v>0.79</v>
      </c>
      <c r="V88" s="9">
        <f t="shared" si="8"/>
        <v>3.7570095091723182E-2</v>
      </c>
      <c r="W88">
        <f t="shared" si="9"/>
        <v>0.79</v>
      </c>
      <c r="X88">
        <f t="shared" si="10"/>
        <v>1.0078999999999978</v>
      </c>
    </row>
    <row r="89" spans="21:24" x14ac:dyDescent="0.25">
      <c r="U89">
        <v>0.8</v>
      </c>
      <c r="V89" s="9">
        <f t="shared" si="8"/>
        <v>3.7625701421743193E-2</v>
      </c>
      <c r="W89">
        <f t="shared" si="9"/>
        <v>0.8</v>
      </c>
      <c r="X89">
        <f t="shared" si="10"/>
        <v>1.0079999999999991</v>
      </c>
    </row>
    <row r="90" spans="21:24" x14ac:dyDescent="0.25">
      <c r="U90">
        <v>0.81</v>
      </c>
      <c r="V90" s="9">
        <f t="shared" si="8"/>
        <v>3.7681356821835772E-2</v>
      </c>
      <c r="W90">
        <f t="shared" si="9"/>
        <v>0.81</v>
      </c>
      <c r="X90">
        <f t="shared" si="10"/>
        <v>1.0081000000000004</v>
      </c>
    </row>
    <row r="91" spans="21:24" x14ac:dyDescent="0.25">
      <c r="U91" s="8">
        <v>0.82</v>
      </c>
      <c r="V91" s="9">
        <f t="shared" si="8"/>
        <v>3.7737061277685488E-2</v>
      </c>
      <c r="W91">
        <f t="shared" si="9"/>
        <v>0.82</v>
      </c>
      <c r="X91">
        <f t="shared" si="10"/>
        <v>1.0082000000000018</v>
      </c>
    </row>
    <row r="92" spans="21:24" x14ac:dyDescent="0.25">
      <c r="U92">
        <v>0.83</v>
      </c>
      <c r="V92" s="9">
        <f t="shared" si="8"/>
        <v>3.7792814774895905E-2</v>
      </c>
      <c r="W92">
        <f t="shared" si="9"/>
        <v>0.83</v>
      </c>
      <c r="X92">
        <f t="shared" si="10"/>
        <v>1.0083000000000031</v>
      </c>
    </row>
    <row r="93" spans="21:24" x14ac:dyDescent="0.25">
      <c r="U93">
        <v>0.84</v>
      </c>
      <c r="V93" s="9">
        <f t="shared" si="8"/>
        <v>3.7848617298990681E-2</v>
      </c>
      <c r="W93">
        <f t="shared" si="9"/>
        <v>0.84</v>
      </c>
      <c r="X93">
        <f t="shared" si="10"/>
        <v>1.0084000000000042</v>
      </c>
    </row>
    <row r="94" spans="21:24" x14ac:dyDescent="0.25">
      <c r="U94" s="8">
        <v>0.85</v>
      </c>
      <c r="V94" s="9">
        <f t="shared" si="8"/>
        <v>3.7904468835411334E-2</v>
      </c>
      <c r="W94">
        <f t="shared" si="9"/>
        <v>0.85</v>
      </c>
      <c r="X94">
        <f t="shared" si="10"/>
        <v>1.0085000000000055</v>
      </c>
    </row>
    <row r="95" spans="21:24" x14ac:dyDescent="0.25">
      <c r="U95">
        <v>0.86</v>
      </c>
      <c r="V95" s="9">
        <f t="shared" si="8"/>
        <v>3.7960369369520339E-2</v>
      </c>
      <c r="W95">
        <f t="shared" si="9"/>
        <v>0.86</v>
      </c>
      <c r="X95">
        <f t="shared" si="10"/>
        <v>1.0086000000000068</v>
      </c>
    </row>
    <row r="96" spans="21:24" x14ac:dyDescent="0.25">
      <c r="U96">
        <v>0.87</v>
      </c>
      <c r="V96" s="9">
        <f t="shared" si="8"/>
        <v>3.8016318886598031E-2</v>
      </c>
      <c r="W96">
        <f t="shared" si="9"/>
        <v>0.87</v>
      </c>
      <c r="X96">
        <f t="shared" si="10"/>
        <v>1.0087000000000079</v>
      </c>
    </row>
    <row r="97" spans="21:24" x14ac:dyDescent="0.25">
      <c r="U97" s="8">
        <v>0.88</v>
      </c>
      <c r="V97" s="9">
        <f t="shared" si="8"/>
        <v>3.8072317371845847E-2</v>
      </c>
      <c r="W97">
        <f t="shared" si="9"/>
        <v>0.88</v>
      </c>
      <c r="X97">
        <f t="shared" si="10"/>
        <v>1.0088000000000092</v>
      </c>
    </row>
    <row r="98" spans="21:24" x14ac:dyDescent="0.25">
      <c r="U98">
        <v>0.89</v>
      </c>
      <c r="V98" s="9">
        <f t="shared" si="8"/>
        <v>3.8128364810384008E-2</v>
      </c>
      <c r="W98">
        <f t="shared" si="9"/>
        <v>0.89</v>
      </c>
      <c r="X98">
        <f t="shared" si="10"/>
        <v>1.0089000000000103</v>
      </c>
    </row>
    <row r="99" spans="21:24" x14ac:dyDescent="0.25">
      <c r="U99">
        <v>0.9</v>
      </c>
      <c r="V99" s="9">
        <f t="shared" si="8"/>
        <v>3.8184461187252411E-2</v>
      </c>
      <c r="W99">
        <f t="shared" si="9"/>
        <v>0.9</v>
      </c>
      <c r="X99">
        <f t="shared" si="10"/>
        <v>1.0090000000000114</v>
      </c>
    </row>
    <row r="100" spans="21:24" x14ac:dyDescent="0.25">
      <c r="U100" s="8">
        <v>0.91</v>
      </c>
      <c r="V100" s="9">
        <f t="shared" si="8"/>
        <v>3.8240606487410692E-2</v>
      </c>
      <c r="W100">
        <f t="shared" si="9"/>
        <v>0.91</v>
      </c>
      <c r="X100">
        <f t="shared" si="10"/>
        <v>1.0090999999999881</v>
      </c>
    </row>
    <row r="101" spans="21:24" x14ac:dyDescent="0.25">
      <c r="U101">
        <v>0.92</v>
      </c>
      <c r="V101" s="9">
        <f t="shared" si="8"/>
        <v>3.8296800695740693E-2</v>
      </c>
      <c r="W101">
        <f t="shared" si="9"/>
        <v>0.92</v>
      </c>
      <c r="X101">
        <f t="shared" si="10"/>
        <v>1.0091999999999897</v>
      </c>
    </row>
    <row r="102" spans="21:24" x14ac:dyDescent="0.25">
      <c r="U102">
        <v>0.93</v>
      </c>
      <c r="V102" s="9">
        <f t="shared" si="8"/>
        <v>3.8353043797042019E-2</v>
      </c>
      <c r="W102">
        <f t="shared" si="9"/>
        <v>0.93</v>
      </c>
      <c r="X102">
        <f t="shared" si="10"/>
        <v>1.009299999999991</v>
      </c>
    </row>
    <row r="103" spans="21:24" x14ac:dyDescent="0.25">
      <c r="U103" s="8">
        <v>0.94</v>
      </c>
      <c r="V103" s="9">
        <f t="shared" si="8"/>
        <v>3.8409335776034934E-2</v>
      </c>
      <c r="W103">
        <f t="shared" si="9"/>
        <v>0.94</v>
      </c>
      <c r="X103">
        <f t="shared" si="10"/>
        <v>1.0093999999999919</v>
      </c>
    </row>
    <row r="104" spans="21:24" x14ac:dyDescent="0.25">
      <c r="U104">
        <v>0.95</v>
      </c>
      <c r="V104" s="9">
        <f t="shared" si="8"/>
        <v>3.8465676617360292E-2</v>
      </c>
      <c r="W104">
        <f t="shared" si="9"/>
        <v>0.95</v>
      </c>
      <c r="X104">
        <f t="shared" si="10"/>
        <v>1.0094999999999932</v>
      </c>
    </row>
    <row r="105" spans="21:24" x14ac:dyDescent="0.25">
      <c r="U105">
        <v>0.96</v>
      </c>
      <c r="V105" s="9">
        <f t="shared" si="8"/>
        <v>3.8522066305579764E-2</v>
      </c>
      <c r="W105">
        <f t="shared" si="9"/>
        <v>0.96</v>
      </c>
      <c r="X105">
        <f t="shared" si="10"/>
        <v>1.0095999999999945</v>
      </c>
    </row>
    <row r="106" spans="21:24" x14ac:dyDescent="0.25">
      <c r="U106" s="8">
        <v>0.97</v>
      </c>
      <c r="V106" s="9">
        <f t="shared" si="8"/>
        <v>3.8578504825174921E-2</v>
      </c>
      <c r="W106">
        <f t="shared" si="9"/>
        <v>0.97</v>
      </c>
      <c r="X106">
        <f t="shared" si="10"/>
        <v>1.0096999999999956</v>
      </c>
    </row>
    <row r="107" spans="21:24" x14ac:dyDescent="0.25">
      <c r="U107">
        <v>0.98</v>
      </c>
      <c r="V107" s="9">
        <f t="shared" si="8"/>
        <v>3.8634992160548602E-2</v>
      </c>
      <c r="W107">
        <f t="shared" si="9"/>
        <v>0.98</v>
      </c>
      <c r="X107">
        <f t="shared" si="10"/>
        <v>1.0097999999999969</v>
      </c>
    </row>
    <row r="108" spans="21:24" x14ac:dyDescent="0.25">
      <c r="U108">
        <v>0.99</v>
      </c>
      <c r="V108" s="9">
        <f t="shared" si="8"/>
        <v>3.8691528296024583E-2</v>
      </c>
      <c r="W108">
        <f t="shared" si="9"/>
        <v>0.99</v>
      </c>
      <c r="X108">
        <f t="shared" si="10"/>
        <v>1.009899999999998</v>
      </c>
    </row>
    <row r="109" spans="21:24" x14ac:dyDescent="0.25">
      <c r="U109" s="8">
        <v>1</v>
      </c>
      <c r="V109" s="9">
        <f t="shared" si="8"/>
        <v>3.8748113215847091E-2</v>
      </c>
      <c r="W109">
        <f t="shared" si="9"/>
        <v>1</v>
      </c>
      <c r="X109">
        <f t="shared" si="10"/>
        <v>1.0099999999999991</v>
      </c>
    </row>
    <row r="110" spans="21:24" x14ac:dyDescent="0.25">
      <c r="U110">
        <v>1.01</v>
      </c>
      <c r="V110" s="9">
        <f t="shared" si="8"/>
        <v>3.8804746904181377E-2</v>
      </c>
      <c r="W110">
        <f t="shared" si="9"/>
        <v>1.01</v>
      </c>
      <c r="X110">
        <f t="shared" si="10"/>
        <v>1.0101000000000002</v>
      </c>
    </row>
    <row r="111" spans="21:24" x14ac:dyDescent="0.25">
      <c r="U111">
        <v>1.02</v>
      </c>
      <c r="V111" s="9">
        <f t="shared" si="8"/>
        <v>3.8861429345113725E-2</v>
      </c>
      <c r="W111">
        <f t="shared" si="9"/>
        <v>1.02</v>
      </c>
      <c r="X111">
        <f t="shared" si="10"/>
        <v>1.0102000000000013</v>
      </c>
    </row>
    <row r="112" spans="21:24" x14ac:dyDescent="0.25">
      <c r="U112" s="8">
        <v>1.03</v>
      </c>
      <c r="V112" s="9">
        <f t="shared" si="8"/>
        <v>3.8918160522652553E-2</v>
      </c>
      <c r="W112">
        <f t="shared" si="9"/>
        <v>1.03</v>
      </c>
      <c r="X112">
        <f t="shared" si="10"/>
        <v>1.0103000000000024</v>
      </c>
    </row>
    <row r="113" spans="21:24" x14ac:dyDescent="0.25">
      <c r="U113">
        <v>1.04</v>
      </c>
      <c r="V113" s="9">
        <f t="shared" si="8"/>
        <v>3.8974940420727064E-2</v>
      </c>
      <c r="W113">
        <f t="shared" si="9"/>
        <v>1.04</v>
      </c>
      <c r="X113">
        <f t="shared" si="10"/>
        <v>1.0104000000000033</v>
      </c>
    </row>
    <row r="114" spans="21:24" x14ac:dyDescent="0.25">
      <c r="U114">
        <v>1.05</v>
      </c>
      <c r="V114" s="9">
        <f t="shared" si="8"/>
        <v>3.9031769023186891E-2</v>
      </c>
      <c r="W114">
        <f t="shared" si="9"/>
        <v>1.05</v>
      </c>
      <c r="X114">
        <f t="shared" si="10"/>
        <v>1.0105000000000046</v>
      </c>
    </row>
    <row r="115" spans="21:24" x14ac:dyDescent="0.25">
      <c r="U115" s="8">
        <v>1.06</v>
      </c>
      <c r="V115" s="9">
        <f t="shared" si="8"/>
        <v>3.9088646313805792E-2</v>
      </c>
      <c r="W115">
        <f t="shared" si="9"/>
        <v>1.06</v>
      </c>
      <c r="X115">
        <f t="shared" si="10"/>
        <v>1.0106000000000055</v>
      </c>
    </row>
    <row r="116" spans="21:24" x14ac:dyDescent="0.25">
      <c r="U116">
        <v>1.07</v>
      </c>
      <c r="V116" s="9">
        <f t="shared" si="8"/>
        <v>3.9145572276276457E-2</v>
      </c>
      <c r="W116">
        <f t="shared" si="9"/>
        <v>1.07</v>
      </c>
      <c r="X116">
        <f t="shared" si="10"/>
        <v>1.0107000000000064</v>
      </c>
    </row>
    <row r="117" spans="21:24" x14ac:dyDescent="0.25">
      <c r="U117">
        <v>1.08</v>
      </c>
      <c r="V117" s="9">
        <f t="shared" si="8"/>
        <v>3.9202546894215783E-2</v>
      </c>
      <c r="W117">
        <f t="shared" si="9"/>
        <v>1.08</v>
      </c>
      <c r="X117">
        <f t="shared" si="10"/>
        <v>1.0108000000000075</v>
      </c>
    </row>
    <row r="118" spans="21:24" x14ac:dyDescent="0.25">
      <c r="U118" s="8">
        <v>1.0900000000000001</v>
      </c>
      <c r="V118" s="9">
        <f t="shared" si="8"/>
        <v>3.9259570151160689E-2</v>
      </c>
      <c r="W118">
        <f t="shared" si="9"/>
        <v>1.0900000000000001</v>
      </c>
      <c r="X118">
        <f t="shared" si="10"/>
        <v>1.0109000000000083</v>
      </c>
    </row>
    <row r="119" spans="21:24" x14ac:dyDescent="0.25">
      <c r="U119">
        <v>1.1000000000000001</v>
      </c>
      <c r="V119" s="9">
        <f t="shared" si="8"/>
        <v>3.9316642030571565E-2</v>
      </c>
      <c r="W119">
        <f t="shared" si="9"/>
        <v>1.1000000000000001</v>
      </c>
      <c r="X119">
        <f t="shared" si="10"/>
        <v>1.0110000000000094</v>
      </c>
    </row>
    <row r="120" spans="21:24" x14ac:dyDescent="0.25">
      <c r="U120">
        <v>1.1100000000000001</v>
      </c>
      <c r="V120" s="9">
        <f t="shared" si="8"/>
        <v>3.9373762515829885E-2</v>
      </c>
      <c r="W120">
        <f t="shared" si="9"/>
        <v>1.1100000000000001</v>
      </c>
      <c r="X120">
        <f t="shared" si="10"/>
        <v>1.0110999999999901</v>
      </c>
    </row>
    <row r="121" spans="21:24" x14ac:dyDescent="0.25">
      <c r="U121" s="8">
        <v>1.1200000000000001</v>
      </c>
      <c r="V121" s="9">
        <f t="shared" si="8"/>
        <v>3.9430931590241053E-2</v>
      </c>
      <c r="W121">
        <f t="shared" si="9"/>
        <v>1.1200000000000001</v>
      </c>
      <c r="X121">
        <f t="shared" si="10"/>
        <v>1.0111999999999912</v>
      </c>
    </row>
    <row r="122" spans="21:24" x14ac:dyDescent="0.25">
      <c r="U122">
        <v>1.1299999999999999</v>
      </c>
      <c r="V122" s="9">
        <f t="shared" si="8"/>
        <v>3.9488149237031193E-2</v>
      </c>
      <c r="W122">
        <f t="shared" si="9"/>
        <v>1.1299999999999999</v>
      </c>
      <c r="X122">
        <f t="shared" si="10"/>
        <v>1.0112999999999921</v>
      </c>
    </row>
    <row r="123" spans="21:24" x14ac:dyDescent="0.25">
      <c r="U123">
        <v>1.1399999999999999</v>
      </c>
      <c r="V123" s="9">
        <f t="shared" si="8"/>
        <v>3.9545415439349717E-2</v>
      </c>
      <c r="W123">
        <f t="shared" si="9"/>
        <v>1.1399999999999999</v>
      </c>
      <c r="X123">
        <f t="shared" si="10"/>
        <v>1.0113999999999932</v>
      </c>
    </row>
    <row r="124" spans="21:24" x14ac:dyDescent="0.25">
      <c r="U124" s="8">
        <v>1.1499999999999999</v>
      </c>
      <c r="V124" s="9">
        <f t="shared" si="8"/>
        <v>3.9602730180268622E-2</v>
      </c>
      <c r="W124">
        <f t="shared" si="9"/>
        <v>1.1499999999999999</v>
      </c>
      <c r="X124">
        <f t="shared" si="10"/>
        <v>1.0114999999999943</v>
      </c>
    </row>
    <row r="125" spans="21:24" x14ac:dyDescent="0.25">
      <c r="U125">
        <v>1.1599999999999999</v>
      </c>
      <c r="V125" s="9">
        <f t="shared" si="8"/>
        <v>3.9660093442782873E-2</v>
      </c>
      <c r="W125">
        <f t="shared" si="9"/>
        <v>1.1599999999999999</v>
      </c>
      <c r="X125">
        <f t="shared" si="10"/>
        <v>1.0115999999999952</v>
      </c>
    </row>
    <row r="126" spans="21:24" x14ac:dyDescent="0.25">
      <c r="U126">
        <v>1.17</v>
      </c>
      <c r="V126" s="9">
        <f t="shared" si="8"/>
        <v>3.9717505209809795E-2</v>
      </c>
      <c r="W126">
        <f t="shared" si="9"/>
        <v>1.17</v>
      </c>
      <c r="X126">
        <f t="shared" si="10"/>
        <v>1.011699999999996</v>
      </c>
    </row>
    <row r="127" spans="21:24" x14ac:dyDescent="0.25">
      <c r="U127" s="8">
        <v>1.18</v>
      </c>
      <c r="V127" s="9">
        <f t="shared" si="8"/>
        <v>3.9774965464190383E-2</v>
      </c>
      <c r="W127">
        <f t="shared" si="9"/>
        <v>1.18</v>
      </c>
      <c r="X127">
        <f t="shared" si="10"/>
        <v>1.0117999999999971</v>
      </c>
    </row>
    <row r="128" spans="21:24" x14ac:dyDescent="0.25">
      <c r="U128">
        <v>1.19</v>
      </c>
      <c r="V128" s="9">
        <f t="shared" si="8"/>
        <v>3.9832474188688224E-2</v>
      </c>
      <c r="W128">
        <f t="shared" si="9"/>
        <v>1.19</v>
      </c>
      <c r="X128">
        <f t="shared" si="10"/>
        <v>1.0118999999999982</v>
      </c>
    </row>
    <row r="129" spans="21:24" x14ac:dyDescent="0.25">
      <c r="U129">
        <v>1.2</v>
      </c>
      <c r="V129" s="9">
        <f t="shared" si="8"/>
        <v>3.9890031365990848E-2</v>
      </c>
      <c r="W129">
        <f t="shared" si="9"/>
        <v>1.2</v>
      </c>
      <c r="X129">
        <f t="shared" si="10"/>
        <v>1.0119999999999989</v>
      </c>
    </row>
    <row r="130" spans="21:24" x14ac:dyDescent="0.25">
      <c r="U130" s="8">
        <v>1.21</v>
      </c>
      <c r="V130" s="9">
        <f t="shared" si="8"/>
        <v>3.9947636978708366E-2</v>
      </c>
      <c r="W130">
        <f t="shared" si="9"/>
        <v>1.21</v>
      </c>
      <c r="X130">
        <f t="shared" si="10"/>
        <v>1.0121</v>
      </c>
    </row>
    <row r="131" spans="21:24" x14ac:dyDescent="0.25">
      <c r="U131">
        <v>1.22</v>
      </c>
      <c r="V131" s="9">
        <f t="shared" si="8"/>
        <v>4.0005291009374777E-2</v>
      </c>
      <c r="W131">
        <f t="shared" si="9"/>
        <v>1.22</v>
      </c>
      <c r="X131">
        <f t="shared" si="10"/>
        <v>1.0122000000000009</v>
      </c>
    </row>
    <row r="132" spans="21:24" x14ac:dyDescent="0.25">
      <c r="U132">
        <v>1.23</v>
      </c>
      <c r="V132" s="9">
        <f t="shared" si="8"/>
        <v>4.0062993440447982E-2</v>
      </c>
      <c r="W132">
        <f t="shared" si="9"/>
        <v>1.23</v>
      </c>
      <c r="X132">
        <f t="shared" si="10"/>
        <v>1.0123000000000018</v>
      </c>
    </row>
    <row r="133" spans="21:24" x14ac:dyDescent="0.25">
      <c r="U133" s="8">
        <v>1.24</v>
      </c>
      <c r="V133" s="9">
        <f t="shared" si="8"/>
        <v>4.0120744254309393E-2</v>
      </c>
      <c r="W133">
        <f t="shared" si="9"/>
        <v>1.24</v>
      </c>
      <c r="X133">
        <f t="shared" si="10"/>
        <v>1.0124000000000029</v>
      </c>
    </row>
    <row r="134" spans="21:24" x14ac:dyDescent="0.25">
      <c r="U134">
        <v>1.25</v>
      </c>
      <c r="V134" s="9">
        <f t="shared" si="8"/>
        <v>4.0178543433263748E-2</v>
      </c>
      <c r="W134">
        <f t="shared" si="9"/>
        <v>1.25</v>
      </c>
      <c r="X134">
        <f t="shared" si="10"/>
        <v>1.0125000000000037</v>
      </c>
    </row>
    <row r="135" spans="21:24" x14ac:dyDescent="0.25">
      <c r="U135">
        <v>1.26</v>
      </c>
      <c r="V135" s="9">
        <f t="shared" si="8"/>
        <v>4.0236390959541082E-2</v>
      </c>
      <c r="W135">
        <f t="shared" si="9"/>
        <v>1.26</v>
      </c>
      <c r="X135">
        <f t="shared" si="10"/>
        <v>1.0126000000000046</v>
      </c>
    </row>
    <row r="136" spans="21:24" x14ac:dyDescent="0.25">
      <c r="U136" s="8">
        <v>1.27</v>
      </c>
      <c r="V136" s="9">
        <f t="shared" si="8"/>
        <v>4.0294286815294046E-2</v>
      </c>
      <c r="W136">
        <f t="shared" si="9"/>
        <v>1.27</v>
      </c>
      <c r="X136">
        <f t="shared" si="10"/>
        <v>1.0127000000000053</v>
      </c>
    </row>
    <row r="137" spans="21:24" x14ac:dyDescent="0.25">
      <c r="U137">
        <v>1.28</v>
      </c>
      <c r="V137" s="9">
        <f t="shared" si="8"/>
        <v>4.035223098260101E-2</v>
      </c>
      <c r="W137">
        <f t="shared" si="9"/>
        <v>1.28</v>
      </c>
      <c r="X137">
        <f t="shared" si="10"/>
        <v>1.0128000000000061</v>
      </c>
    </row>
    <row r="138" spans="21:24" x14ac:dyDescent="0.25">
      <c r="U138">
        <v>1.29</v>
      </c>
      <c r="V138" s="9">
        <f t="shared" si="8"/>
        <v>4.0410223443463143E-2</v>
      </c>
      <c r="W138">
        <f t="shared" si="9"/>
        <v>1.29</v>
      </c>
      <c r="X138">
        <f t="shared" si="10"/>
        <v>1.0129000000000068</v>
      </c>
    </row>
    <row r="139" spans="21:24" x14ac:dyDescent="0.25">
      <c r="U139" s="8">
        <v>1.3</v>
      </c>
      <c r="V139" s="9">
        <f t="shared" ref="V139:V202" si="11">(((1+U139/100)^$R$4)*U139/100)/(((1+U139/100)^$R$4)-1)</f>
        <v>4.0468264179807485E-2</v>
      </c>
      <c r="W139">
        <f t="shared" ref="W139:W202" si="12">ROUND(W138+0.01,2)</f>
        <v>1.3</v>
      </c>
      <c r="X139">
        <f t="shared" ref="X139:X202" si="13">(((1+U139/100)^$Y$4)*U139/100)/(((1+U139/100)^$Y$4)-1)</f>
        <v>1.0130000000000077</v>
      </c>
    </row>
    <row r="140" spans="21:24" x14ac:dyDescent="0.25">
      <c r="U140">
        <v>1.31</v>
      </c>
      <c r="V140" s="9">
        <f t="shared" si="11"/>
        <v>4.0526353173484866E-2</v>
      </c>
      <c r="W140">
        <f t="shared" si="12"/>
        <v>1.31</v>
      </c>
      <c r="X140">
        <f t="shared" si="13"/>
        <v>1.0130999999999917</v>
      </c>
    </row>
    <row r="141" spans="21:24" x14ac:dyDescent="0.25">
      <c r="U141">
        <v>1.32</v>
      </c>
      <c r="V141" s="9">
        <f t="shared" si="11"/>
        <v>4.0584490406271566E-2</v>
      </c>
      <c r="W141">
        <f t="shared" si="12"/>
        <v>1.32</v>
      </c>
      <c r="X141">
        <f t="shared" si="13"/>
        <v>1.0131999999999926</v>
      </c>
    </row>
    <row r="142" spans="21:24" x14ac:dyDescent="0.25">
      <c r="U142" s="8">
        <v>1.33</v>
      </c>
      <c r="V142" s="9">
        <f t="shared" si="11"/>
        <v>4.0642675859868069E-2</v>
      </c>
      <c r="W142">
        <f t="shared" si="12"/>
        <v>1.33</v>
      </c>
      <c r="X142">
        <f t="shared" si="13"/>
        <v>1.0132999999999932</v>
      </c>
    </row>
    <row r="143" spans="21:24" x14ac:dyDescent="0.25">
      <c r="U143">
        <v>1.34</v>
      </c>
      <c r="V143" s="9">
        <f t="shared" si="11"/>
        <v>4.0700909515900316E-2</v>
      </c>
      <c r="W143">
        <f t="shared" si="12"/>
        <v>1.34</v>
      </c>
      <c r="X143">
        <f t="shared" si="13"/>
        <v>1.0133999999999941</v>
      </c>
    </row>
    <row r="144" spans="21:24" x14ac:dyDescent="0.25">
      <c r="U144">
        <v>1.35</v>
      </c>
      <c r="V144" s="9">
        <f t="shared" si="11"/>
        <v>4.0759191355919225E-2</v>
      </c>
      <c r="W144">
        <f t="shared" si="12"/>
        <v>1.35</v>
      </c>
      <c r="X144">
        <f t="shared" si="13"/>
        <v>1.013499999999995</v>
      </c>
    </row>
    <row r="145" spans="21:24" x14ac:dyDescent="0.25">
      <c r="U145" s="8">
        <v>1.36</v>
      </c>
      <c r="V145" s="9">
        <f t="shared" si="11"/>
        <v>4.0817521361400516E-2</v>
      </c>
      <c r="W145">
        <f t="shared" si="12"/>
        <v>1.36</v>
      </c>
      <c r="X145">
        <f t="shared" si="13"/>
        <v>1.0135999999999961</v>
      </c>
    </row>
    <row r="146" spans="21:24" x14ac:dyDescent="0.25">
      <c r="U146">
        <v>1.37</v>
      </c>
      <c r="V146" s="9">
        <f t="shared" si="11"/>
        <v>4.087589951374572E-2</v>
      </c>
      <c r="W146">
        <f t="shared" si="12"/>
        <v>1.37</v>
      </c>
      <c r="X146">
        <f t="shared" si="13"/>
        <v>1.0136999999999967</v>
      </c>
    </row>
    <row r="147" spans="21:24" x14ac:dyDescent="0.25">
      <c r="U147">
        <v>1.38</v>
      </c>
      <c r="V147" s="9">
        <f t="shared" si="11"/>
        <v>4.0934325794282168E-2</v>
      </c>
      <c r="W147">
        <f t="shared" si="12"/>
        <v>1.38</v>
      </c>
      <c r="X147">
        <f t="shared" si="13"/>
        <v>1.0137999999999974</v>
      </c>
    </row>
    <row r="148" spans="21:24" x14ac:dyDescent="0.25">
      <c r="U148" s="8">
        <v>1.39</v>
      </c>
      <c r="V148" s="9">
        <f t="shared" si="11"/>
        <v>4.0992800184262171E-2</v>
      </c>
      <c r="W148">
        <f t="shared" si="12"/>
        <v>1.39</v>
      </c>
      <c r="X148">
        <f t="shared" si="13"/>
        <v>1.0138999999999982</v>
      </c>
    </row>
    <row r="149" spans="21:24" x14ac:dyDescent="0.25">
      <c r="U149">
        <v>1.4</v>
      </c>
      <c r="V149" s="9">
        <f t="shared" si="11"/>
        <v>4.1051322664864193E-2</v>
      </c>
      <c r="W149">
        <f t="shared" si="12"/>
        <v>1.4</v>
      </c>
      <c r="X149">
        <f t="shared" si="13"/>
        <v>1.0139999999999991</v>
      </c>
    </row>
    <row r="150" spans="21:24" x14ac:dyDescent="0.25">
      <c r="U150">
        <v>1.41</v>
      </c>
      <c r="V150" s="9">
        <f t="shared" si="11"/>
        <v>4.1109893217192731E-2</v>
      </c>
      <c r="W150">
        <f t="shared" si="12"/>
        <v>1.41</v>
      </c>
      <c r="X150">
        <f t="shared" si="13"/>
        <v>1.0141</v>
      </c>
    </row>
    <row r="151" spans="21:24" x14ac:dyDescent="0.25">
      <c r="U151" s="8">
        <v>1.42</v>
      </c>
      <c r="V151" s="9">
        <f t="shared" si="11"/>
        <v>4.116851182227823E-2</v>
      </c>
      <c r="W151">
        <f t="shared" si="12"/>
        <v>1.42</v>
      </c>
      <c r="X151">
        <f t="shared" si="13"/>
        <v>1.0142000000000007</v>
      </c>
    </row>
    <row r="152" spans="21:24" x14ac:dyDescent="0.25">
      <c r="U152">
        <v>1.43</v>
      </c>
      <c r="V152" s="9">
        <f t="shared" si="11"/>
        <v>4.1227178461076756E-2</v>
      </c>
      <c r="W152">
        <f t="shared" si="12"/>
        <v>1.43</v>
      </c>
      <c r="X152">
        <f t="shared" si="13"/>
        <v>1.0143000000000013</v>
      </c>
    </row>
    <row r="153" spans="21:24" x14ac:dyDescent="0.25">
      <c r="U153">
        <v>1.44</v>
      </c>
      <c r="V153" s="9">
        <f t="shared" si="11"/>
        <v>4.1285893114471041E-2</v>
      </c>
      <c r="W153">
        <f t="shared" si="12"/>
        <v>1.44</v>
      </c>
      <c r="X153">
        <f t="shared" si="13"/>
        <v>1.0144000000000022</v>
      </c>
    </row>
    <row r="154" spans="21:24" x14ac:dyDescent="0.25">
      <c r="U154" s="8">
        <v>1.45</v>
      </c>
      <c r="V154" s="9">
        <f t="shared" si="11"/>
        <v>4.1344655763270566E-2</v>
      </c>
      <c r="W154">
        <f t="shared" si="12"/>
        <v>1.45</v>
      </c>
      <c r="X154">
        <f t="shared" si="13"/>
        <v>1.0145000000000028</v>
      </c>
    </row>
    <row r="155" spans="21:24" x14ac:dyDescent="0.25">
      <c r="U155">
        <v>1.46</v>
      </c>
      <c r="V155" s="9">
        <f t="shared" si="11"/>
        <v>4.1403466388211137E-2</v>
      </c>
      <c r="W155">
        <f t="shared" si="12"/>
        <v>1.46</v>
      </c>
      <c r="X155">
        <f t="shared" si="13"/>
        <v>1.0146000000000037</v>
      </c>
    </row>
    <row r="156" spans="21:24" x14ac:dyDescent="0.25">
      <c r="U156">
        <v>1.47</v>
      </c>
      <c r="V156" s="9">
        <f t="shared" si="11"/>
        <v>4.1462324969954702E-2</v>
      </c>
      <c r="W156">
        <f t="shared" si="12"/>
        <v>1.47</v>
      </c>
      <c r="X156">
        <f t="shared" si="13"/>
        <v>1.0147000000000044</v>
      </c>
    </row>
    <row r="157" spans="21:24" x14ac:dyDescent="0.25">
      <c r="U157" s="8">
        <v>1.48</v>
      </c>
      <c r="V157" s="9">
        <f t="shared" si="11"/>
        <v>4.1521231489090447E-2</v>
      </c>
      <c r="W157">
        <f t="shared" si="12"/>
        <v>1.48</v>
      </c>
      <c r="X157">
        <f t="shared" si="13"/>
        <v>1.014800000000005</v>
      </c>
    </row>
    <row r="158" spans="21:24" x14ac:dyDescent="0.25">
      <c r="U158">
        <v>1.49</v>
      </c>
      <c r="V158" s="9">
        <f t="shared" si="11"/>
        <v>4.1580185926134591E-2</v>
      </c>
      <c r="W158">
        <f t="shared" si="12"/>
        <v>1.49</v>
      </c>
      <c r="X158">
        <f t="shared" si="13"/>
        <v>1.0149000000000057</v>
      </c>
    </row>
    <row r="159" spans="21:24" x14ac:dyDescent="0.25">
      <c r="U159">
        <v>1.5</v>
      </c>
      <c r="V159" s="9">
        <f t="shared" si="11"/>
        <v>4.1639188261530777E-2</v>
      </c>
      <c r="W159">
        <f t="shared" si="12"/>
        <v>1.5</v>
      </c>
      <c r="X159">
        <f t="shared" si="13"/>
        <v>1.0150000000000066</v>
      </c>
    </row>
    <row r="160" spans="21:24" x14ac:dyDescent="0.25">
      <c r="U160" s="8">
        <v>1.51</v>
      </c>
      <c r="V160" s="9">
        <f t="shared" si="11"/>
        <v>4.1698238475648602E-2</v>
      </c>
      <c r="W160">
        <f t="shared" si="12"/>
        <v>1.51</v>
      </c>
      <c r="X160">
        <f t="shared" si="13"/>
        <v>1.0151000000000072</v>
      </c>
    </row>
    <row r="161" spans="21:24" x14ac:dyDescent="0.25">
      <c r="U161">
        <v>1.52</v>
      </c>
      <c r="V161" s="9">
        <f t="shared" si="11"/>
        <v>4.1757336548785759E-2</v>
      </c>
      <c r="W161">
        <f t="shared" si="12"/>
        <v>1.52</v>
      </c>
      <c r="X161">
        <f t="shared" si="13"/>
        <v>1.0151999999999932</v>
      </c>
    </row>
    <row r="162" spans="21:24" x14ac:dyDescent="0.25">
      <c r="U162">
        <v>1.53</v>
      </c>
      <c r="V162" s="9">
        <f t="shared" si="11"/>
        <v>4.1816482461168494E-2</v>
      </c>
      <c r="W162">
        <f t="shared" si="12"/>
        <v>1.53</v>
      </c>
      <c r="X162">
        <f t="shared" si="13"/>
        <v>1.0152999999999941</v>
      </c>
    </row>
    <row r="163" spans="21:24" x14ac:dyDescent="0.25">
      <c r="U163" s="8">
        <v>1.54</v>
      </c>
      <c r="V163" s="9">
        <f t="shared" si="11"/>
        <v>4.1875676192948713E-2</v>
      </c>
      <c r="W163">
        <f t="shared" si="12"/>
        <v>1.54</v>
      </c>
      <c r="X163">
        <f t="shared" si="13"/>
        <v>1.0153999999999948</v>
      </c>
    </row>
    <row r="164" spans="21:24" x14ac:dyDescent="0.25">
      <c r="U164">
        <v>1.55</v>
      </c>
      <c r="V164" s="9">
        <f t="shared" si="11"/>
        <v>4.1934917724206926E-2</v>
      </c>
      <c r="W164">
        <f t="shared" si="12"/>
        <v>1.55</v>
      </c>
      <c r="X164">
        <f t="shared" si="13"/>
        <v>1.0154999999999954</v>
      </c>
    </row>
    <row r="165" spans="21:24" x14ac:dyDescent="0.25">
      <c r="U165">
        <v>1.56</v>
      </c>
      <c r="V165" s="9">
        <f t="shared" si="11"/>
        <v>4.1994207034951894E-2</v>
      </c>
      <c r="W165">
        <f t="shared" si="12"/>
        <v>1.56</v>
      </c>
      <c r="X165">
        <f t="shared" si="13"/>
        <v>1.0155999999999963</v>
      </c>
    </row>
    <row r="166" spans="21:24" x14ac:dyDescent="0.25">
      <c r="U166" s="8">
        <v>1.57</v>
      </c>
      <c r="V166" s="9">
        <f t="shared" si="11"/>
        <v>4.2053544105119654E-2</v>
      </c>
      <c r="W166">
        <f t="shared" si="12"/>
        <v>1.57</v>
      </c>
      <c r="X166">
        <f t="shared" si="13"/>
        <v>1.0156999999999969</v>
      </c>
    </row>
    <row r="167" spans="21:24" x14ac:dyDescent="0.25">
      <c r="U167">
        <v>1.58</v>
      </c>
      <c r="V167" s="9">
        <f t="shared" si="11"/>
        <v>4.2112928914574847E-2</v>
      </c>
      <c r="W167">
        <f t="shared" si="12"/>
        <v>1.58</v>
      </c>
      <c r="X167">
        <f t="shared" si="13"/>
        <v>1.0157999999999976</v>
      </c>
    </row>
    <row r="168" spans="21:24" x14ac:dyDescent="0.25">
      <c r="U168">
        <v>1.59</v>
      </c>
      <c r="V168" s="9">
        <f t="shared" si="11"/>
        <v>4.2172361443110117E-2</v>
      </c>
      <c r="W168">
        <f t="shared" si="12"/>
        <v>1.59</v>
      </c>
      <c r="X168">
        <f t="shared" si="13"/>
        <v>1.0158999999999987</v>
      </c>
    </row>
    <row r="169" spans="21:24" x14ac:dyDescent="0.25">
      <c r="U169" s="8">
        <v>1.6</v>
      </c>
      <c r="V169" s="9">
        <f t="shared" si="11"/>
        <v>4.2231841670446781E-2</v>
      </c>
      <c r="W169">
        <f t="shared" si="12"/>
        <v>1.6</v>
      </c>
      <c r="X169">
        <f t="shared" si="13"/>
        <v>1.0159999999999993</v>
      </c>
    </row>
    <row r="170" spans="21:24" x14ac:dyDescent="0.25">
      <c r="U170">
        <v>1.61</v>
      </c>
      <c r="V170" s="9">
        <f t="shared" si="11"/>
        <v>4.2291369576234285E-2</v>
      </c>
      <c r="W170">
        <f t="shared" si="12"/>
        <v>1.61</v>
      </c>
      <c r="X170">
        <f t="shared" si="13"/>
        <v>1.0161</v>
      </c>
    </row>
    <row r="171" spans="21:24" x14ac:dyDescent="0.25">
      <c r="U171">
        <v>1.62</v>
      </c>
      <c r="V171" s="9">
        <f t="shared" si="11"/>
        <v>4.2350945140051444E-2</v>
      </c>
      <c r="W171">
        <f t="shared" si="12"/>
        <v>1.62</v>
      </c>
      <c r="X171">
        <f t="shared" si="13"/>
        <v>1.0162000000000007</v>
      </c>
    </row>
    <row r="172" spans="21:24" x14ac:dyDescent="0.25">
      <c r="U172" s="8">
        <v>1.63</v>
      </c>
      <c r="V172" s="9">
        <f t="shared" si="11"/>
        <v>4.2410568341405032E-2</v>
      </c>
      <c r="W172">
        <f t="shared" si="12"/>
        <v>1.63</v>
      </c>
      <c r="X172">
        <f t="shared" si="13"/>
        <v>1.0163000000000013</v>
      </c>
    </row>
    <row r="173" spans="21:24" x14ac:dyDescent="0.25">
      <c r="U173">
        <v>1.64</v>
      </c>
      <c r="V173" s="9">
        <f t="shared" si="11"/>
        <v>4.2470239159731152E-2</v>
      </c>
      <c r="W173">
        <f t="shared" si="12"/>
        <v>1.64</v>
      </c>
      <c r="X173">
        <f t="shared" si="13"/>
        <v>1.0164000000000017</v>
      </c>
    </row>
    <row r="174" spans="21:24" x14ac:dyDescent="0.25">
      <c r="U174">
        <v>1.65</v>
      </c>
      <c r="V174" s="9">
        <f t="shared" si="11"/>
        <v>4.2529957574395372E-2</v>
      </c>
      <c r="W174">
        <f t="shared" si="12"/>
        <v>1.65</v>
      </c>
      <c r="X174">
        <f t="shared" si="13"/>
        <v>1.0165000000000024</v>
      </c>
    </row>
    <row r="175" spans="21:24" x14ac:dyDescent="0.25">
      <c r="U175" s="8">
        <v>1.66</v>
      </c>
      <c r="V175" s="9">
        <f t="shared" si="11"/>
        <v>4.2589723564692115E-2</v>
      </c>
      <c r="W175">
        <f t="shared" si="12"/>
        <v>1.66</v>
      </c>
      <c r="X175">
        <f t="shared" si="13"/>
        <v>1.0166000000000031</v>
      </c>
    </row>
    <row r="176" spans="21:24" x14ac:dyDescent="0.25">
      <c r="U176">
        <v>1.67</v>
      </c>
      <c r="V176" s="9">
        <f t="shared" si="11"/>
        <v>4.2649537109844912E-2</v>
      </c>
      <c r="W176">
        <f t="shared" si="12"/>
        <v>1.67</v>
      </c>
      <c r="X176">
        <f t="shared" si="13"/>
        <v>1.0167000000000037</v>
      </c>
    </row>
    <row r="177" spans="21:24" x14ac:dyDescent="0.25">
      <c r="U177">
        <v>1.68</v>
      </c>
      <c r="V177" s="9">
        <f t="shared" si="11"/>
        <v>4.2709398189007028E-2</v>
      </c>
      <c r="W177">
        <f t="shared" si="12"/>
        <v>1.68</v>
      </c>
      <c r="X177">
        <f t="shared" si="13"/>
        <v>1.0168000000000044</v>
      </c>
    </row>
    <row r="178" spans="21:24" x14ac:dyDescent="0.25">
      <c r="U178" s="8">
        <v>1.69</v>
      </c>
      <c r="V178" s="9">
        <f t="shared" si="11"/>
        <v>4.2769306781261708E-2</v>
      </c>
      <c r="W178">
        <f t="shared" si="12"/>
        <v>1.69</v>
      </c>
      <c r="X178">
        <f t="shared" si="13"/>
        <v>1.016900000000005</v>
      </c>
    </row>
    <row r="179" spans="21:24" x14ac:dyDescent="0.25">
      <c r="U179">
        <v>1.7</v>
      </c>
      <c r="V179" s="9">
        <f t="shared" si="11"/>
        <v>4.2829262865621262E-2</v>
      </c>
      <c r="W179">
        <f t="shared" si="12"/>
        <v>1.7</v>
      </c>
      <c r="X179">
        <f t="shared" si="13"/>
        <v>1.0170000000000057</v>
      </c>
    </row>
    <row r="180" spans="21:24" x14ac:dyDescent="0.25">
      <c r="U180">
        <v>1.71</v>
      </c>
      <c r="V180" s="9">
        <f t="shared" si="11"/>
        <v>4.2889266421028624E-2</v>
      </c>
      <c r="W180">
        <f t="shared" si="12"/>
        <v>1.71</v>
      </c>
      <c r="X180">
        <f t="shared" si="13"/>
        <v>1.0171000000000061</v>
      </c>
    </row>
    <row r="181" spans="21:24" x14ac:dyDescent="0.25">
      <c r="U181" s="8">
        <v>1.72</v>
      </c>
      <c r="V181" s="9">
        <f t="shared" si="11"/>
        <v>4.2949317426355882E-2</v>
      </c>
      <c r="W181">
        <f t="shared" si="12"/>
        <v>1.72</v>
      </c>
      <c r="X181">
        <f t="shared" si="13"/>
        <v>1.0171999999999939</v>
      </c>
    </row>
    <row r="182" spans="21:24" x14ac:dyDescent="0.25">
      <c r="U182">
        <v>1.73</v>
      </c>
      <c r="V182" s="9">
        <f t="shared" si="11"/>
        <v>4.3009415860406519E-2</v>
      </c>
      <c r="W182">
        <f t="shared" si="12"/>
        <v>1.73</v>
      </c>
      <c r="X182">
        <f t="shared" si="13"/>
        <v>1.0172999999999945</v>
      </c>
    </row>
    <row r="183" spans="21:24" x14ac:dyDescent="0.25">
      <c r="U183">
        <v>1.74</v>
      </c>
      <c r="V183" s="9">
        <f t="shared" si="11"/>
        <v>4.3069561701913721E-2</v>
      </c>
      <c r="W183">
        <f t="shared" si="12"/>
        <v>1.74</v>
      </c>
      <c r="X183">
        <f t="shared" si="13"/>
        <v>1.0173999999999952</v>
      </c>
    </row>
    <row r="184" spans="21:24" x14ac:dyDescent="0.25">
      <c r="U184" s="8">
        <v>1.75</v>
      </c>
      <c r="V184" s="9">
        <f t="shared" si="11"/>
        <v>4.3129754929540867E-2</v>
      </c>
      <c r="W184">
        <f t="shared" si="12"/>
        <v>1.75</v>
      </c>
      <c r="X184">
        <f t="shared" si="13"/>
        <v>1.0174999999999961</v>
      </c>
    </row>
    <row r="185" spans="21:24" x14ac:dyDescent="0.25">
      <c r="U185">
        <v>1.76</v>
      </c>
      <c r="V185" s="9">
        <f t="shared" si="11"/>
        <v>4.3189995521882213E-2</v>
      </c>
      <c r="W185">
        <f t="shared" si="12"/>
        <v>1.76</v>
      </c>
      <c r="X185">
        <f t="shared" si="13"/>
        <v>1.0175999999999965</v>
      </c>
    </row>
    <row r="186" spans="21:24" x14ac:dyDescent="0.25">
      <c r="U186">
        <v>1.77</v>
      </c>
      <c r="V186" s="9">
        <f t="shared" si="11"/>
        <v>4.3250283457462665E-2</v>
      </c>
      <c r="W186">
        <f t="shared" si="12"/>
        <v>1.77</v>
      </c>
      <c r="X186">
        <f t="shared" si="13"/>
        <v>1.0176999999999972</v>
      </c>
    </row>
    <row r="187" spans="21:24" x14ac:dyDescent="0.25">
      <c r="U187" s="8">
        <v>1.78</v>
      </c>
      <c r="V187" s="9">
        <f t="shared" si="11"/>
        <v>4.3310618714738285E-2</v>
      </c>
      <c r="W187">
        <f t="shared" si="12"/>
        <v>1.78</v>
      </c>
      <c r="X187">
        <f t="shared" si="13"/>
        <v>1.017799999999998</v>
      </c>
    </row>
    <row r="188" spans="21:24" x14ac:dyDescent="0.25">
      <c r="U188">
        <v>1.79</v>
      </c>
      <c r="V188" s="9">
        <f t="shared" si="11"/>
        <v>4.3371001272095755E-2</v>
      </c>
      <c r="W188">
        <f t="shared" si="12"/>
        <v>1.79</v>
      </c>
      <c r="X188">
        <f t="shared" si="13"/>
        <v>1.0178999999999985</v>
      </c>
    </row>
    <row r="189" spans="21:24" x14ac:dyDescent="0.25">
      <c r="U189">
        <v>1.8</v>
      </c>
      <c r="V189" s="9">
        <f t="shared" si="11"/>
        <v>4.3431431107853406E-2</v>
      </c>
      <c r="W189">
        <f t="shared" si="12"/>
        <v>1.8</v>
      </c>
      <c r="X189">
        <f t="shared" si="13"/>
        <v>1.0179999999999991</v>
      </c>
    </row>
    <row r="190" spans="21:24" x14ac:dyDescent="0.25">
      <c r="U190" s="8">
        <v>1.81</v>
      </c>
      <c r="V190" s="9">
        <f t="shared" si="11"/>
        <v>4.3491908200260374E-2</v>
      </c>
      <c r="W190">
        <f t="shared" si="12"/>
        <v>1.81</v>
      </c>
      <c r="X190">
        <f t="shared" si="13"/>
        <v>1.0180999999999998</v>
      </c>
    </row>
    <row r="191" spans="21:24" x14ac:dyDescent="0.25">
      <c r="U191">
        <v>1.82</v>
      </c>
      <c r="V191" s="9">
        <f t="shared" si="11"/>
        <v>4.3552432527497804E-2</v>
      </c>
      <c r="W191">
        <f t="shared" si="12"/>
        <v>1.82</v>
      </c>
      <c r="X191">
        <f t="shared" si="13"/>
        <v>1.0182000000000004</v>
      </c>
    </row>
    <row r="192" spans="21:24" x14ac:dyDescent="0.25">
      <c r="U192">
        <v>1.83</v>
      </c>
      <c r="V192" s="9">
        <f t="shared" si="11"/>
        <v>4.3613004067677714E-2</v>
      </c>
      <c r="W192">
        <f t="shared" si="12"/>
        <v>1.83</v>
      </c>
      <c r="X192">
        <f t="shared" si="13"/>
        <v>1.0183000000000011</v>
      </c>
    </row>
    <row r="193" spans="21:24" x14ac:dyDescent="0.25">
      <c r="U193" s="8">
        <v>1.84</v>
      </c>
      <c r="V193" s="9">
        <f t="shared" si="11"/>
        <v>4.3673622798844479E-2</v>
      </c>
      <c r="W193">
        <f t="shared" si="12"/>
        <v>1.84</v>
      </c>
      <c r="X193">
        <f t="shared" si="13"/>
        <v>1.0184000000000015</v>
      </c>
    </row>
    <row r="194" spans="21:24" x14ac:dyDescent="0.25">
      <c r="U194">
        <v>1.85</v>
      </c>
      <c r="V194" s="9">
        <f t="shared" si="11"/>
        <v>4.3734288698974152E-2</v>
      </c>
      <c r="W194">
        <f t="shared" si="12"/>
        <v>1.85</v>
      </c>
      <c r="X194">
        <f t="shared" si="13"/>
        <v>1.0185000000000022</v>
      </c>
    </row>
    <row r="195" spans="21:24" x14ac:dyDescent="0.25">
      <c r="U195">
        <v>1.86</v>
      </c>
      <c r="V195" s="9">
        <f t="shared" si="11"/>
        <v>4.3795001745975046E-2</v>
      </c>
      <c r="W195">
        <f t="shared" si="12"/>
        <v>1.86</v>
      </c>
      <c r="X195">
        <f t="shared" si="13"/>
        <v>1.0186000000000026</v>
      </c>
    </row>
    <row r="196" spans="21:24" x14ac:dyDescent="0.25">
      <c r="U196" s="8">
        <v>1.87</v>
      </c>
      <c r="V196" s="9">
        <f t="shared" si="11"/>
        <v>4.385576191768701E-2</v>
      </c>
      <c r="W196">
        <f t="shared" si="12"/>
        <v>1.87</v>
      </c>
      <c r="X196">
        <f t="shared" si="13"/>
        <v>1.0187000000000033</v>
      </c>
    </row>
    <row r="197" spans="21:24" x14ac:dyDescent="0.25">
      <c r="U197">
        <v>1.88</v>
      </c>
      <c r="V197" s="9">
        <f t="shared" si="11"/>
        <v>4.3916569191882672E-2</v>
      </c>
      <c r="W197">
        <f t="shared" si="12"/>
        <v>1.88</v>
      </c>
      <c r="X197">
        <f t="shared" si="13"/>
        <v>1.0188000000000037</v>
      </c>
    </row>
    <row r="198" spans="21:24" x14ac:dyDescent="0.25">
      <c r="U198">
        <v>1.89</v>
      </c>
      <c r="V198" s="9">
        <f t="shared" si="11"/>
        <v>4.3977423546267186E-2</v>
      </c>
      <c r="W198">
        <f t="shared" si="12"/>
        <v>1.89</v>
      </c>
      <c r="X198">
        <f t="shared" si="13"/>
        <v>1.0189000000000044</v>
      </c>
    </row>
    <row r="199" spans="21:24" x14ac:dyDescent="0.25">
      <c r="U199" s="8">
        <v>1.9</v>
      </c>
      <c r="V199" s="9">
        <f t="shared" si="11"/>
        <v>4.4038324958477926E-2</v>
      </c>
      <c r="W199">
        <f t="shared" si="12"/>
        <v>1.9</v>
      </c>
      <c r="X199">
        <f t="shared" si="13"/>
        <v>1.0190000000000048</v>
      </c>
    </row>
    <row r="200" spans="21:24" x14ac:dyDescent="0.25">
      <c r="U200">
        <v>1.91</v>
      </c>
      <c r="V200" s="9">
        <f t="shared" si="11"/>
        <v>4.4099273406085576E-2</v>
      </c>
      <c r="W200">
        <f t="shared" si="12"/>
        <v>1.91</v>
      </c>
      <c r="X200">
        <f t="shared" si="13"/>
        <v>1.0191000000000054</v>
      </c>
    </row>
    <row r="201" spans="21:24" x14ac:dyDescent="0.25">
      <c r="U201">
        <v>1.92</v>
      </c>
      <c r="V201" s="9">
        <f t="shared" si="11"/>
        <v>4.416026886659262E-2</v>
      </c>
      <c r="W201">
        <f t="shared" si="12"/>
        <v>1.92</v>
      </c>
      <c r="X201">
        <f t="shared" si="13"/>
        <v>1.0191999999999946</v>
      </c>
    </row>
    <row r="202" spans="21:24" x14ac:dyDescent="0.25">
      <c r="U202" s="8">
        <v>1.93</v>
      </c>
      <c r="V202" s="9">
        <f t="shared" si="11"/>
        <v>4.4221311317436278E-2</v>
      </c>
      <c r="W202">
        <f t="shared" si="12"/>
        <v>1.93</v>
      </c>
      <c r="X202">
        <f t="shared" si="13"/>
        <v>1.019299999999995</v>
      </c>
    </row>
    <row r="203" spans="21:24" x14ac:dyDescent="0.25">
      <c r="U203">
        <v>1.94</v>
      </c>
      <c r="V203" s="9">
        <f t="shared" ref="V203:V266" si="14">(((1+U203/100)^$R$4)*U203/100)/(((1+U203/100)^$R$4)-1)</f>
        <v>4.4282400735985467E-2</v>
      </c>
      <c r="W203">
        <f t="shared" ref="W203:W266" si="15">ROUND(W202+0.01,2)</f>
        <v>1.94</v>
      </c>
      <c r="X203">
        <f t="shared" ref="X203:X266" si="16">(((1+U203/100)^$Y$4)*U203/100)/(((1+U203/100)^$Y$4)-1)</f>
        <v>1.0193999999999959</v>
      </c>
    </row>
    <row r="204" spans="21:24" x14ac:dyDescent="0.25">
      <c r="U204">
        <v>1.95</v>
      </c>
      <c r="V204" s="9">
        <f t="shared" si="14"/>
        <v>4.4343537099543001E-2</v>
      </c>
      <c r="W204">
        <f t="shared" si="15"/>
        <v>1.95</v>
      </c>
      <c r="X204">
        <f t="shared" si="16"/>
        <v>1.0194999999999963</v>
      </c>
    </row>
    <row r="205" spans="21:24" x14ac:dyDescent="0.25">
      <c r="U205" s="8">
        <v>1.96</v>
      </c>
      <c r="V205" s="9">
        <f t="shared" si="14"/>
        <v>4.4404720385345112E-2</v>
      </c>
      <c r="W205">
        <f t="shared" si="15"/>
        <v>1.96</v>
      </c>
      <c r="X205">
        <f t="shared" si="16"/>
        <v>1.0195999999999967</v>
      </c>
    </row>
    <row r="206" spans="21:24" x14ac:dyDescent="0.25">
      <c r="U206">
        <v>1.97</v>
      </c>
      <c r="V206" s="9">
        <f t="shared" si="14"/>
        <v>4.4465950570561671E-2</v>
      </c>
      <c r="W206">
        <f t="shared" si="15"/>
        <v>1.97</v>
      </c>
      <c r="X206">
        <f t="shared" si="16"/>
        <v>1.0196999999999976</v>
      </c>
    </row>
    <row r="207" spans="21:24" x14ac:dyDescent="0.25">
      <c r="U207">
        <v>1.98</v>
      </c>
      <c r="V207" s="9">
        <f t="shared" si="14"/>
        <v>4.4527227632296218E-2</v>
      </c>
      <c r="W207">
        <f t="shared" si="15"/>
        <v>1.98</v>
      </c>
      <c r="X207">
        <f t="shared" si="16"/>
        <v>1.019799999999998</v>
      </c>
    </row>
    <row r="208" spans="21:24" x14ac:dyDescent="0.25">
      <c r="U208" s="8">
        <v>1.99</v>
      </c>
      <c r="V208" s="9">
        <f t="shared" si="14"/>
        <v>4.4588551547585988E-2</v>
      </c>
      <c r="W208">
        <f t="shared" si="15"/>
        <v>1.99</v>
      </c>
      <c r="X208">
        <f t="shared" si="16"/>
        <v>1.0198999999999985</v>
      </c>
    </row>
    <row r="209" spans="21:24" x14ac:dyDescent="0.25">
      <c r="U209">
        <v>2</v>
      </c>
      <c r="V209" s="9">
        <f t="shared" si="14"/>
        <v>4.464992229340297E-2</v>
      </c>
      <c r="W209">
        <f t="shared" si="15"/>
        <v>2</v>
      </c>
      <c r="X209">
        <f t="shared" si="16"/>
        <v>1.0199999999999991</v>
      </c>
    </row>
    <row r="210" spans="21:24" x14ac:dyDescent="0.25">
      <c r="U210">
        <v>2.0099999999999998</v>
      </c>
      <c r="V210" s="9">
        <f t="shared" si="14"/>
        <v>4.4711339846652536E-2</v>
      </c>
      <c r="W210">
        <f t="shared" si="15"/>
        <v>2.0099999999999998</v>
      </c>
      <c r="X210">
        <f t="shared" si="16"/>
        <v>1.0200999999999996</v>
      </c>
    </row>
    <row r="211" spans="21:24" x14ac:dyDescent="0.25">
      <c r="U211" s="8">
        <v>2.02</v>
      </c>
      <c r="V211" s="9">
        <f t="shared" si="14"/>
        <v>4.4772804184175015E-2</v>
      </c>
      <c r="W211">
        <f t="shared" si="15"/>
        <v>2.02</v>
      </c>
      <c r="X211">
        <f t="shared" si="16"/>
        <v>1.0202000000000002</v>
      </c>
    </row>
    <row r="212" spans="21:24" x14ac:dyDescent="0.25">
      <c r="U212">
        <v>2.0299999999999998</v>
      </c>
      <c r="V212" s="9">
        <f t="shared" si="14"/>
        <v>4.4834315282744834E-2</v>
      </c>
      <c r="W212">
        <f t="shared" si="15"/>
        <v>2.0299999999999998</v>
      </c>
      <c r="X212">
        <f t="shared" si="16"/>
        <v>1.0203000000000007</v>
      </c>
    </row>
    <row r="213" spans="21:24" x14ac:dyDescent="0.25">
      <c r="U213">
        <v>2.04</v>
      </c>
      <c r="V213" s="9">
        <f t="shared" si="14"/>
        <v>4.4895873119071159E-2</v>
      </c>
      <c r="W213">
        <f t="shared" si="15"/>
        <v>2.04</v>
      </c>
      <c r="X213">
        <f t="shared" si="16"/>
        <v>1.0204000000000013</v>
      </c>
    </row>
    <row r="214" spans="21:24" x14ac:dyDescent="0.25">
      <c r="U214" s="8">
        <v>2.0499999999999998</v>
      </c>
      <c r="V214" s="9">
        <f t="shared" si="14"/>
        <v>4.4957477669798344E-2</v>
      </c>
      <c r="W214">
        <f t="shared" si="15"/>
        <v>2.0499999999999998</v>
      </c>
      <c r="X214">
        <f t="shared" si="16"/>
        <v>1.0205000000000015</v>
      </c>
    </row>
    <row r="215" spans="21:24" x14ac:dyDescent="0.25">
      <c r="U215">
        <v>2.06</v>
      </c>
      <c r="V215" s="9">
        <f t="shared" si="14"/>
        <v>4.5019128911504822E-2</v>
      </c>
      <c r="W215">
        <f t="shared" si="15"/>
        <v>2.06</v>
      </c>
      <c r="X215">
        <f t="shared" si="16"/>
        <v>1.0206000000000024</v>
      </c>
    </row>
    <row r="216" spans="21:24" x14ac:dyDescent="0.25">
      <c r="U216">
        <v>2.0699999999999998</v>
      </c>
      <c r="V216" s="9">
        <f t="shared" si="14"/>
        <v>4.5080826820704863E-2</v>
      </c>
      <c r="W216">
        <f t="shared" si="15"/>
        <v>2.0699999999999998</v>
      </c>
      <c r="X216">
        <f t="shared" si="16"/>
        <v>1.0207000000000028</v>
      </c>
    </row>
    <row r="217" spans="21:24" x14ac:dyDescent="0.25">
      <c r="U217" s="8">
        <v>2.08</v>
      </c>
      <c r="V217" s="9">
        <f t="shared" si="14"/>
        <v>4.5142571373847702E-2</v>
      </c>
      <c r="W217">
        <f t="shared" si="15"/>
        <v>2.08</v>
      </c>
      <c r="X217">
        <f t="shared" si="16"/>
        <v>1.0208000000000033</v>
      </c>
    </row>
    <row r="218" spans="21:24" x14ac:dyDescent="0.25">
      <c r="U218">
        <v>2.09</v>
      </c>
      <c r="V218" s="9">
        <f t="shared" si="14"/>
        <v>4.5204362547318036E-2</v>
      </c>
      <c r="W218">
        <f t="shared" si="15"/>
        <v>2.09</v>
      </c>
      <c r="X218">
        <f t="shared" si="16"/>
        <v>1.0209000000000039</v>
      </c>
    </row>
    <row r="219" spans="21:24" x14ac:dyDescent="0.25">
      <c r="U219">
        <v>2.1</v>
      </c>
      <c r="V219" s="9">
        <f t="shared" si="14"/>
        <v>4.5266200317436056E-2</v>
      </c>
      <c r="W219">
        <f t="shared" si="15"/>
        <v>2.1</v>
      </c>
      <c r="X219">
        <f t="shared" si="16"/>
        <v>1.0210000000000043</v>
      </c>
    </row>
    <row r="220" spans="21:24" x14ac:dyDescent="0.25">
      <c r="U220" s="8">
        <v>2.11</v>
      </c>
      <c r="V220" s="9">
        <f t="shared" si="14"/>
        <v>4.5328084660457263E-2</v>
      </c>
      <c r="W220">
        <f t="shared" si="15"/>
        <v>2.11</v>
      </c>
      <c r="X220">
        <f t="shared" si="16"/>
        <v>1.0211000000000048</v>
      </c>
    </row>
    <row r="221" spans="21:24" x14ac:dyDescent="0.25">
      <c r="U221">
        <v>2.12</v>
      </c>
      <c r="V221" s="9">
        <f t="shared" si="14"/>
        <v>4.5390015552573576E-2</v>
      </c>
      <c r="W221">
        <f t="shared" si="15"/>
        <v>2.12</v>
      </c>
      <c r="X221">
        <f t="shared" si="16"/>
        <v>1.021199999999995</v>
      </c>
    </row>
    <row r="222" spans="21:24" x14ac:dyDescent="0.25">
      <c r="U222">
        <v>2.13</v>
      </c>
      <c r="V222" s="9">
        <f t="shared" si="14"/>
        <v>4.5451992969912751E-2</v>
      </c>
      <c r="W222">
        <f t="shared" si="15"/>
        <v>2.13</v>
      </c>
      <c r="X222">
        <f t="shared" si="16"/>
        <v>1.0212999999999954</v>
      </c>
    </row>
    <row r="223" spans="21:24" x14ac:dyDescent="0.25">
      <c r="U223" s="8">
        <v>2.14</v>
      </c>
      <c r="V223" s="9">
        <f t="shared" si="14"/>
        <v>4.5514016888538539E-2</v>
      </c>
      <c r="W223">
        <f t="shared" si="15"/>
        <v>2.14</v>
      </c>
      <c r="X223">
        <f t="shared" si="16"/>
        <v>1.0213999999999961</v>
      </c>
    </row>
    <row r="224" spans="21:24" x14ac:dyDescent="0.25">
      <c r="U224">
        <v>2.15</v>
      </c>
      <c r="V224" s="9">
        <f t="shared" si="14"/>
        <v>4.5576087284450964E-2</v>
      </c>
      <c r="W224">
        <f t="shared" si="15"/>
        <v>2.15</v>
      </c>
      <c r="X224">
        <f t="shared" si="16"/>
        <v>1.0214999999999965</v>
      </c>
    </row>
    <row r="225" spans="21:24" x14ac:dyDescent="0.25">
      <c r="U225">
        <v>2.16</v>
      </c>
      <c r="V225" s="9">
        <f t="shared" si="14"/>
        <v>4.5638204133586505E-2</v>
      </c>
      <c r="W225">
        <f t="shared" si="15"/>
        <v>2.16</v>
      </c>
      <c r="X225">
        <f t="shared" si="16"/>
        <v>1.0215999999999972</v>
      </c>
    </row>
    <row r="226" spans="21:24" x14ac:dyDescent="0.25">
      <c r="U226" s="8">
        <v>2.17</v>
      </c>
      <c r="V226" s="9">
        <f t="shared" si="14"/>
        <v>4.5700367411818085E-2</v>
      </c>
      <c r="W226">
        <f t="shared" si="15"/>
        <v>2.17</v>
      </c>
      <c r="X226">
        <f t="shared" si="16"/>
        <v>1.0216999999999976</v>
      </c>
    </row>
    <row r="227" spans="21:24" x14ac:dyDescent="0.25">
      <c r="U227">
        <v>2.1800000000000002</v>
      </c>
      <c r="V227" s="9">
        <f t="shared" si="14"/>
        <v>4.576257709495573E-2</v>
      </c>
      <c r="W227">
        <f t="shared" si="15"/>
        <v>2.1800000000000002</v>
      </c>
      <c r="X227">
        <f t="shared" si="16"/>
        <v>1.021799999999998</v>
      </c>
    </row>
    <row r="228" spans="21:24" x14ac:dyDescent="0.25">
      <c r="U228">
        <v>2.19</v>
      </c>
      <c r="V228" s="9">
        <f t="shared" si="14"/>
        <v>4.5824833158746116E-2</v>
      </c>
      <c r="W228">
        <f t="shared" si="15"/>
        <v>2.19</v>
      </c>
      <c r="X228">
        <f t="shared" si="16"/>
        <v>1.0218999999999985</v>
      </c>
    </row>
    <row r="229" spans="21:24" x14ac:dyDescent="0.25">
      <c r="U229" s="8">
        <v>2.2000000000000002</v>
      </c>
      <c r="V229" s="9">
        <f t="shared" si="14"/>
        <v>4.5887135578872758E-2</v>
      </c>
      <c r="W229">
        <f t="shared" si="15"/>
        <v>2.2000000000000002</v>
      </c>
      <c r="X229">
        <f t="shared" si="16"/>
        <v>1.0219999999999991</v>
      </c>
    </row>
    <row r="230" spans="21:24" x14ac:dyDescent="0.25">
      <c r="U230">
        <v>2.21</v>
      </c>
      <c r="V230" s="9">
        <f t="shared" si="14"/>
        <v>4.5949484330956657E-2</v>
      </c>
      <c r="W230">
        <f t="shared" si="15"/>
        <v>2.21</v>
      </c>
      <c r="X230">
        <f t="shared" si="16"/>
        <v>1.0220999999999996</v>
      </c>
    </row>
    <row r="231" spans="21:24" x14ac:dyDescent="0.25">
      <c r="U231">
        <v>2.2200000000000002</v>
      </c>
      <c r="V231" s="9">
        <f t="shared" si="14"/>
        <v>4.6011879390556072E-2</v>
      </c>
      <c r="W231">
        <f t="shared" si="15"/>
        <v>2.2200000000000002</v>
      </c>
      <c r="X231">
        <f t="shared" si="16"/>
        <v>1.0222000000000002</v>
      </c>
    </row>
    <row r="232" spans="21:24" x14ac:dyDescent="0.25">
      <c r="U232" s="8">
        <v>2.23</v>
      </c>
      <c r="V232" s="9">
        <f t="shared" si="14"/>
        <v>4.6074320733166682E-2</v>
      </c>
      <c r="W232">
        <f t="shared" si="15"/>
        <v>2.23</v>
      </c>
      <c r="X232">
        <f t="shared" si="16"/>
        <v>1.0223000000000007</v>
      </c>
    </row>
    <row r="233" spans="21:24" x14ac:dyDescent="0.25">
      <c r="U233">
        <v>2.2400000000000002</v>
      </c>
      <c r="V233" s="9">
        <f t="shared" si="14"/>
        <v>4.6136808334222026E-2</v>
      </c>
      <c r="W233">
        <f t="shared" si="15"/>
        <v>2.2400000000000002</v>
      </c>
      <c r="X233">
        <f t="shared" si="16"/>
        <v>1.0224000000000013</v>
      </c>
    </row>
    <row r="234" spans="21:24" x14ac:dyDescent="0.25">
      <c r="U234">
        <v>2.25</v>
      </c>
      <c r="V234" s="9">
        <f t="shared" si="14"/>
        <v>4.6199342169092959E-2</v>
      </c>
      <c r="W234">
        <f t="shared" si="15"/>
        <v>2.25</v>
      </c>
      <c r="X234">
        <f t="shared" si="16"/>
        <v>1.0225000000000017</v>
      </c>
    </row>
    <row r="235" spans="21:24" x14ac:dyDescent="0.25">
      <c r="U235" s="8">
        <v>2.2599999999999998</v>
      </c>
      <c r="V235" s="9">
        <f t="shared" si="14"/>
        <v>4.6261922213088717E-2</v>
      </c>
      <c r="W235">
        <f t="shared" si="15"/>
        <v>2.2599999999999998</v>
      </c>
      <c r="X235">
        <f t="shared" si="16"/>
        <v>1.022600000000002</v>
      </c>
    </row>
    <row r="236" spans="21:24" x14ac:dyDescent="0.25">
      <c r="U236">
        <v>2.27</v>
      </c>
      <c r="V236" s="9">
        <f t="shared" si="14"/>
        <v>4.6324548441456621E-2</v>
      </c>
      <c r="W236">
        <f t="shared" si="15"/>
        <v>2.27</v>
      </c>
      <c r="X236">
        <f t="shared" si="16"/>
        <v>1.0227000000000026</v>
      </c>
    </row>
    <row r="237" spans="21:24" x14ac:dyDescent="0.25">
      <c r="U237">
        <v>2.2799999999999998</v>
      </c>
      <c r="V237" s="9">
        <f t="shared" si="14"/>
        <v>4.6387220829382209E-2</v>
      </c>
      <c r="W237">
        <f t="shared" si="15"/>
        <v>2.2799999999999998</v>
      </c>
      <c r="X237">
        <f t="shared" si="16"/>
        <v>1.022800000000003</v>
      </c>
    </row>
    <row r="238" spans="21:24" x14ac:dyDescent="0.25">
      <c r="U238" s="8">
        <v>2.29</v>
      </c>
      <c r="V238" s="9">
        <f t="shared" si="14"/>
        <v>4.6449939351989065E-2</v>
      </c>
      <c r="W238">
        <f t="shared" si="15"/>
        <v>2.29</v>
      </c>
      <c r="X238">
        <f t="shared" si="16"/>
        <v>1.0229000000000035</v>
      </c>
    </row>
    <row r="239" spans="21:24" x14ac:dyDescent="0.25">
      <c r="U239">
        <v>2.2999999999999998</v>
      </c>
      <c r="V239" s="9">
        <f t="shared" si="14"/>
        <v>4.6512703984339633E-2</v>
      </c>
      <c r="W239">
        <f t="shared" si="15"/>
        <v>2.2999999999999998</v>
      </c>
      <c r="X239">
        <f t="shared" si="16"/>
        <v>1.0230000000000037</v>
      </c>
    </row>
    <row r="240" spans="21:24" x14ac:dyDescent="0.25">
      <c r="U240">
        <v>2.31</v>
      </c>
      <c r="V240" s="9">
        <f t="shared" si="14"/>
        <v>4.6575514701435262E-2</v>
      </c>
      <c r="W240">
        <f t="shared" si="15"/>
        <v>2.31</v>
      </c>
      <c r="X240">
        <f t="shared" si="16"/>
        <v>1.0231000000000046</v>
      </c>
    </row>
    <row r="241" spans="21:24" x14ac:dyDescent="0.25">
      <c r="U241" s="8">
        <v>2.3199999999999998</v>
      </c>
      <c r="V241" s="9">
        <f t="shared" si="14"/>
        <v>4.6638371478215437E-2</v>
      </c>
      <c r="W241">
        <f t="shared" si="15"/>
        <v>2.3199999999999998</v>
      </c>
      <c r="X241">
        <f t="shared" si="16"/>
        <v>1.0231999999999952</v>
      </c>
    </row>
    <row r="242" spans="21:24" x14ac:dyDescent="0.25">
      <c r="U242">
        <v>2.33</v>
      </c>
      <c r="V242" s="9">
        <f t="shared" si="14"/>
        <v>4.6701274289560023E-2</v>
      </c>
      <c r="W242">
        <f t="shared" si="15"/>
        <v>2.33</v>
      </c>
      <c r="X242">
        <f t="shared" si="16"/>
        <v>1.0232999999999957</v>
      </c>
    </row>
    <row r="243" spans="21:24" x14ac:dyDescent="0.25">
      <c r="U243">
        <v>2.34</v>
      </c>
      <c r="V243" s="9">
        <f t="shared" si="14"/>
        <v>4.6764223110286628E-2</v>
      </c>
      <c r="W243">
        <f t="shared" si="15"/>
        <v>2.34</v>
      </c>
      <c r="X243">
        <f t="shared" si="16"/>
        <v>1.0233999999999961</v>
      </c>
    </row>
    <row r="244" spans="21:24" x14ac:dyDescent="0.25">
      <c r="U244" s="8">
        <v>2.35</v>
      </c>
      <c r="V244" s="9">
        <f t="shared" si="14"/>
        <v>4.6827217915152985E-2</v>
      </c>
      <c r="W244">
        <f t="shared" si="15"/>
        <v>2.35</v>
      </c>
      <c r="X244">
        <f t="shared" si="16"/>
        <v>1.0234999999999967</v>
      </c>
    </row>
    <row r="245" spans="21:24" x14ac:dyDescent="0.25">
      <c r="U245">
        <v>2.36</v>
      </c>
      <c r="V245" s="9">
        <f t="shared" si="14"/>
        <v>4.6890258678856066E-2</v>
      </c>
      <c r="W245">
        <f t="shared" si="15"/>
        <v>2.36</v>
      </c>
      <c r="X245">
        <f t="shared" si="16"/>
        <v>1.0235999999999972</v>
      </c>
    </row>
    <row r="246" spans="21:24" x14ac:dyDescent="0.25">
      <c r="U246">
        <v>2.37</v>
      </c>
      <c r="V246" s="9">
        <f t="shared" si="14"/>
        <v>4.695334537603231E-2</v>
      </c>
      <c r="W246">
        <f t="shared" si="15"/>
        <v>2.37</v>
      </c>
      <c r="X246">
        <f t="shared" si="16"/>
        <v>1.0236999999999978</v>
      </c>
    </row>
    <row r="247" spans="21:24" x14ac:dyDescent="0.25">
      <c r="U247" s="8">
        <v>2.38</v>
      </c>
      <c r="V247" s="9">
        <f t="shared" si="14"/>
        <v>4.7016477981258457E-2</v>
      </c>
      <c r="W247">
        <f t="shared" si="15"/>
        <v>2.38</v>
      </c>
      <c r="X247">
        <f t="shared" si="16"/>
        <v>1.023799999999998</v>
      </c>
    </row>
    <row r="248" spans="21:24" x14ac:dyDescent="0.25">
      <c r="U248">
        <v>2.39</v>
      </c>
      <c r="V248" s="9">
        <f t="shared" si="14"/>
        <v>4.7079656469050914E-2</v>
      </c>
      <c r="W248">
        <f t="shared" si="15"/>
        <v>2.39</v>
      </c>
      <c r="X248">
        <f t="shared" si="16"/>
        <v>1.0238999999999987</v>
      </c>
    </row>
    <row r="249" spans="21:24" x14ac:dyDescent="0.25">
      <c r="U249">
        <v>2.4</v>
      </c>
      <c r="V249" s="9">
        <f t="shared" si="14"/>
        <v>4.7142880813865841E-2</v>
      </c>
      <c r="W249">
        <f t="shared" si="15"/>
        <v>2.4</v>
      </c>
      <c r="X249">
        <f t="shared" si="16"/>
        <v>1.0239999999999989</v>
      </c>
    </row>
    <row r="250" spans="21:24" x14ac:dyDescent="0.25">
      <c r="U250" s="8">
        <v>2.41</v>
      </c>
      <c r="V250" s="9">
        <f t="shared" si="14"/>
        <v>4.7206150990100171E-2</v>
      </c>
      <c r="W250">
        <f t="shared" si="15"/>
        <v>2.41</v>
      </c>
      <c r="X250">
        <f t="shared" si="16"/>
        <v>1.0240999999999996</v>
      </c>
    </row>
    <row r="251" spans="21:24" x14ac:dyDescent="0.25">
      <c r="U251">
        <v>2.42</v>
      </c>
      <c r="V251" s="9">
        <f t="shared" si="14"/>
        <v>4.7269466972091202E-2</v>
      </c>
      <c r="W251">
        <f t="shared" si="15"/>
        <v>2.42</v>
      </c>
      <c r="X251">
        <f t="shared" si="16"/>
        <v>1.0242</v>
      </c>
    </row>
    <row r="252" spans="21:24" x14ac:dyDescent="0.25">
      <c r="U252">
        <v>2.4300000000000002</v>
      </c>
      <c r="V252" s="9">
        <f t="shared" si="14"/>
        <v>4.7332828734116435E-2</v>
      </c>
      <c r="W252">
        <f t="shared" si="15"/>
        <v>2.4300000000000002</v>
      </c>
      <c r="X252">
        <f t="shared" si="16"/>
        <v>1.0243000000000007</v>
      </c>
    </row>
    <row r="253" spans="21:24" x14ac:dyDescent="0.25">
      <c r="U253" s="8">
        <v>2.44</v>
      </c>
      <c r="V253" s="9">
        <f t="shared" si="14"/>
        <v>4.7396236250394533E-2</v>
      </c>
      <c r="W253">
        <f t="shared" si="15"/>
        <v>2.44</v>
      </c>
      <c r="X253">
        <f t="shared" si="16"/>
        <v>1.0244000000000011</v>
      </c>
    </row>
    <row r="254" spans="21:24" x14ac:dyDescent="0.25">
      <c r="U254">
        <v>2.4500000000000002</v>
      </c>
      <c r="V254" s="9">
        <f t="shared" si="14"/>
        <v>4.7459689495084695E-2</v>
      </c>
      <c r="W254">
        <f t="shared" si="15"/>
        <v>2.4500000000000002</v>
      </c>
      <c r="X254">
        <f t="shared" si="16"/>
        <v>1.0245000000000015</v>
      </c>
    </row>
    <row r="255" spans="21:24" x14ac:dyDescent="0.25">
      <c r="U255">
        <v>2.46</v>
      </c>
      <c r="V255" s="9">
        <f t="shared" si="14"/>
        <v>4.7523188442287326E-2</v>
      </c>
      <c r="W255">
        <f t="shared" si="15"/>
        <v>2.46</v>
      </c>
      <c r="X255">
        <f t="shared" si="16"/>
        <v>1.0246000000000017</v>
      </c>
    </row>
    <row r="256" spans="21:24" x14ac:dyDescent="0.25">
      <c r="U256" s="8">
        <v>2.4700000000000002</v>
      </c>
      <c r="V256" s="9">
        <f t="shared" si="14"/>
        <v>4.7586733066044301E-2</v>
      </c>
      <c r="W256">
        <f t="shared" si="15"/>
        <v>2.4700000000000002</v>
      </c>
      <c r="X256">
        <f t="shared" si="16"/>
        <v>1.0247000000000024</v>
      </c>
    </row>
    <row r="257" spans="21:24" x14ac:dyDescent="0.25">
      <c r="U257">
        <v>2.48</v>
      </c>
      <c r="V257" s="9">
        <f t="shared" si="14"/>
        <v>4.765032334033812E-2</v>
      </c>
      <c r="W257">
        <f t="shared" si="15"/>
        <v>2.48</v>
      </c>
      <c r="X257">
        <f t="shared" si="16"/>
        <v>1.0248000000000026</v>
      </c>
    </row>
    <row r="258" spans="21:24" x14ac:dyDescent="0.25">
      <c r="U258">
        <v>2.4900000000000002</v>
      </c>
      <c r="V258" s="9">
        <f t="shared" si="14"/>
        <v>4.771395923909353E-2</v>
      </c>
      <c r="W258">
        <f t="shared" si="15"/>
        <v>2.4900000000000002</v>
      </c>
      <c r="X258">
        <f t="shared" si="16"/>
        <v>1.0249000000000033</v>
      </c>
    </row>
    <row r="259" spans="21:24" x14ac:dyDescent="0.25">
      <c r="U259" s="8">
        <v>2.5</v>
      </c>
      <c r="V259" s="9">
        <f t="shared" si="14"/>
        <v>4.7777640736176546E-2</v>
      </c>
      <c r="W259">
        <f t="shared" si="15"/>
        <v>2.5</v>
      </c>
      <c r="X259">
        <f t="shared" si="16"/>
        <v>1.0250000000000037</v>
      </c>
    </row>
    <row r="260" spans="21:24" x14ac:dyDescent="0.25">
      <c r="U260">
        <v>2.5099999999999998</v>
      </c>
      <c r="V260" s="9">
        <f t="shared" si="14"/>
        <v>4.784136780539517E-2</v>
      </c>
      <c r="W260">
        <f t="shared" si="15"/>
        <v>2.5099999999999998</v>
      </c>
      <c r="X260">
        <f t="shared" si="16"/>
        <v>1.0251000000000039</v>
      </c>
    </row>
    <row r="261" spans="21:24" x14ac:dyDescent="0.25">
      <c r="U261">
        <v>2.52</v>
      </c>
      <c r="V261" s="9">
        <f t="shared" si="14"/>
        <v>4.7905140420499384E-2</v>
      </c>
      <c r="W261">
        <f t="shared" si="15"/>
        <v>2.52</v>
      </c>
      <c r="X261">
        <f t="shared" si="16"/>
        <v>1.0252000000000043</v>
      </c>
    </row>
    <row r="262" spans="21:24" x14ac:dyDescent="0.25">
      <c r="U262" s="8">
        <v>2.5299999999999998</v>
      </c>
      <c r="V262" s="9">
        <f t="shared" si="14"/>
        <v>4.7968958555180782E-2</v>
      </c>
      <c r="W262">
        <f t="shared" si="15"/>
        <v>2.5299999999999998</v>
      </c>
      <c r="X262">
        <f t="shared" si="16"/>
        <v>1.0252999999999961</v>
      </c>
    </row>
    <row r="263" spans="21:24" x14ac:dyDescent="0.25">
      <c r="U263">
        <v>2.54</v>
      </c>
      <c r="V263" s="9">
        <f t="shared" si="14"/>
        <v>4.8032822183074614E-2</v>
      </c>
      <c r="W263">
        <f t="shared" si="15"/>
        <v>2.54</v>
      </c>
      <c r="X263">
        <f t="shared" si="16"/>
        <v>1.0253999999999965</v>
      </c>
    </row>
    <row r="264" spans="21:24" x14ac:dyDescent="0.25">
      <c r="U264">
        <v>2.5499999999999998</v>
      </c>
      <c r="V264" s="9">
        <f t="shared" si="14"/>
        <v>4.8096731277756995E-2</v>
      </c>
      <c r="W264">
        <f t="shared" si="15"/>
        <v>2.5499999999999998</v>
      </c>
      <c r="X264">
        <f t="shared" si="16"/>
        <v>1.0254999999999967</v>
      </c>
    </row>
    <row r="265" spans="21:24" x14ac:dyDescent="0.25">
      <c r="U265" s="8">
        <v>2.56</v>
      </c>
      <c r="V265" s="9">
        <f t="shared" si="14"/>
        <v>4.8160685812747753E-2</v>
      </c>
      <c r="W265">
        <f t="shared" si="15"/>
        <v>2.56</v>
      </c>
      <c r="X265">
        <f t="shared" si="16"/>
        <v>1.0255999999999974</v>
      </c>
    </row>
    <row r="266" spans="21:24" x14ac:dyDescent="0.25">
      <c r="U266">
        <v>2.57</v>
      </c>
      <c r="V266" s="9">
        <f t="shared" si="14"/>
        <v>4.8224685761508984E-2</v>
      </c>
      <c r="W266">
        <f t="shared" si="15"/>
        <v>2.57</v>
      </c>
      <c r="X266">
        <f t="shared" si="16"/>
        <v>1.0256999999999978</v>
      </c>
    </row>
    <row r="267" spans="21:24" x14ac:dyDescent="0.25">
      <c r="U267">
        <v>2.58</v>
      </c>
      <c r="V267" s="9">
        <f t="shared" ref="V267:V309" si="17">(((1+U267/100)^$R$4)*U267/100)/(((1+U267/100)^$R$4)-1)</f>
        <v>4.8288731097445782E-2</v>
      </c>
      <c r="W267">
        <f t="shared" ref="W267:W309" si="18">ROUND(W266+0.01,2)</f>
        <v>2.58</v>
      </c>
      <c r="X267">
        <f t="shared" ref="X267:X309" si="19">(((1+U267/100)^$Y$4)*U267/100)/(((1+U267/100)^$Y$4)-1)</f>
        <v>1.0257999999999983</v>
      </c>
    </row>
    <row r="268" spans="21:24" x14ac:dyDescent="0.25">
      <c r="U268" s="8">
        <v>2.59</v>
      </c>
      <c r="V268" s="9">
        <f t="shared" si="17"/>
        <v>4.8352821793906473E-2</v>
      </c>
      <c r="W268">
        <f t="shared" si="18"/>
        <v>2.59</v>
      </c>
      <c r="X268">
        <f t="shared" si="19"/>
        <v>1.0258999999999985</v>
      </c>
    </row>
    <row r="269" spans="21:24" x14ac:dyDescent="0.25">
      <c r="U269">
        <v>2.6</v>
      </c>
      <c r="V269" s="9">
        <f t="shared" si="17"/>
        <v>4.841695782418249E-2</v>
      </c>
      <c r="W269">
        <f t="shared" si="18"/>
        <v>2.6</v>
      </c>
      <c r="X269">
        <f t="shared" si="19"/>
        <v>1.0259999999999991</v>
      </c>
    </row>
    <row r="270" spans="21:24" x14ac:dyDescent="0.25">
      <c r="U270">
        <v>2.61</v>
      </c>
      <c r="V270" s="9">
        <f t="shared" si="17"/>
        <v>4.8481139161508674E-2</v>
      </c>
      <c r="W270">
        <f t="shared" si="18"/>
        <v>2.61</v>
      </c>
      <c r="X270">
        <f t="shared" si="19"/>
        <v>1.0260999999999996</v>
      </c>
    </row>
    <row r="271" spans="21:24" x14ac:dyDescent="0.25">
      <c r="U271" s="8">
        <v>2.62</v>
      </c>
      <c r="V271" s="9">
        <f t="shared" si="17"/>
        <v>4.8545365779063626E-2</v>
      </c>
      <c r="W271">
        <f t="shared" si="18"/>
        <v>2.62</v>
      </c>
      <c r="X271">
        <f t="shared" si="19"/>
        <v>1.0262</v>
      </c>
    </row>
    <row r="272" spans="21:24" x14ac:dyDescent="0.25">
      <c r="U272">
        <v>2.63</v>
      </c>
      <c r="V272" s="9">
        <f t="shared" si="17"/>
        <v>4.860963764996945E-2</v>
      </c>
      <c r="W272">
        <f t="shared" si="18"/>
        <v>2.63</v>
      </c>
      <c r="X272">
        <f t="shared" si="19"/>
        <v>1.0263000000000004</v>
      </c>
    </row>
    <row r="273" spans="21:24" x14ac:dyDescent="0.25">
      <c r="U273">
        <v>2.64</v>
      </c>
      <c r="V273" s="9">
        <f t="shared" si="17"/>
        <v>4.8673954747292289E-2</v>
      </c>
      <c r="W273">
        <f t="shared" si="18"/>
        <v>2.64</v>
      </c>
      <c r="X273">
        <f t="shared" si="19"/>
        <v>1.0264000000000009</v>
      </c>
    </row>
    <row r="274" spans="21:24" x14ac:dyDescent="0.25">
      <c r="U274" s="8">
        <v>2.65</v>
      </c>
      <c r="V274" s="9">
        <f t="shared" si="17"/>
        <v>4.8738317044042224E-2</v>
      </c>
      <c r="W274">
        <f t="shared" si="18"/>
        <v>2.65</v>
      </c>
      <c r="X274">
        <f t="shared" si="19"/>
        <v>1.0265000000000011</v>
      </c>
    </row>
    <row r="275" spans="21:24" x14ac:dyDescent="0.25">
      <c r="U275">
        <v>2.66</v>
      </c>
      <c r="V275" s="9">
        <f t="shared" si="17"/>
        <v>4.8802724513173634E-2</v>
      </c>
      <c r="W275">
        <f t="shared" si="18"/>
        <v>2.66</v>
      </c>
      <c r="X275">
        <f t="shared" si="19"/>
        <v>1.0266000000000015</v>
      </c>
    </row>
    <row r="276" spans="21:24" x14ac:dyDescent="0.25">
      <c r="U276">
        <v>2.67</v>
      </c>
      <c r="V276" s="9">
        <f t="shared" si="17"/>
        <v>4.8867177127585121E-2</v>
      </c>
      <c r="W276">
        <f t="shared" si="18"/>
        <v>2.67</v>
      </c>
      <c r="X276">
        <f t="shared" si="19"/>
        <v>1.0267000000000019</v>
      </c>
    </row>
    <row r="277" spans="21:24" x14ac:dyDescent="0.25">
      <c r="U277" s="8">
        <v>2.68</v>
      </c>
      <c r="V277" s="9">
        <f t="shared" si="17"/>
        <v>4.8931674860119942E-2</v>
      </c>
      <c r="W277">
        <f t="shared" si="18"/>
        <v>2.68</v>
      </c>
      <c r="X277">
        <f t="shared" si="19"/>
        <v>1.0268000000000024</v>
      </c>
    </row>
    <row r="278" spans="21:24" x14ac:dyDescent="0.25">
      <c r="U278">
        <v>2.69</v>
      </c>
      <c r="V278" s="9">
        <f t="shared" si="17"/>
        <v>4.8996217683566143E-2</v>
      </c>
      <c r="W278">
        <f t="shared" si="18"/>
        <v>2.69</v>
      </c>
      <c r="X278">
        <f t="shared" si="19"/>
        <v>1.0269000000000028</v>
      </c>
    </row>
    <row r="279" spans="21:24" x14ac:dyDescent="0.25">
      <c r="U279">
        <v>2.7</v>
      </c>
      <c r="V279" s="9">
        <f t="shared" si="17"/>
        <v>4.9060805570656417E-2</v>
      </c>
      <c r="W279">
        <f t="shared" si="18"/>
        <v>2.7</v>
      </c>
      <c r="X279">
        <f t="shared" si="19"/>
        <v>1.0270000000000032</v>
      </c>
    </row>
    <row r="280" spans="21:24" x14ac:dyDescent="0.25">
      <c r="U280" s="8">
        <v>2.71</v>
      </c>
      <c r="V280" s="9">
        <f t="shared" si="17"/>
        <v>4.912543849406846E-2</v>
      </c>
      <c r="W280">
        <f t="shared" si="18"/>
        <v>2.71</v>
      </c>
      <c r="X280">
        <f t="shared" si="19"/>
        <v>1.0271000000000037</v>
      </c>
    </row>
    <row r="281" spans="21:24" x14ac:dyDescent="0.25">
      <c r="U281">
        <v>2.72</v>
      </c>
      <c r="V281" s="9">
        <f t="shared" si="17"/>
        <v>4.9190116426424874E-2</v>
      </c>
      <c r="W281">
        <f t="shared" si="18"/>
        <v>2.72</v>
      </c>
      <c r="X281">
        <f t="shared" si="19"/>
        <v>1.0271999999999959</v>
      </c>
    </row>
    <row r="282" spans="21:24" x14ac:dyDescent="0.25">
      <c r="U282">
        <v>2.73</v>
      </c>
      <c r="V282" s="9">
        <f t="shared" si="17"/>
        <v>4.9254839340294683E-2</v>
      </c>
      <c r="W282">
        <f t="shared" si="18"/>
        <v>2.73</v>
      </c>
      <c r="X282">
        <f t="shared" si="19"/>
        <v>1.0272999999999961</v>
      </c>
    </row>
    <row r="283" spans="21:24" x14ac:dyDescent="0.25">
      <c r="U283" s="8">
        <v>2.74</v>
      </c>
      <c r="V283" s="9">
        <f t="shared" si="17"/>
        <v>4.9319607208191139E-2</v>
      </c>
      <c r="W283">
        <f t="shared" si="18"/>
        <v>2.74</v>
      </c>
      <c r="X283">
        <f t="shared" si="19"/>
        <v>1.0273999999999968</v>
      </c>
    </row>
    <row r="284" spans="21:24" x14ac:dyDescent="0.25">
      <c r="U284">
        <v>2.75</v>
      </c>
      <c r="V284" s="9">
        <f t="shared" si="17"/>
        <v>4.9384420002573814E-2</v>
      </c>
      <c r="W284">
        <f t="shared" si="18"/>
        <v>2.75</v>
      </c>
      <c r="X284">
        <f t="shared" si="19"/>
        <v>1.027499999999997</v>
      </c>
    </row>
    <row r="285" spans="21:24" x14ac:dyDescent="0.25">
      <c r="U285">
        <v>2.76</v>
      </c>
      <c r="V285" s="9">
        <f t="shared" si="17"/>
        <v>4.9449277695847726E-2</v>
      </c>
      <c r="W285">
        <f t="shared" si="18"/>
        <v>2.76</v>
      </c>
      <c r="X285">
        <f t="shared" si="19"/>
        <v>1.0275999999999974</v>
      </c>
    </row>
    <row r="286" spans="21:24" x14ac:dyDescent="0.25">
      <c r="U286" s="8">
        <v>2.77</v>
      </c>
      <c r="V286" s="9">
        <f t="shared" si="17"/>
        <v>4.9514180260364291E-2</v>
      </c>
      <c r="W286">
        <f t="shared" si="18"/>
        <v>2.77</v>
      </c>
      <c r="X286">
        <f t="shared" si="19"/>
        <v>1.0276999999999981</v>
      </c>
    </row>
    <row r="287" spans="21:24" x14ac:dyDescent="0.25">
      <c r="U287">
        <v>2.78</v>
      </c>
      <c r="V287" s="9">
        <f t="shared" si="17"/>
        <v>4.957912766842066E-2</v>
      </c>
      <c r="W287">
        <f t="shared" si="18"/>
        <v>2.78</v>
      </c>
      <c r="X287">
        <f t="shared" si="19"/>
        <v>1.0277999999999983</v>
      </c>
    </row>
    <row r="288" spans="21:24" x14ac:dyDescent="0.25">
      <c r="U288">
        <v>2.79</v>
      </c>
      <c r="V288" s="9">
        <f t="shared" si="17"/>
        <v>4.9644119892260564E-2</v>
      </c>
      <c r="W288">
        <f t="shared" si="18"/>
        <v>2.79</v>
      </c>
      <c r="X288">
        <f t="shared" si="19"/>
        <v>1.0278999999999987</v>
      </c>
    </row>
    <row r="289" spans="21:24" x14ac:dyDescent="0.25">
      <c r="U289" s="8">
        <v>2.8</v>
      </c>
      <c r="V289" s="9">
        <f t="shared" si="17"/>
        <v>4.970915690407391E-2</v>
      </c>
      <c r="W289">
        <f t="shared" si="18"/>
        <v>2.8</v>
      </c>
      <c r="X289">
        <f t="shared" si="19"/>
        <v>1.0279999999999991</v>
      </c>
    </row>
    <row r="290" spans="21:24" x14ac:dyDescent="0.25">
      <c r="U290">
        <v>2.81</v>
      </c>
      <c r="V290" s="9">
        <f t="shared" si="17"/>
        <v>4.9774238675997486E-2</v>
      </c>
      <c r="W290">
        <f t="shared" si="18"/>
        <v>2.81</v>
      </c>
      <c r="X290">
        <f t="shared" si="19"/>
        <v>1.0280999999999996</v>
      </c>
    </row>
    <row r="291" spans="21:24" x14ac:dyDescent="0.25">
      <c r="U291">
        <v>2.82</v>
      </c>
      <c r="V291" s="9">
        <f t="shared" si="17"/>
        <v>4.983936518011476E-2</v>
      </c>
      <c r="W291">
        <f t="shared" si="18"/>
        <v>2.82</v>
      </c>
      <c r="X291">
        <f t="shared" si="19"/>
        <v>1.0281999999999998</v>
      </c>
    </row>
    <row r="292" spans="21:24" x14ac:dyDescent="0.25">
      <c r="U292" s="8">
        <v>2.83</v>
      </c>
      <c r="V292" s="9">
        <f t="shared" si="17"/>
        <v>4.9904536388456079E-2</v>
      </c>
      <c r="W292">
        <f t="shared" si="18"/>
        <v>2.83</v>
      </c>
      <c r="X292">
        <f t="shared" si="19"/>
        <v>1.0283000000000002</v>
      </c>
    </row>
    <row r="293" spans="21:24" x14ac:dyDescent="0.25">
      <c r="U293">
        <v>2.84</v>
      </c>
      <c r="V293" s="9">
        <f t="shared" si="17"/>
        <v>4.9969752272999129E-2</v>
      </c>
      <c r="W293">
        <f t="shared" si="18"/>
        <v>2.84</v>
      </c>
      <c r="X293">
        <f t="shared" si="19"/>
        <v>1.0284000000000006</v>
      </c>
    </row>
    <row r="294" spans="21:24" x14ac:dyDescent="0.25">
      <c r="U294">
        <v>2.85</v>
      </c>
      <c r="V294" s="9">
        <f t="shared" si="17"/>
        <v>5.0035012805668459E-2</v>
      </c>
      <c r="W294">
        <f t="shared" si="18"/>
        <v>2.85</v>
      </c>
      <c r="X294">
        <f t="shared" si="19"/>
        <v>1.0285000000000011</v>
      </c>
    </row>
    <row r="295" spans="21:24" x14ac:dyDescent="0.25">
      <c r="U295" s="8">
        <v>2.86</v>
      </c>
      <c r="V295" s="9">
        <f t="shared" si="17"/>
        <v>5.0100317958336478E-2</v>
      </c>
      <c r="W295">
        <f t="shared" si="18"/>
        <v>2.86</v>
      </c>
      <c r="X295">
        <f t="shared" si="19"/>
        <v>1.0286000000000013</v>
      </c>
    </row>
    <row r="296" spans="21:24" x14ac:dyDescent="0.25">
      <c r="U296">
        <v>2.87</v>
      </c>
      <c r="V296" s="9">
        <f t="shared" si="17"/>
        <v>5.0165667702822811E-2</v>
      </c>
      <c r="W296">
        <f t="shared" si="18"/>
        <v>2.87</v>
      </c>
      <c r="X296">
        <f t="shared" si="19"/>
        <v>1.0287000000000019</v>
      </c>
    </row>
    <row r="297" spans="21:24" x14ac:dyDescent="0.25">
      <c r="U297">
        <v>2.88</v>
      </c>
      <c r="V297" s="9">
        <f t="shared" si="17"/>
        <v>5.023106201089516E-2</v>
      </c>
      <c r="W297">
        <f t="shared" si="18"/>
        <v>2.88</v>
      </c>
      <c r="X297">
        <f t="shared" si="19"/>
        <v>1.0288000000000022</v>
      </c>
    </row>
    <row r="298" spans="21:24" x14ac:dyDescent="0.25">
      <c r="U298" s="8">
        <v>2.89</v>
      </c>
      <c r="V298" s="9">
        <f t="shared" si="17"/>
        <v>5.0296500854268913E-2</v>
      </c>
      <c r="W298">
        <f t="shared" si="18"/>
        <v>2.89</v>
      </c>
      <c r="X298">
        <f t="shared" si="19"/>
        <v>1.0289000000000026</v>
      </c>
    </row>
    <row r="299" spans="21:24" x14ac:dyDescent="0.25">
      <c r="U299">
        <v>2.9</v>
      </c>
      <c r="V299" s="9">
        <f t="shared" si="17"/>
        <v>5.03619842046076E-2</v>
      </c>
      <c r="W299">
        <f t="shared" si="18"/>
        <v>2.9</v>
      </c>
      <c r="X299">
        <f t="shared" si="19"/>
        <v>1.0290000000000028</v>
      </c>
    </row>
    <row r="300" spans="21:24" x14ac:dyDescent="0.25">
      <c r="U300">
        <v>2.91</v>
      </c>
      <c r="V300" s="9">
        <f t="shared" si="17"/>
        <v>5.0427512033523109E-2</v>
      </c>
      <c r="W300">
        <f t="shared" si="18"/>
        <v>2.91</v>
      </c>
      <c r="X300">
        <f t="shared" si="19"/>
        <v>1.0291000000000035</v>
      </c>
    </row>
    <row r="301" spans="21:24" x14ac:dyDescent="0.25">
      <c r="U301" s="8">
        <v>2.92</v>
      </c>
      <c r="V301" s="9">
        <f t="shared" si="17"/>
        <v>5.0493084312575646E-2</v>
      </c>
      <c r="W301">
        <f t="shared" si="18"/>
        <v>2.92</v>
      </c>
      <c r="X301">
        <f t="shared" si="19"/>
        <v>1.0292000000000037</v>
      </c>
    </row>
    <row r="302" spans="21:24" x14ac:dyDescent="0.25">
      <c r="U302">
        <v>2.93</v>
      </c>
      <c r="V302" s="9">
        <f t="shared" si="17"/>
        <v>5.0558701013273602E-2</v>
      </c>
      <c r="W302">
        <f t="shared" si="18"/>
        <v>2.93</v>
      </c>
      <c r="X302">
        <f t="shared" si="19"/>
        <v>1.0292999999999966</v>
      </c>
    </row>
    <row r="303" spans="21:24" x14ac:dyDescent="0.25">
      <c r="U303">
        <v>2.94</v>
      </c>
      <c r="V303" s="9">
        <f t="shared" si="17"/>
        <v>5.0624362107074973E-2</v>
      </c>
      <c r="W303">
        <f t="shared" si="18"/>
        <v>2.94</v>
      </c>
      <c r="X303">
        <f t="shared" si="19"/>
        <v>1.029399999999997</v>
      </c>
    </row>
    <row r="304" spans="21:24" x14ac:dyDescent="0.25">
      <c r="U304" s="8">
        <v>2.95</v>
      </c>
      <c r="V304" s="9">
        <f t="shared" si="17"/>
        <v>5.0690067565386056E-2</v>
      </c>
      <c r="W304">
        <f t="shared" si="18"/>
        <v>2.95</v>
      </c>
      <c r="X304">
        <f t="shared" si="19"/>
        <v>1.0294999999999972</v>
      </c>
    </row>
    <row r="305" spans="21:24" x14ac:dyDescent="0.25">
      <c r="U305">
        <v>2.96</v>
      </c>
      <c r="V305" s="9">
        <f t="shared" si="17"/>
        <v>5.0755817359562139E-2</v>
      </c>
      <c r="W305">
        <f t="shared" si="18"/>
        <v>2.96</v>
      </c>
      <c r="X305">
        <f t="shared" si="19"/>
        <v>1.0295999999999976</v>
      </c>
    </row>
    <row r="306" spans="21:24" x14ac:dyDescent="0.25">
      <c r="U306">
        <v>2.97</v>
      </c>
      <c r="V306" s="9">
        <f t="shared" si="17"/>
        <v>5.082161146090805E-2</v>
      </c>
      <c r="W306">
        <f t="shared" si="18"/>
        <v>2.97</v>
      </c>
      <c r="X306">
        <f t="shared" si="19"/>
        <v>1.0296999999999981</v>
      </c>
    </row>
    <row r="307" spans="21:24" x14ac:dyDescent="0.25">
      <c r="U307" s="8">
        <v>2.98</v>
      </c>
      <c r="V307" s="9">
        <f t="shared" si="17"/>
        <v>5.0887449840677723E-2</v>
      </c>
      <c r="W307">
        <f t="shared" si="18"/>
        <v>2.98</v>
      </c>
      <c r="X307">
        <f t="shared" si="19"/>
        <v>1.0297999999999983</v>
      </c>
    </row>
    <row r="308" spans="21:24" x14ac:dyDescent="0.25">
      <c r="U308">
        <v>2.99</v>
      </c>
      <c r="V308" s="9">
        <f t="shared" si="17"/>
        <v>5.095333247007474E-2</v>
      </c>
      <c r="W308">
        <f t="shared" si="18"/>
        <v>2.99</v>
      </c>
      <c r="X308">
        <f t="shared" si="19"/>
        <v>1.0298999999999989</v>
      </c>
    </row>
    <row r="309" spans="21:24" x14ac:dyDescent="0.25">
      <c r="U309">
        <v>3</v>
      </c>
      <c r="V309" s="9">
        <f t="shared" si="17"/>
        <v>5.1019259320252607E-2</v>
      </c>
      <c r="W309">
        <f t="shared" si="18"/>
        <v>3</v>
      </c>
      <c r="X309">
        <f t="shared" si="19"/>
        <v>1.0299999999999989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 Formular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Tanina MENOUD</dc:creator>
  <cp:lastModifiedBy>Tanina MENOUD</cp:lastModifiedBy>
  <dcterms:created xsi:type="dcterms:W3CDTF">2025-10-09T07:41:38Z</dcterms:created>
  <dcterms:modified xsi:type="dcterms:W3CDTF">2025-10-20T13:59:40Z</dcterms:modified>
</cp:coreProperties>
</file>