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Erträge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<sst xmlns="http://schemas.openxmlformats.org/spreadsheetml/2006/main" count="33" uniqueCount="28">
  <si>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Zwischentotal</t>
  </si>
  <si>
    <t>Nettoertrag</t>
  </si>
  <si>
    <t>Möblierte Vermietungen  (tage- oder wochenweise)</t>
  </si>
  <si>
    <t>Total</t>
  </si>
  <si>
    <t>Gebäude rsp. Wohnung A</t>
  </si>
  <si>
    <t>Gebäude rsp. Wohnung B</t>
  </si>
  <si>
    <t>Gebäude rsp. Wohnung C</t>
  </si>
  <si>
    <t>Bruttoerträge</t>
  </si>
  <si>
    <t>Berechnung der Mieterträge, welche der AHV unterliegen:</t>
  </si>
  <si>
    <t>Tage- oder wochenweise Vermietungen</t>
  </si>
  <si>
    <t>Unmöblierte Vermietungen rsp. möblierte Dauervermietungen</t>
  </si>
  <si>
    <r>
      <t xml:space="preserve">Privat benützte Liegenschaften               </t>
    </r>
    <r>
      <rPr>
        <sz val="10"/>
        <rFont val="Arial"/>
        <family val="2"/>
      </rPr>
      <t>(Eigenmietwerte)</t>
    </r>
  </si>
  <si>
    <t xml:space="preserve">Ferienwohnung </t>
  </si>
  <si>
    <t>Jahr</t>
  </si>
  <si>
    <t>Schuldzinsen total (ohne Konsumkredite)</t>
  </si>
  <si>
    <t>Baujahr</t>
  </si>
  <si>
    <t>Schuldzinsen</t>
  </si>
  <si>
    <t>Steuernummer:</t>
  </si>
  <si>
    <t>Steuerpflichtiger:</t>
  </si>
  <si>
    <t>pauschal</t>
  </si>
  <si>
    <t>effektiv</t>
  </si>
  <si>
    <t>Abzüge für möbliert vermietete Liegenschaften (20%)</t>
  </si>
  <si>
    <t>Kosten pauschal (10% oder 20%) oder effektiv</t>
  </si>
  <si>
    <t>Werner Muster</t>
  </si>
  <si>
    <t>Betrag in Rubrik 1720 einzutragen</t>
  </si>
  <si>
    <t>Betrag in Rubrik 1240 einzutragen</t>
  </si>
  <si>
    <t>Betrag in Rubrik 1110 einzutragen</t>
  </si>
  <si>
    <t>033.000.000.00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</si>
</sst>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56"/>
      <name val="Arial"/>
      <family val="2"/>
    </font>
    <font>
      <b/>
      <i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42" applyNumberFormat="1" applyFont="1" applyBorder="1" applyAlignment="1">
      <alignment/>
    </xf>
    <xf numFmtId="165" fontId="11" fillId="0" borderId="12" xfId="42" applyNumberFormat="1" applyFont="1" applyBorder="1" applyAlignment="1">
      <alignment/>
    </xf>
    <xf numFmtId="165" fontId="11" fillId="0" borderId="13" xfId="42" applyNumberFormat="1" applyFont="1" applyBorder="1" applyAlignment="1">
      <alignment/>
    </xf>
    <xf numFmtId="165" fontId="11" fillId="0" borderId="14" xfId="42" applyNumberFormat="1" applyFont="1" applyBorder="1" applyAlignment="1">
      <alignment/>
    </xf>
    <xf numFmtId="165" fontId="11" fillId="0" borderId="0" xfId="42" applyNumberFormat="1" applyFont="1" applyBorder="1" applyAlignment="1">
      <alignment/>
    </xf>
    <xf numFmtId="165" fontId="8" fillId="0" borderId="12" xfId="42" applyNumberFormat="1" applyFont="1" applyBorder="1" applyAlignment="1">
      <alignment/>
    </xf>
    <xf numFmtId="165" fontId="8" fillId="0" borderId="13" xfId="42" applyNumberFormat="1" applyFont="1" applyBorder="1" applyAlignment="1">
      <alignment/>
    </xf>
    <xf numFmtId="165" fontId="8" fillId="0" borderId="14" xfId="42" applyNumberFormat="1" applyFont="1" applyBorder="1" applyAlignment="1">
      <alignment/>
    </xf>
    <xf numFmtId="165" fontId="8" fillId="0" borderId="0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0" fillId="0" borderId="0" xfId="42" applyNumberFormat="1" applyFont="1" applyBorder="1" applyAlignment="1" applyProtection="1">
      <alignment/>
      <protection/>
    </xf>
    <xf numFmtId="165" fontId="0" fillId="0" borderId="11" xfId="42" applyNumberFormat="1" applyFont="1" applyBorder="1" applyAlignment="1" applyProtection="1">
      <alignment/>
      <protection/>
    </xf>
    <xf numFmtId="165" fontId="11" fillId="0" borderId="0" xfId="42" applyNumberFormat="1" applyFont="1" applyBorder="1" applyAlignment="1" applyProtection="1">
      <alignment/>
      <protection/>
    </xf>
    <xf numFmtId="165" fontId="11" fillId="0" borderId="11" xfId="42" applyNumberFormat="1" applyFont="1" applyBorder="1" applyAlignment="1" applyProtection="1">
      <alignment/>
      <protection/>
    </xf>
    <xf numFmtId="165" fontId="9" fillId="0" borderId="0" xfId="42" applyNumberFormat="1" applyFont="1" applyBorder="1" applyAlignment="1" applyProtection="1">
      <alignment/>
      <protection/>
    </xf>
    <xf numFmtId="165" fontId="9" fillId="0" borderId="11" xfId="42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5" fontId="3" fillId="0" borderId="0" xfId="42" applyNumberFormat="1" applyFont="1" applyAlignment="1" applyProtection="1">
      <alignment horizontal="center" wrapText="1"/>
      <protection/>
    </xf>
    <xf numFmtId="165" fontId="2" fillId="0" borderId="0" xfId="42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8" xfId="0" applyFont="1" applyBorder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0" fillId="0" borderId="0" xfId="0" applyAlignment="1" applyProtection="1" quotePrefix="1">
      <alignment horizontal="left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165" fontId="8" fillId="0" borderId="0" xfId="42" applyNumberFormat="1" applyFont="1" applyBorder="1" applyAlignment="1" applyProtection="1">
      <alignment/>
      <protection/>
    </xf>
    <xf numFmtId="165" fontId="8" fillId="0" borderId="11" xfId="42" applyNumberFormat="1" applyFont="1" applyBorder="1" applyAlignment="1" applyProtection="1">
      <alignment/>
      <protection/>
    </xf>
    <xf numFmtId="165" fontId="0" fillId="0" borderId="10" xfId="42" applyNumberFormat="1" applyFont="1" applyFill="1" applyBorder="1" applyAlignment="1" applyProtection="1">
      <alignment/>
      <protection/>
    </xf>
    <xf numFmtId="165" fontId="11" fillId="0" borderId="12" xfId="42" applyNumberFormat="1" applyFont="1" applyFill="1" applyBorder="1" applyAlignment="1">
      <alignment/>
    </xf>
    <xf numFmtId="165" fontId="11" fillId="0" borderId="10" xfId="42" applyNumberFormat="1" applyFont="1" applyFill="1" applyBorder="1" applyAlignment="1" applyProtection="1">
      <alignment/>
      <protection/>
    </xf>
    <xf numFmtId="165" fontId="8" fillId="0" borderId="12" xfId="42" applyNumberFormat="1" applyFont="1" applyFill="1" applyBorder="1" applyAlignment="1">
      <alignment/>
    </xf>
    <xf numFmtId="165" fontId="8" fillId="0" borderId="10" xfId="42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165" fontId="0" fillId="4" borderId="0" xfId="42" applyNumberFormat="1" applyFont="1" applyFill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 horizontal="center"/>
      <protection locked="0"/>
    </xf>
    <xf numFmtId="165" fontId="0" fillId="4" borderId="10" xfId="42" applyNumberFormat="1" applyFont="1" applyFill="1" applyBorder="1" applyAlignment="1" applyProtection="1">
      <alignment/>
      <protection locked="0"/>
    </xf>
    <xf numFmtId="165" fontId="0" fillId="4" borderId="10" xfId="42" applyNumberFormat="1" applyFont="1" applyFill="1" applyBorder="1" applyAlignment="1" applyProtection="1">
      <alignment/>
      <protection/>
    </xf>
    <xf numFmtId="0" fontId="11" fillId="4" borderId="18" xfId="0" applyFont="1" applyFill="1" applyBorder="1" applyAlignment="1" applyProtection="1">
      <alignment/>
      <protection locked="0"/>
    </xf>
    <xf numFmtId="0" fontId="11" fillId="4" borderId="16" xfId="0" applyFont="1" applyFill="1" applyBorder="1" applyAlignment="1" applyProtection="1">
      <alignment horizontal="center"/>
      <protection locked="0"/>
    </xf>
    <xf numFmtId="165" fontId="11" fillId="4" borderId="10" xfId="42" applyNumberFormat="1" applyFont="1" applyFill="1" applyBorder="1" applyAlignment="1" applyProtection="1">
      <alignment/>
      <protection locked="0"/>
    </xf>
    <xf numFmtId="0" fontId="11" fillId="4" borderId="18" xfId="0" applyFont="1" applyFill="1" applyBorder="1" applyAlignment="1" applyProtection="1">
      <alignment/>
      <protection/>
    </xf>
    <xf numFmtId="0" fontId="11" fillId="4" borderId="16" xfId="0" applyFont="1" applyFill="1" applyBorder="1" applyAlignment="1" applyProtection="1">
      <alignment horizontal="center"/>
      <protection/>
    </xf>
    <xf numFmtId="165" fontId="11" fillId="4" borderId="10" xfId="42" applyNumberFormat="1" applyFont="1" applyFill="1" applyBorder="1" applyAlignment="1" applyProtection="1">
      <alignment/>
      <protection/>
    </xf>
    <xf numFmtId="0" fontId="8" fillId="4" borderId="18" xfId="0" applyFont="1" applyFill="1" applyBorder="1" applyAlignment="1" applyProtection="1" quotePrefix="1">
      <alignment horizontal="left"/>
      <protection locked="0"/>
    </xf>
    <xf numFmtId="0" fontId="8" fillId="4" borderId="16" xfId="0" applyFont="1" applyFill="1" applyBorder="1" applyAlignment="1" applyProtection="1" quotePrefix="1">
      <alignment horizontal="center"/>
      <protection locked="0"/>
    </xf>
    <xf numFmtId="165" fontId="8" fillId="4" borderId="10" xfId="42" applyNumberFormat="1" applyFont="1" applyFill="1" applyBorder="1" applyAlignment="1" applyProtection="1">
      <alignment/>
      <protection locked="0"/>
    </xf>
    <xf numFmtId="0" fontId="8" fillId="4" borderId="18" xfId="0" applyFont="1" applyFill="1" applyBorder="1" applyAlignment="1" applyProtection="1">
      <alignment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165" fontId="8" fillId="4" borderId="10" xfId="42" applyNumberFormat="1" applyFont="1" applyFill="1" applyBorder="1" applyAlignment="1" applyProtection="1">
      <alignment/>
      <protection/>
    </xf>
    <xf numFmtId="165" fontId="12" fillId="4" borderId="0" xfId="42" applyNumberFormat="1" applyFont="1" applyFill="1" applyAlignment="1" applyProtection="1">
      <alignment horizontal="right" wrapText="1"/>
      <protection/>
    </xf>
    <xf numFmtId="165" fontId="12" fillId="4" borderId="0" xfId="42" applyNumberFormat="1" applyFont="1" applyFill="1" applyAlignment="1" applyProtection="1">
      <alignment/>
      <protection/>
    </xf>
    <xf numFmtId="0" fontId="0" fillId="4" borderId="18" xfId="0" applyFont="1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 horizontal="center"/>
      <protection/>
    </xf>
    <xf numFmtId="165" fontId="0" fillId="4" borderId="10" xfId="42" applyNumberFormat="1" applyFont="1" applyFill="1" applyBorder="1" applyAlignment="1" applyProtection="1">
      <alignment/>
      <protection/>
    </xf>
    <xf numFmtId="165" fontId="0" fillId="0" borderId="0" xfId="42" applyNumberFormat="1" applyFont="1" applyBorder="1" applyAlignment="1" applyProtection="1">
      <alignment/>
      <protection/>
    </xf>
    <xf numFmtId="165" fontId="0" fillId="0" borderId="10" xfId="42" applyNumberFormat="1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165" fontId="1" fillId="0" borderId="23" xfId="42" applyNumberFormat="1" applyFont="1" applyBorder="1" applyAlignment="1" applyProtection="1">
      <alignment/>
      <protection/>
    </xf>
    <xf numFmtId="165" fontId="1" fillId="0" borderId="22" xfId="42" applyNumberFormat="1" applyFont="1" applyBorder="1" applyAlignment="1" applyProtection="1">
      <alignment/>
      <protection/>
    </xf>
    <xf numFmtId="165" fontId="1" fillId="0" borderId="24" xfId="42" applyNumberFormat="1" applyFont="1" applyBorder="1" applyAlignment="1" applyProtection="1">
      <alignment/>
      <protection/>
    </xf>
    <xf numFmtId="165" fontId="13" fillId="0" borderId="0" xfId="42" applyNumberFormat="1" applyFont="1" applyBorder="1" applyAlignment="1" applyProtection="1">
      <alignment/>
      <protection/>
    </xf>
    <xf numFmtId="165" fontId="2" fillId="0" borderId="0" xfId="42" applyNumberFormat="1" applyFont="1" applyBorder="1" applyAlignment="1" applyProtection="1">
      <alignment/>
      <protection/>
    </xf>
    <xf numFmtId="165" fontId="13" fillId="0" borderId="11" xfId="42" applyNumberFormat="1" applyFont="1" applyBorder="1" applyAlignment="1" applyProtection="1">
      <alignment/>
      <protection/>
    </xf>
    <xf numFmtId="165" fontId="2" fillId="0" borderId="11" xfId="42" applyNumberFormat="1" applyFont="1" applyBorder="1" applyAlignment="1" applyProtection="1">
      <alignment/>
      <protection/>
    </xf>
    <xf numFmtId="165" fontId="0" fillId="0" borderId="0" xfId="0" applyNumberForma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7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1" max="1" width="36.140625" style="0" customWidth="1"/>
    <col min="2" max="2" width="7.57421875" style="15" customWidth="1"/>
    <col min="3" max="3" width="12.7109375" style="0" customWidth="1"/>
    <col min="4" max="4" width="20.8515625" style="0" customWidth="1"/>
    <col min="5" max="6" width="12.7109375" style="0" customWidth="1"/>
    <col min="7" max="9" width="14.7109375" style="0" customWidth="1"/>
  </cols>
  <sheetData>
    <row r="1" spans="1:9" ht="15.75">
      <c r="A1" s="81" t="s">
        <v>8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9</v>
      </c>
      <c r="B2" s="82"/>
      <c r="C2" s="82"/>
      <c r="D2" s="82"/>
      <c r="E2" s="82"/>
      <c r="F2" s="82"/>
      <c r="G2" s="82"/>
      <c r="H2" s="82"/>
      <c r="I2" s="82"/>
    </row>
    <row r="3" spans="1:9" ht="12.75">
      <c r="A3" s="25"/>
      <c r="B3" s="26"/>
      <c r="C3" s="25"/>
      <c r="D3" s="25"/>
      <c r="E3" s="25"/>
      <c r="F3" s="25"/>
      <c r="G3" s="25"/>
      <c r="H3" s="25"/>
      <c r="I3" s="25"/>
    </row>
    <row r="4" spans="1:3" ht="12.75">
      <c r="A4" s="25" t="s">
        <v>17</v>
      </c>
      <c r="C4" s="44" t="s">
        <v>27</v>
      </c>
    </row>
    <row r="5" spans="1:8" ht="12.75">
      <c r="A5" s="25" t="s">
        <v>18</v>
      </c>
      <c r="C5" s="44" t="s">
        <v>23</v>
      </c>
      <c r="D5" s="44"/>
      <c r="E5" s="44"/>
      <c r="F5" s="44"/>
      <c r="G5" s="44"/>
      <c r="H5" s="44"/>
    </row>
    <row r="6" spans="1:3" ht="12.75">
      <c r="A6" s="35" t="s">
        <v>14</v>
      </c>
      <c r="C6" s="45">
        <v>43495</v>
      </c>
    </row>
    <row r="7" spans="1:3" ht="12.75">
      <c r="A7" s="25" t="s">
        <v>13</v>
      </c>
      <c r="C7" s="44">
        <v>2011</v>
      </c>
    </row>
    <row r="8" ht="13.5" thickBot="1">
      <c r="A8" s="25"/>
    </row>
    <row r="9" spans="1:9" ht="25.5" customHeight="1">
      <c r="A9" s="89"/>
      <c r="B9" s="83" t="s">
        <v>15</v>
      </c>
      <c r="C9" s="83" t="s">
        <v>7</v>
      </c>
      <c r="D9" s="91" t="s">
        <v>21</v>
      </c>
      <c r="E9" s="87" t="s">
        <v>22</v>
      </c>
      <c r="F9" s="88"/>
      <c r="G9" s="83" t="s">
        <v>0</v>
      </c>
      <c r="H9" s="83" t="s">
        <v>16</v>
      </c>
      <c r="I9" s="85" t="s">
        <v>1</v>
      </c>
    </row>
    <row r="10" spans="1:9" ht="12.75" customHeight="1" thickBot="1">
      <c r="A10" s="90"/>
      <c r="B10" s="84"/>
      <c r="C10" s="84"/>
      <c r="D10" s="92"/>
      <c r="E10" s="36" t="s">
        <v>19</v>
      </c>
      <c r="F10" s="36" t="s">
        <v>20</v>
      </c>
      <c r="G10" s="84"/>
      <c r="H10" s="84"/>
      <c r="I10" s="86"/>
    </row>
    <row r="11" spans="1:9" ht="40.5" customHeight="1">
      <c r="A11" s="32" t="s">
        <v>11</v>
      </c>
      <c r="B11" s="16"/>
      <c r="C11" s="3"/>
      <c r="D11" s="2"/>
      <c r="E11" s="3"/>
      <c r="F11" s="14"/>
      <c r="G11" s="2"/>
      <c r="H11" s="3"/>
      <c r="I11" s="4"/>
    </row>
    <row r="12" spans="1:9" ht="18" customHeight="1">
      <c r="A12" s="46" t="s">
        <v>4</v>
      </c>
      <c r="B12" s="47">
        <v>1999</v>
      </c>
      <c r="C12" s="48">
        <v>14400</v>
      </c>
      <c r="D12" s="5"/>
      <c r="E12" s="39">
        <f>IF(F12&gt;0,,IF($C$7-B12&lt;=10,C12*10%,C12*20%))</f>
        <v>0</v>
      </c>
      <c r="F12" s="48">
        <v>8000</v>
      </c>
      <c r="G12" s="19">
        <f>C12-E12-F12</f>
        <v>6400</v>
      </c>
      <c r="H12" s="39">
        <f>(C12/$C$30)*$C$6</f>
        <v>5899.849284099472</v>
      </c>
      <c r="I12" s="20">
        <f>G12-H12</f>
        <v>500.15071590052776</v>
      </c>
    </row>
    <row r="13" spans="1:9" ht="18" customHeight="1">
      <c r="A13" s="46" t="s">
        <v>12</v>
      </c>
      <c r="B13" s="47">
        <v>1960</v>
      </c>
      <c r="C13" s="48">
        <v>5760</v>
      </c>
      <c r="D13" s="5"/>
      <c r="E13" s="39">
        <f>IF(F13&gt;0,,IF($C$7-B13&lt;=10,C13*10%,C13*20%))</f>
        <v>1152</v>
      </c>
      <c r="F13" s="48"/>
      <c r="G13" s="19">
        <f>C13-E13-F13</f>
        <v>4608</v>
      </c>
      <c r="H13" s="39">
        <f>(C13/$C$30)*$C$6</f>
        <v>2359.939713639789</v>
      </c>
      <c r="I13" s="20">
        <f>G13-H13</f>
        <v>2248.060286360211</v>
      </c>
    </row>
    <row r="14" spans="1:9" ht="18" customHeight="1">
      <c r="A14" s="46"/>
      <c r="B14" s="47"/>
      <c r="C14" s="48"/>
      <c r="D14" s="5"/>
      <c r="E14" s="39">
        <f>IF(F14&gt;0,,IF($C$7-B14&lt;=10,C14*10%,C14*20%))</f>
        <v>0</v>
      </c>
      <c r="F14" s="48"/>
      <c r="G14" s="19">
        <f>C14-E14-F14</f>
        <v>0</v>
      </c>
      <c r="H14" s="39">
        <f>(C14/$C$30)*$C$6</f>
        <v>0</v>
      </c>
      <c r="I14" s="20">
        <f>G14-H14</f>
        <v>0</v>
      </c>
    </row>
    <row r="15" spans="1:9" ht="12.75" customHeight="1">
      <c r="A15" s="46"/>
      <c r="B15" s="47"/>
      <c r="C15" s="48"/>
      <c r="D15" s="5"/>
      <c r="E15" s="39">
        <f>IF(F15&gt;0,,IF($C$7-B15&lt;=10,C15*10%,C15*20%))</f>
        <v>0</v>
      </c>
      <c r="F15" s="48"/>
      <c r="G15" s="19">
        <f>C15-E15-F15</f>
        <v>0</v>
      </c>
      <c r="H15" s="39">
        <f>(C15/$C$30)*$C$6</f>
        <v>0</v>
      </c>
      <c r="I15" s="20">
        <f>G15-H15</f>
        <v>0</v>
      </c>
    </row>
    <row r="16" spans="1:9" ht="12" customHeight="1">
      <c r="A16" s="66" t="s">
        <v>3</v>
      </c>
      <c r="B16" s="67"/>
      <c r="C16" s="68">
        <f>SUM(C12:C15)</f>
        <v>20160</v>
      </c>
      <c r="D16" s="69"/>
      <c r="E16" s="70">
        <f>SUM(E12:E15)</f>
        <v>1152</v>
      </c>
      <c r="F16" s="68">
        <f>SUM(F12:F15)</f>
        <v>8000</v>
      </c>
      <c r="G16" s="77">
        <f>C16-E16-F16</f>
        <v>11008</v>
      </c>
      <c r="H16" s="70">
        <f>SUM(H12:H15)</f>
        <v>8259.78899773926</v>
      </c>
      <c r="I16" s="79">
        <f>G16-H16</f>
        <v>2748.2110022607394</v>
      </c>
    </row>
    <row r="17" spans="1:9" ht="40.5" customHeight="1">
      <c r="A17" s="33" t="s">
        <v>10</v>
      </c>
      <c r="B17" s="17"/>
      <c r="C17" s="6"/>
      <c r="D17" s="7"/>
      <c r="E17" s="40"/>
      <c r="F17" s="6"/>
      <c r="G17" s="7"/>
      <c r="H17" s="40"/>
      <c r="I17" s="8"/>
    </row>
    <row r="18" spans="1:10" ht="16.5" customHeight="1">
      <c r="A18" s="50" t="s">
        <v>5</v>
      </c>
      <c r="B18" s="51">
        <v>1965</v>
      </c>
      <c r="C18" s="52">
        <v>20000</v>
      </c>
      <c r="D18" s="9"/>
      <c r="E18" s="39">
        <f>IF(F18&gt;0,,IF($C$7-B18&lt;=10,C18*10%,C18*20%))</f>
        <v>0</v>
      </c>
      <c r="F18" s="48">
        <v>6000</v>
      </c>
      <c r="G18" s="21">
        <f>C18-E18-F18</f>
        <v>14000</v>
      </c>
      <c r="H18" s="39">
        <f>(C18/$C$30)*$C$6</f>
        <v>8194.235116804823</v>
      </c>
      <c r="I18" s="22">
        <f>G18-H18</f>
        <v>5805.764883195177</v>
      </c>
      <c r="J18" s="80"/>
    </row>
    <row r="19" spans="1:9" ht="12.75">
      <c r="A19" s="50"/>
      <c r="B19" s="51"/>
      <c r="C19" s="52"/>
      <c r="D19" s="9"/>
      <c r="E19" s="39">
        <f>IF(F19&gt;0,,IF($C$7-B19&lt;=10,C19*10%,C19*20%))</f>
        <v>0</v>
      </c>
      <c r="F19" s="48"/>
      <c r="G19" s="21">
        <f>C19-E19-F19</f>
        <v>0</v>
      </c>
      <c r="H19" s="39">
        <f>(C19/$C$30)*$C$6</f>
        <v>0</v>
      </c>
      <c r="I19" s="22">
        <f>G19-H19</f>
        <v>0</v>
      </c>
    </row>
    <row r="20" spans="1:9" ht="12.75">
      <c r="A20" s="50"/>
      <c r="B20" s="51"/>
      <c r="C20" s="52"/>
      <c r="D20" s="9"/>
      <c r="E20" s="39">
        <f>IF(F20&gt;0,,IF($C$7-B20&lt;=10,C20*10%,C20*20%))</f>
        <v>0</v>
      </c>
      <c r="F20" s="48"/>
      <c r="G20" s="21">
        <f>C20-E20-F20</f>
        <v>0</v>
      </c>
      <c r="H20" s="39">
        <f>(C20/$C$30)*$C$6</f>
        <v>0</v>
      </c>
      <c r="I20" s="22">
        <f>G20-H20</f>
        <v>0</v>
      </c>
    </row>
    <row r="21" spans="1:9" ht="12.75">
      <c r="A21" s="50"/>
      <c r="B21" s="51"/>
      <c r="C21" s="52"/>
      <c r="D21" s="9"/>
      <c r="E21" s="39">
        <f>IF(F21&gt;0,,IF($C$7-B21&lt;=10,C21*10%,C21*20%))</f>
        <v>0</v>
      </c>
      <c r="F21" s="48"/>
      <c r="G21" s="21">
        <f>C21-E21-F21</f>
        <v>0</v>
      </c>
      <c r="H21" s="39">
        <f>(C21/$C$30)*$C$6</f>
        <v>0</v>
      </c>
      <c r="I21" s="22">
        <f>G21-H21</f>
        <v>0</v>
      </c>
    </row>
    <row r="22" spans="1:9" ht="12.75">
      <c r="A22" s="53" t="s">
        <v>3</v>
      </c>
      <c r="B22" s="54"/>
      <c r="C22" s="55">
        <f>SUM(C18:C21)</f>
        <v>20000</v>
      </c>
      <c r="D22" s="21"/>
      <c r="E22" s="41">
        <f>SUM(E18:E21)</f>
        <v>0</v>
      </c>
      <c r="F22" s="55">
        <f>SUM(F18:F21)</f>
        <v>6000</v>
      </c>
      <c r="G22" s="76">
        <f>C22-E22-F22</f>
        <v>14000</v>
      </c>
      <c r="H22" s="41">
        <f>SUM(H18:H21)</f>
        <v>8194.235116804823</v>
      </c>
      <c r="I22" s="78">
        <f>G22-H22</f>
        <v>5805.764883195177</v>
      </c>
    </row>
    <row r="23" spans="1:9" ht="36.75" customHeight="1">
      <c r="A23" s="34" t="s">
        <v>2</v>
      </c>
      <c r="B23" s="18"/>
      <c r="C23" s="10"/>
      <c r="D23" s="11"/>
      <c r="E23" s="42"/>
      <c r="F23" s="10"/>
      <c r="G23" s="11"/>
      <c r="H23" s="42"/>
      <c r="I23" s="12"/>
    </row>
    <row r="24" spans="1:9" ht="20.25" customHeight="1">
      <c r="A24" s="56" t="s">
        <v>4</v>
      </c>
      <c r="B24" s="57">
        <v>1975</v>
      </c>
      <c r="C24" s="58">
        <v>36000</v>
      </c>
      <c r="D24" s="13">
        <f aca="true" t="shared" si="0" ref="D24:D29">(C24)*20%</f>
        <v>7200</v>
      </c>
      <c r="E24" s="39">
        <f>IF(F24&gt;0,,IF($C$7-B24&lt;=10,(C24-D24)*10%,(C24-D24)*20%))</f>
        <v>0</v>
      </c>
      <c r="F24" s="48">
        <v>8500</v>
      </c>
      <c r="G24" s="37">
        <f aca="true" t="shared" si="1" ref="G24:G29">C24-D24-E24-F24</f>
        <v>20300</v>
      </c>
      <c r="H24" s="39">
        <f>(C24/$C$30)*$C$6</f>
        <v>14749.623210248681</v>
      </c>
      <c r="I24" s="38">
        <f aca="true" t="shared" si="2" ref="I24:I29">G24-H24</f>
        <v>5550.376789751319</v>
      </c>
    </row>
    <row r="25" spans="1:9" ht="12.75" customHeight="1">
      <c r="A25" s="56" t="s">
        <v>5</v>
      </c>
      <c r="B25" s="57">
        <v>1987</v>
      </c>
      <c r="C25" s="58">
        <v>18000</v>
      </c>
      <c r="D25" s="13">
        <f t="shared" si="0"/>
        <v>3600</v>
      </c>
      <c r="E25" s="39">
        <f>IF(F25&gt;0,,IF($C$7-B25&lt;=10,(C25-D25)*10%,(C25-D25)*20%))</f>
        <v>0</v>
      </c>
      <c r="F25" s="48">
        <v>4000</v>
      </c>
      <c r="G25" s="37">
        <f t="shared" si="1"/>
        <v>10400</v>
      </c>
      <c r="H25" s="39">
        <f>(C25/$C$30)*$C$6</f>
        <v>7374.8116051243405</v>
      </c>
      <c r="I25" s="38">
        <f t="shared" si="2"/>
        <v>3025.1883948756595</v>
      </c>
    </row>
    <row r="26" spans="1:9" ht="12.75">
      <c r="A26" s="56" t="s">
        <v>6</v>
      </c>
      <c r="B26" s="57">
        <v>1997</v>
      </c>
      <c r="C26" s="58">
        <v>12000</v>
      </c>
      <c r="D26" s="13">
        <f t="shared" si="0"/>
        <v>2400</v>
      </c>
      <c r="E26" s="39">
        <f>IF(F26&gt;0,,IF($C$7-B26&lt;=10,(C26-D26)*10%,(C26-D26)*20%))</f>
        <v>1920</v>
      </c>
      <c r="F26" s="48"/>
      <c r="G26" s="37">
        <f t="shared" si="1"/>
        <v>7680</v>
      </c>
      <c r="H26" s="39">
        <f>(C26/$C$30)*$C$6</f>
        <v>4916.541070082893</v>
      </c>
      <c r="I26" s="38">
        <f t="shared" si="2"/>
        <v>2763.4589299171066</v>
      </c>
    </row>
    <row r="27" spans="1:9" ht="12.75">
      <c r="A27" s="59"/>
      <c r="B27" s="60"/>
      <c r="C27" s="58"/>
      <c r="D27" s="13">
        <f t="shared" si="0"/>
        <v>0</v>
      </c>
      <c r="E27" s="39">
        <f>IF(F27&gt;0,,IF($C$7-B27&lt;=10,(C27-D27)*10%,(C27-D27)*20%))</f>
        <v>0</v>
      </c>
      <c r="F27" s="48"/>
      <c r="G27" s="37">
        <f t="shared" si="1"/>
        <v>0</v>
      </c>
      <c r="H27" s="39">
        <f>(C27/$C$30)*$C$6</f>
        <v>0</v>
      </c>
      <c r="I27" s="38">
        <f t="shared" si="2"/>
        <v>0</v>
      </c>
    </row>
    <row r="28" spans="1:9" ht="12.75">
      <c r="A28" s="59"/>
      <c r="B28" s="60"/>
      <c r="C28" s="58"/>
      <c r="D28" s="13">
        <f t="shared" si="0"/>
        <v>0</v>
      </c>
      <c r="E28" s="39">
        <f>IF(F28&gt;0,,IF($C$7-B28&lt;=10,(C28-D28)*10%,(C28-D28)*20%))</f>
        <v>0</v>
      </c>
      <c r="F28" s="48"/>
      <c r="G28" s="37">
        <f t="shared" si="1"/>
        <v>0</v>
      </c>
      <c r="H28" s="39">
        <f>(C28/$C$30)*$C$6</f>
        <v>0</v>
      </c>
      <c r="I28" s="38">
        <f t="shared" si="2"/>
        <v>0</v>
      </c>
    </row>
    <row r="29" spans="1:9" ht="12.75">
      <c r="A29" s="61" t="s">
        <v>3</v>
      </c>
      <c r="B29" s="62"/>
      <c r="C29" s="63">
        <f>SUM(C24:C28)</f>
        <v>66000</v>
      </c>
      <c r="D29" s="23">
        <f t="shared" si="0"/>
        <v>13200</v>
      </c>
      <c r="E29" s="39">
        <f>SUM(E24:E28)</f>
        <v>1920</v>
      </c>
      <c r="F29" s="49">
        <f>SUM(F24:F28)</f>
        <v>12500</v>
      </c>
      <c r="G29" s="23">
        <f t="shared" si="1"/>
        <v>38380</v>
      </c>
      <c r="H29" s="43">
        <f>SUM(H24:H28)</f>
        <v>27040.975885455915</v>
      </c>
      <c r="I29" s="24">
        <f t="shared" si="2"/>
        <v>11339.024114544085</v>
      </c>
    </row>
    <row r="30" spans="1:9" ht="16.5" customHeight="1" thickBot="1">
      <c r="A30" s="71" t="s">
        <v>3</v>
      </c>
      <c r="B30" s="72"/>
      <c r="C30" s="73">
        <f>SUM(C16+C22+C29)</f>
        <v>106160</v>
      </c>
      <c r="D30" s="73">
        <f aca="true" t="shared" si="3" ref="D30:I30">SUM(D16+D22+D29)</f>
        <v>13200</v>
      </c>
      <c r="E30" s="73">
        <f t="shared" si="3"/>
        <v>3072</v>
      </c>
      <c r="F30" s="73">
        <f t="shared" si="3"/>
        <v>26500</v>
      </c>
      <c r="G30" s="74">
        <f t="shared" si="3"/>
        <v>63388</v>
      </c>
      <c r="H30" s="73">
        <f t="shared" si="3"/>
        <v>43495</v>
      </c>
      <c r="I30" s="75">
        <f t="shared" si="3"/>
        <v>19893</v>
      </c>
    </row>
    <row r="31" spans="1:9" ht="12.75">
      <c r="A31" s="25"/>
      <c r="B31" s="26"/>
      <c r="C31" s="25"/>
      <c r="D31" s="25"/>
      <c r="E31" s="25"/>
      <c r="F31" s="25"/>
      <c r="G31" s="25"/>
      <c r="H31" s="25"/>
      <c r="I31" s="25"/>
    </row>
    <row r="32" spans="1:9" s="1" customFormat="1" ht="12.75">
      <c r="A32" s="27"/>
      <c r="B32" s="28"/>
      <c r="C32" s="27" t="s">
        <v>26</v>
      </c>
      <c r="D32" s="27"/>
      <c r="E32" s="27"/>
      <c r="F32" s="27"/>
      <c r="G32" s="64">
        <f>G30</f>
        <v>63388</v>
      </c>
      <c r="H32" s="29"/>
      <c r="I32" s="29"/>
    </row>
    <row r="33" spans="1:9" s="1" customFormat="1" ht="12.75">
      <c r="A33" s="27"/>
      <c r="B33" s="28"/>
      <c r="C33" s="27"/>
      <c r="D33" s="27"/>
      <c r="E33" s="27"/>
      <c r="F33" s="27"/>
      <c r="G33" s="30"/>
      <c r="H33" s="30"/>
      <c r="I33" s="30"/>
    </row>
    <row r="34" spans="1:9" s="1" customFormat="1" ht="12.75">
      <c r="A34" s="27"/>
      <c r="B34" s="28"/>
      <c r="C34" s="27" t="s">
        <v>25</v>
      </c>
      <c r="D34" s="27"/>
      <c r="E34" s="27"/>
      <c r="F34" s="27"/>
      <c r="G34" s="30"/>
      <c r="H34" s="30"/>
      <c r="I34" s="65">
        <f>I29</f>
        <v>11339.024114544085</v>
      </c>
    </row>
    <row r="35" spans="1:9" s="1" customFormat="1" ht="12.75">
      <c r="A35" s="27"/>
      <c r="B35" s="28"/>
      <c r="C35" s="27"/>
      <c r="D35" s="27"/>
      <c r="E35" s="27"/>
      <c r="F35" s="27"/>
      <c r="G35" s="30"/>
      <c r="H35" s="30"/>
      <c r="I35" s="30"/>
    </row>
    <row r="36" spans="1:9" s="1" customFormat="1" ht="12.75">
      <c r="A36" s="27"/>
      <c r="B36" s="28"/>
      <c r="C36" s="27" t="s">
        <v>24</v>
      </c>
      <c r="D36" s="27"/>
      <c r="E36" s="27"/>
      <c r="F36" s="27"/>
      <c r="G36" s="30"/>
      <c r="H36" s="65">
        <f>H30</f>
        <v>43495</v>
      </c>
      <c r="I36" s="30"/>
    </row>
    <row r="37" spans="1:9" ht="12.75">
      <c r="A37" s="25"/>
      <c r="B37" s="26"/>
      <c r="C37" s="25"/>
      <c r="D37" s="25"/>
      <c r="E37" s="25"/>
      <c r="F37" s="25"/>
      <c r="G37" s="25"/>
      <c r="H37" s="25"/>
      <c r="I37" s="31">
        <f ca="1">TODAY()</f>
        <v>40956</v>
      </c>
    </row>
  </sheetData>
  <sheetProtection/>
  <mergeCells count="10">
    <mergeCell ref="A1:I1"/>
    <mergeCell ref="A2:I2"/>
    <mergeCell ref="G9:G10"/>
    <mergeCell ref="H9:H10"/>
    <mergeCell ref="I9:I10"/>
    <mergeCell ref="E9:F9"/>
    <mergeCell ref="A9:A10"/>
    <mergeCell ref="B9:B10"/>
    <mergeCell ref="C9:C10"/>
    <mergeCell ref="D9:D10"/>
  </mergeCells>
  <printOptions horizontalCentered="1"/>
  <pageMargins left="0.7874015748031497" right="0.4724409448818898" top="0.45" bottom="0.4330708661417323" header="0.34" footer="0.31496062992125984"/>
  <pageSetup horizontalDpi="300" verticalDpi="300" orientation="landscape" paperSize="9" scale="87" r:id="rId1"/>
  <ignoredErrors>
    <ignoredError sqref="G23:G28 I19:I29 D16:D28 E12:E15 H17:H29 E19:E23 F26:F29 C20:C23 E25:E29 G17 C16:C17 F16:F17 C27:C29 I16:I17 E16:E17 F19:F23" unlockedFormula="1"/>
    <ignoredError sqref="H12:H15 G29 D29 G16:H16" formula="1" unlockedFormula="1"/>
    <ignoredError sqref="G12:G15 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     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Kiechler</dc:creator>
  <cp:keywords/>
  <dc:description/>
  <cp:lastModifiedBy>AC_VS</cp:lastModifiedBy>
  <cp:lastPrinted>2008-03-13T14:16:12Z</cp:lastPrinted>
  <dcterms:created xsi:type="dcterms:W3CDTF">2007-10-15T16:25:36Z</dcterms:created>
  <dcterms:modified xsi:type="dcterms:W3CDTF">2012-02-17T08:19:00Z</dcterms:modified>
  <cp:category/>
  <cp:version/>
  <cp:contentType/>
  <cp:contentStatus/>
</cp:coreProperties>
</file>