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Allgemeines und Richtlinien\Richtlinien\"/>
    </mc:Choice>
  </mc:AlternateContent>
  <xr:revisionPtr revIDLastSave="0" documentId="13_ncr:1_{4ED4B2EC-F52C-47B2-8E7D-2B25752DF16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DE" sheetId="3" r:id="rId1"/>
  </sheets>
  <definedNames>
    <definedName name="_xlnm.Print_Titles" localSheetId="0">DE!$1:$4</definedName>
    <definedName name="_xlnm.Print_Area" localSheetId="0">DE!$A:$I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B7" i="3" s="1"/>
  <c r="E9" i="3"/>
  <c r="E11" i="3"/>
  <c r="E12" i="3"/>
  <c r="F27" i="3" s="1"/>
  <c r="F73" i="3" s="1"/>
  <c r="E13" i="3"/>
  <c r="E14" i="3"/>
  <c r="E15" i="3"/>
  <c r="E16" i="3"/>
  <c r="E17" i="3"/>
  <c r="B19" i="3"/>
  <c r="C19" i="3"/>
  <c r="D19" i="3"/>
  <c r="B21" i="3"/>
  <c r="E21" i="3" s="1"/>
  <c r="C21" i="3"/>
  <c r="C26" i="3" s="1"/>
  <c r="D21" i="3"/>
  <c r="E23" i="3"/>
  <c r="E24" i="3"/>
  <c r="E25" i="3"/>
  <c r="D26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82" i="3"/>
  <c r="F83" i="3"/>
  <c r="F118" i="3" s="1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24" i="3"/>
  <c r="C133" i="3"/>
  <c r="E19" i="3" l="1"/>
  <c r="F28" i="3" s="1"/>
  <c r="F74" i="3" s="1"/>
  <c r="F70" i="3"/>
  <c r="B26" i="3"/>
  <c r="F75" i="3" l="1"/>
  <c r="F121" i="3" s="1"/>
  <c r="F125" i="3" s="1"/>
  <c r="F130" i="3" s="1"/>
  <c r="F133" i="3"/>
  <c r="F136" i="3" s="1"/>
  <c r="C137" i="3" s="1"/>
  <c r="F132" i="3"/>
  <c r="F138" i="3" l="1"/>
  <c r="C138" i="3"/>
</calcChain>
</file>

<file path=xl/sharedStrings.xml><?xml version="1.0" encoding="utf-8"?>
<sst xmlns="http://schemas.openxmlformats.org/spreadsheetml/2006/main" count="177" uniqueCount="110">
  <si>
    <t>[CHF]</t>
  </si>
  <si>
    <t>[%]</t>
  </si>
  <si>
    <t>CHF/m3</t>
  </si>
  <si>
    <t>m3:</t>
  </si>
  <si>
    <t>Durchschnitt</t>
  </si>
  <si>
    <t>[CHF/Jahr]</t>
  </si>
  <si>
    <t>Total</t>
  </si>
  <si>
    <t>Jahr</t>
  </si>
  <si>
    <t>3 Jahre</t>
  </si>
  <si>
    <t>aufgeteilt in:</t>
  </si>
  <si>
    <t>Kosten gem. Buchhaltung</t>
  </si>
  <si>
    <t>ergibt:</t>
  </si>
  <si>
    <t>wirkliche Kosten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</si>
  <si>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 Die zu erfassenden Daten sind </t>
    </r>
    <r>
      <rPr>
        <b/>
        <sz val="11"/>
        <color rgb="FFFF6600"/>
        <rFont val="Arial Narrow"/>
        <family val="2"/>
      </rPr>
      <t>orange</t>
    </r>
    <r>
      <rPr>
        <i/>
        <sz val="11"/>
        <rFont val="Arial Narrow"/>
        <family val="2"/>
      </rPr>
      <t xml:space="preserve"> markiert</t>
    </r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</si>
  <si>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</t>
    </r>
    <r>
      <rPr>
        <i/>
        <sz val="11"/>
        <rFont val="Arial Narrow"/>
        <family val="2"/>
      </rPr>
      <t xml:space="preserve">sind </t>
    </r>
    <r>
      <rPr>
        <b/>
        <sz val="11"/>
        <color rgb="FFFF0000"/>
        <rFont val="Arial Narrow"/>
        <family val="2"/>
      </rPr>
      <t>rot</t>
    </r>
    <r>
      <rPr>
        <i/>
        <sz val="11"/>
        <color theme="1"/>
        <rFont val="Arial Narrow"/>
        <family val="2"/>
      </rPr>
      <t xml:space="preserve"> markiert. </t>
    </r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</si>
  <si>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Die zu erfassenden Daten sind</t>
    </r>
    <r>
      <rPr>
        <b/>
        <sz val="11"/>
        <color rgb="FF00B050"/>
        <rFont val="Arial Narrow"/>
        <family val="2"/>
      </rPr>
      <t xml:space="preserve"> grün </t>
    </r>
    <r>
      <rPr>
        <sz val="11"/>
        <rFont val="Arial Narrow"/>
        <family val="2"/>
      </rPr>
      <t>markiert</t>
    </r>
  </si>
  <si>
    <t>technische Lebensdauer</t>
  </si>
  <si>
    <t>[Jahre]</t>
  </si>
  <si>
    <t>anrechen-barer Anteil</t>
  </si>
  <si>
    <t>Gemeinde-Anteil (Verteil-schlüssel)</t>
  </si>
  <si>
    <t>kalkulatori-sche Ab-schreibung</t>
  </si>
  <si>
    <r>
      <t xml:space="preserve">Gesamte kalkulatorische Abschreibungen der heutigen Anlagen </t>
    </r>
    <r>
      <rPr>
        <i/>
        <sz val="11"/>
        <color theme="1"/>
        <rFont val="Arial Narrow"/>
        <family val="2"/>
      </rPr>
      <t>[zu vergleichen mit Titel A) von ANHANG 3]</t>
    </r>
  </si>
  <si>
    <t>CHF/Jahr</t>
  </si>
  <si>
    <t>Gesamttotal der wirklichen Kosten heute</t>
  </si>
  <si>
    <t>Berechnung aufgrund der Wiederbeschaffungswerte:</t>
  </si>
  <si>
    <t>Wirkliche und geplante Kosten</t>
  </si>
  <si>
    <t>Berechnung der kalkulatorischen Abschreibung der wertvermehrenden geplanten Investitionen:</t>
  </si>
  <si>
    <t>Über die nächsten 5 Jahre geplante Investitionen:</t>
  </si>
  <si>
    <t>Wert-vermehrende Investition:</t>
  </si>
  <si>
    <r>
      <t xml:space="preserve">      Erhöhung</t>
    </r>
    <r>
      <rPr>
        <sz val="11"/>
        <color theme="1"/>
        <rFont val="Arial Narrow"/>
        <family val="2"/>
      </rPr>
      <t xml:space="preserve"> der Betriebskosten der Gemeinde:</t>
    </r>
  </si>
  <si>
    <r>
      <t xml:space="preserve">     Erhöhung </t>
    </r>
    <r>
      <rPr>
        <sz val="11"/>
        <color theme="1"/>
        <rFont val="Arial Narrow"/>
        <family val="2"/>
      </rPr>
      <t>der Betriebskosten des Zweckverbands:</t>
    </r>
  </si>
  <si>
    <t>Anteil der Gemeinde &gt;</t>
  </si>
  <si>
    <t>Total:</t>
  </si>
  <si>
    <t>Gesamttotal der wirklichen und der geplanten Kosten</t>
  </si>
  <si>
    <t>Berechnung der jährlichen Gebühren</t>
  </si>
  <si>
    <r>
      <t xml:space="preserve">       Verteilung zwischen</t>
    </r>
    <r>
      <rPr>
        <b/>
        <sz val="11"/>
        <color theme="1"/>
        <rFont val="Arial Narrow"/>
        <family val="2"/>
      </rPr>
      <t xml:space="preserve"> jährlicher Grundgebühr</t>
    </r>
    <r>
      <rPr>
        <sz val="11"/>
        <color theme="1"/>
        <rFont val="Arial Narrow"/>
        <family val="2"/>
      </rPr>
      <t xml:space="preserve"> (emp-</t>
    </r>
  </si>
  <si>
    <r>
      <t xml:space="preserve">fohlen = 50-70%) und </t>
    </r>
    <r>
      <rPr>
        <b/>
        <sz val="11"/>
        <color theme="1"/>
        <rFont val="Arial Narrow"/>
        <family val="2"/>
      </rPr>
      <t>Mengengebühr</t>
    </r>
    <r>
      <rPr>
        <sz val="11"/>
        <color theme="1"/>
        <rFont val="Arial Narrow"/>
        <family val="2"/>
      </rPr>
      <t xml:space="preserve"> (empf.= 30-50%)</t>
    </r>
  </si>
  <si>
    <t>Grundgebühr</t>
  </si>
  <si>
    <t>Mengengeb.</t>
  </si>
  <si>
    <t>resultierender m3-Preis</t>
  </si>
  <si>
    <t xml:space="preserve">     Zu verrechnender m3-Preis für 1. Gültigkeitsjahr des Reglementes:</t>
  </si>
  <si>
    <t>Mini (75%)</t>
  </si>
  <si>
    <t>Maxi (125%)</t>
  </si>
  <si>
    <t xml:space="preserve">      Im Reglement aufzunehmende m3-Preis-Bandbreite</t>
  </si>
  <si>
    <t>Gemeinde Name</t>
  </si>
  <si>
    <t xml:space="preserve">Datum: </t>
  </si>
  <si>
    <t>Vorname, Name, Funktion</t>
  </si>
  <si>
    <t>Formular ausgefüllt von:</t>
  </si>
  <si>
    <t>Gemeinde:</t>
  </si>
  <si>
    <t>Kosten für Gemeindeanlagen:</t>
  </si>
  <si>
    <t>Über die nächsten 6 bis 10 Jahre geplante Investitionen: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</si>
  <si>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sind </t>
    </r>
    <r>
      <rPr>
        <b/>
        <sz val="11"/>
        <color rgb="FF00B0F0"/>
        <rFont val="Arial Narrow"/>
        <family val="2"/>
      </rPr>
      <t xml:space="preserve">blau </t>
    </r>
    <r>
      <rPr>
        <i/>
        <sz val="11"/>
        <rFont val="Arial Narrow"/>
        <family val="2"/>
      </rPr>
      <t>markiert</t>
    </r>
  </si>
  <si>
    <t>erforderliche jährl. Einnahmen:</t>
  </si>
  <si>
    <t>Bemerkungen, Begründungen, Datenquellen, usw.</t>
  </si>
  <si>
    <t>Total Aufwand (Funktion 71 Kontoart 3)</t>
  </si>
  <si>
    <t xml:space="preserve">  ̶  Total Ertrag (Funktion 71 Kontoart 4)</t>
  </si>
  <si>
    <t xml:space="preserve">     Betriebskosten der Gemeindeanlagen</t>
  </si>
  <si>
    <t xml:space="preserve">           Gemeindeanteil an Abschreibung Gemeinwesen</t>
  </si>
  <si>
    <t xml:space="preserve">     Gemeindeanteil an Passivzinsen Gemeinwesen</t>
  </si>
  <si>
    <t xml:space="preserve">     Saldo = Gemeindebeteiligung an Betriebskosten ZV</t>
  </si>
  <si>
    <t>Vom Preisüberwacher anerkannte Kosten, welche insgesamt nicht zu übermässigen Gebühren führen =</t>
  </si>
  <si>
    <r>
      <rPr>
        <b/>
        <sz val="11"/>
        <color theme="1"/>
        <rFont val="Arial Narrow"/>
        <family val="2"/>
      </rPr>
      <t>Mengengebühr:</t>
    </r>
    <r>
      <rPr>
        <sz val="11"/>
        <color theme="1"/>
        <rFont val="Arial Narrow"/>
        <family val="2"/>
      </rPr>
      <t xml:space="preserve"> Berechnung des m3-Preises (falls Zähler vorhanden) anhand des Wasserkonsums der letzten 3 Jahre:</t>
    </r>
  </si>
  <si>
    <t xml:space="preserve">      durchschnittlicher gebührenpflichtiger Wasserkonsum:</t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</si>
  <si>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1 bis 5: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</si>
  <si>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6 bis 10:</t>
    </r>
  </si>
  <si>
    <r>
      <t>Total Passivzinsen der Gemeinde und des Zweckverbands</t>
    </r>
    <r>
      <rPr>
        <sz val="11"/>
        <color theme="1"/>
        <rFont val="Arial Narrow"/>
        <family val="2"/>
      </rPr>
      <t xml:space="preserve"> (wird für die Folgeberechnungen verwendet)</t>
    </r>
  </si>
  <si>
    <r>
      <t>Total Betriebskosten der Anlagen der Gemeinde und des ZV</t>
    </r>
    <r>
      <rPr>
        <sz val="11"/>
        <color theme="1"/>
        <rFont val="Arial Narrow"/>
        <family val="2"/>
      </rPr>
      <t xml:space="preserve"> (wird für die Folgeberechnungen verwendet)</t>
    </r>
  </si>
  <si>
    <t>Total Passivzinsen der Gemeinde und des Zweckverbands</t>
  </si>
  <si>
    <r>
      <t>Total Betriebskosten der Anlagen der Gemeinde und des Zweckverbands</t>
    </r>
    <r>
      <rPr>
        <i/>
        <sz val="11"/>
        <color theme="1"/>
        <rFont val="Arial Narrow"/>
        <family val="2"/>
      </rPr>
      <t xml:space="preserve"> [vergleichen mit Titel B) ANHANG 3]</t>
    </r>
  </si>
  <si>
    <t>Gemeindeanteil am Gemeinwesen (Gemeinde-Zweckverband, nachfolgend ZV ):</t>
  </si>
  <si>
    <t>Die nachfolgenden Kosten gemäss Buchhaltung müssen dazugerechnet werden (siehe rote Tabelle oben):</t>
  </si>
  <si>
    <t>Die nachfolgenden wirklichen Kosten müssen dazugerechnet werden (siehe orange Tabelle oben):</t>
  </si>
  <si>
    <t>Jährliche zu deckende Kosten = zu generierender Ertrag aus den jährlichen Gebühren (siehe grüne Tabelle oben)</t>
  </si>
  <si>
    <t>Bisherige Kosten gem. Buchhaltung Gemeinde / Zweckverband (für Gebührenfestlegung ungeeignet) =</t>
  </si>
  <si>
    <r>
      <t>abzüglich (  ̶  ) oder zuzüglich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:</t>
    </r>
  </si>
  <si>
    <t xml:space="preserve">Wirkliche und geplante Kosten, welche durch jährliche Gebühren gedeckt werden müssen = </t>
  </si>
  <si>
    <t>Total der kalkulatorischen Abschreibungen auf die anrechenbaren geplanten Investitionen</t>
  </si>
  <si>
    <t>Zuzüglich die Anpassung der heutigen Betriebskosten an reglementarische und technische Anforderungen (bitte separat belegen!)</t>
  </si>
  <si>
    <t>berücksich-tigter Wert</t>
  </si>
  <si>
    <t>Berechnung aufgrund der historischen Anschaffungswerte :</t>
  </si>
  <si>
    <t>Kalkulatorische Abschreibungen auf historische Anschaffungs- oder auf Wiederbeschaffungswerte</t>
  </si>
  <si>
    <r>
      <rPr>
        <b/>
        <sz val="13"/>
        <color theme="1"/>
        <rFont val="Arial Narrow"/>
        <family val="2"/>
      </rPr>
      <t>BEILAGE 2</t>
    </r>
    <r>
      <rPr>
        <sz val="13"/>
        <color theme="1"/>
        <rFont val="Arial Narrow"/>
        <family val="2"/>
      </rPr>
      <t xml:space="preserve"> : Richtlinie zuhanden der Walliser Gemeinden zur Bestimmung der jährlichen </t>
    </r>
    <r>
      <rPr>
        <b/>
        <sz val="13"/>
        <color theme="1"/>
        <rFont val="Arial Narrow"/>
        <family val="2"/>
      </rPr>
      <t>Wassergebühren</t>
    </r>
  </si>
  <si>
    <t xml:space="preserve">           ̶  Abschreibungen (33/366)</t>
  </si>
  <si>
    <t xml:space="preserve">      ̶   Passivzinsen (34)</t>
  </si>
  <si>
    <t xml:space="preserve">  ̶  Einlagen in Spezialfinanzierungen (35)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</si>
  <si>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Entnahmen aus Spezialfinanzierungen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</si>
  <si>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Gebühren oder Beiträge (424)</t>
    </r>
  </si>
  <si>
    <r>
      <t xml:space="preserve">  ̶  Entschädigungen […] </t>
    </r>
    <r>
      <rPr>
        <i/>
        <sz val="11"/>
        <color theme="1"/>
        <rFont val="Arial Narrow"/>
        <family val="2"/>
      </rPr>
      <t>[an Gemeinwesen]</t>
    </r>
    <r>
      <rPr>
        <sz val="11"/>
        <color theme="1"/>
        <rFont val="Arial Narrow"/>
        <family val="2"/>
      </rPr>
      <t xml:space="preserve"> (361/363)</t>
    </r>
  </si>
  <si>
    <r>
      <t xml:space="preserve">= Entschädigungen […] </t>
    </r>
    <r>
      <rPr>
        <i/>
        <sz val="11"/>
        <color theme="1"/>
        <rFont val="Arial Narrow"/>
        <family val="2"/>
      </rPr>
      <t xml:space="preserve">[an Gemeinwesen] </t>
    </r>
    <r>
      <rPr>
        <sz val="11"/>
        <color theme="1"/>
        <rFont val="Arial Narrow"/>
        <family val="2"/>
      </rPr>
      <t>(361/363)</t>
    </r>
  </si>
  <si>
    <t>zur Kontrolle: Differenz zu (361/363) muss Null sein</t>
  </si>
  <si>
    <t xml:space="preserve">In der Zelle D7 das Jahr der letzten Jahresrechnung erfassen - Die Zellen B7 und C7 werden automatisch korrigiert/angepasst </t>
  </si>
  <si>
    <t>Version von 3. Oktober 2023</t>
  </si>
  <si>
    <t>Wasserfassungen, Brunnenstuben</t>
  </si>
  <si>
    <t>Aufbereitungsanlagen</t>
  </si>
  <si>
    <t>Pumpwerke, Druckreduzier- und Messschächte (baulich)</t>
  </si>
  <si>
    <t>Pumpwerke, Druckreduzier- und Messschächte (maschinell)</t>
  </si>
  <si>
    <t>Leitungen und Hydranten</t>
  </si>
  <si>
    <t>Reservoire und Quellen</t>
  </si>
  <si>
    <t>Mess-, Steuer-, Regelungsanlagen</t>
  </si>
  <si>
    <t>Informations- und Kommunikationstechnologie</t>
  </si>
  <si>
    <t>Wasserfassungen, Brunnenstuben (interkommunal)</t>
  </si>
  <si>
    <t xml:space="preserve">Aufbereitungsanlagen (interkommunal)	</t>
  </si>
  <si>
    <t xml:space="preserve">Pumpwerke, Druckreduzier- und Messschächte (baulich - interkom.)	</t>
  </si>
  <si>
    <t>Leitungen und Hydranten (interkommunal)</t>
  </si>
  <si>
    <t>Pumpwerke, Druckreduzier- und Messschächte (maschinell - interk.)</t>
  </si>
  <si>
    <t>Reservoire und Quellen (interkommunal)</t>
  </si>
  <si>
    <t>Mess-, Steuer-, Regelungsanlagen (interkommunal)</t>
  </si>
  <si>
    <t>Informations- und Kommunikationstechnologie (interkommunal)</t>
  </si>
  <si>
    <t xml:space="preserve">Aufbereitungsanlagen (interkommunal) </t>
  </si>
  <si>
    <t xml:space="preserve">Pumpwerke, Druckreduzier- und Messschächte (baulich - interkom.)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</si>
</sst>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i/>
      <sz val="11"/>
      <name val="Arial Narrow"/>
      <family val="2"/>
    </font>
    <font>
      <sz val="10"/>
      <color theme="1"/>
      <name val="Arial Narrow"/>
      <family val="2"/>
    </font>
    <font>
      <i/>
      <sz val="10.5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6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9" borderId="1" xfId="0" applyFont="1" applyFill="1" applyBorder="1"/>
    <xf numFmtId="0" fontId="2" fillId="10" borderId="1" xfId="0" applyFont="1" applyFill="1" applyBorder="1"/>
    <xf numFmtId="0" fontId="4" fillId="3" borderId="1" xfId="0" applyFont="1" applyFill="1" applyBorder="1"/>
    <xf numFmtId="0" fontId="2" fillId="0" borderId="9" xfId="0" applyFont="1" applyBorder="1"/>
    <xf numFmtId="9" fontId="2" fillId="0" borderId="8" xfId="1" applyFont="1" applyBorder="1" applyAlignment="1"/>
    <xf numFmtId="167" fontId="2" fillId="0" borderId="8" xfId="1" applyNumberFormat="1" applyFont="1" applyBorder="1"/>
    <xf numFmtId="9" fontId="2" fillId="0" borderId="9" xfId="1" applyFont="1" applyBorder="1" applyAlignment="1"/>
    <xf numFmtId="167" fontId="2" fillId="0" borderId="9" xfId="1" applyNumberFormat="1" applyFont="1" applyBorder="1"/>
    <xf numFmtId="164" fontId="2" fillId="0" borderId="11" xfId="0" applyNumberFormat="1" applyFont="1" applyBorder="1"/>
    <xf numFmtId="0" fontId="3" fillId="0" borderId="12" xfId="0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 indent="1"/>
    </xf>
    <xf numFmtId="164" fontId="6" fillId="2" borderId="14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0" fontId="2" fillId="0" borderId="17" xfId="0" applyFont="1" applyBorder="1"/>
    <xf numFmtId="0" fontId="3" fillId="0" borderId="17" xfId="0" applyFont="1" applyBorder="1"/>
    <xf numFmtId="0" fontId="2" fillId="0" borderId="18" xfId="0" applyFont="1" applyBorder="1"/>
    <xf numFmtId="0" fontId="4" fillId="0" borderId="17" xfId="0" applyFont="1" applyBorder="1"/>
    <xf numFmtId="0" fontId="3" fillId="0" borderId="21" xfId="0" applyFont="1" applyBorder="1"/>
    <xf numFmtId="0" fontId="6" fillId="2" borderId="22" xfId="0" applyFont="1" applyFill="1" applyBorder="1"/>
    <xf numFmtId="166" fontId="5" fillId="2" borderId="23" xfId="0" applyNumberFormat="1" applyFont="1" applyFill="1" applyBorder="1"/>
    <xf numFmtId="166" fontId="6" fillId="2" borderId="23" xfId="0" applyNumberFormat="1" applyFont="1" applyFill="1" applyBorder="1" applyAlignment="1">
      <alignment horizontal="right"/>
    </xf>
    <xf numFmtId="166" fontId="6" fillId="2" borderId="23" xfId="0" applyNumberFormat="1" applyFont="1" applyFill="1" applyBorder="1"/>
    <xf numFmtId="164" fontId="2" fillId="2" borderId="24" xfId="0" applyNumberFormat="1" applyFont="1" applyFill="1" applyBorder="1"/>
    <xf numFmtId="0" fontId="2" fillId="6" borderId="13" xfId="0" applyFont="1" applyFill="1" applyBorder="1"/>
    <xf numFmtId="166" fontId="3" fillId="6" borderId="14" xfId="0" applyNumberFormat="1" applyFont="1" applyFill="1" applyBorder="1"/>
    <xf numFmtId="164" fontId="2" fillId="6" borderId="15" xfId="0" applyNumberFormat="1" applyFont="1" applyFill="1" applyBorder="1"/>
    <xf numFmtId="164" fontId="2" fillId="6" borderId="16" xfId="0" applyNumberFormat="1" applyFont="1" applyFill="1" applyBorder="1"/>
    <xf numFmtId="0" fontId="3" fillId="0" borderId="17" xfId="0" applyFont="1" applyBorder="1" applyAlignment="1">
      <alignment wrapText="1"/>
    </xf>
    <xf numFmtId="9" fontId="2" fillId="0" borderId="0" xfId="1" applyFont="1" applyBorder="1" applyAlignment="1"/>
    <xf numFmtId="167" fontId="8" fillId="0" borderId="0" xfId="1" applyNumberFormat="1" applyFont="1" applyBorder="1"/>
    <xf numFmtId="164" fontId="8" fillId="0" borderId="0" xfId="0" applyNumberFormat="1" applyFont="1" applyAlignment="1">
      <alignment horizontal="center"/>
    </xf>
    <xf numFmtId="167" fontId="2" fillId="0" borderId="0" xfId="0" applyNumberFormat="1" applyFont="1"/>
    <xf numFmtId="0" fontId="3" fillId="0" borderId="0" xfId="0" applyFont="1" applyAlignment="1">
      <alignment horizontal="right" indent="1"/>
    </xf>
    <xf numFmtId="0" fontId="3" fillId="6" borderId="22" xfId="0" applyFont="1" applyFill="1" applyBorder="1"/>
    <xf numFmtId="164" fontId="2" fillId="6" borderId="23" xfId="0" applyNumberFormat="1" applyFont="1" applyFill="1" applyBorder="1"/>
    <xf numFmtId="164" fontId="3" fillId="6" borderId="23" xfId="0" applyNumberFormat="1" applyFont="1" applyFill="1" applyBorder="1" applyAlignment="1">
      <alignment horizontal="right"/>
    </xf>
    <xf numFmtId="164" fontId="2" fillId="6" borderId="24" xfId="0" applyNumberFormat="1" applyFont="1" applyFill="1" applyBorder="1"/>
    <xf numFmtId="0" fontId="5" fillId="8" borderId="13" xfId="0" applyFont="1" applyFill="1" applyBorder="1"/>
    <xf numFmtId="164" fontId="5" fillId="8" borderId="14" xfId="0" applyNumberFormat="1" applyFont="1" applyFill="1" applyBorder="1"/>
    <xf numFmtId="164" fontId="5" fillId="8" borderId="15" xfId="0" applyNumberFormat="1" applyFont="1" applyFill="1" applyBorder="1"/>
    <xf numFmtId="164" fontId="2" fillId="8" borderId="16" xfId="0" applyNumberFormat="1" applyFont="1" applyFill="1" applyBorder="1"/>
    <xf numFmtId="167" fontId="11" fillId="0" borderId="0" xfId="1" applyNumberFormat="1" applyFont="1" applyBorder="1"/>
    <xf numFmtId="0" fontId="3" fillId="0" borderId="21" xfId="0" quotePrefix="1" applyFont="1" applyBorder="1"/>
    <xf numFmtId="164" fontId="3" fillId="0" borderId="0" xfId="0" applyNumberFormat="1" applyFont="1" applyAlignment="1">
      <alignment horizontal="right"/>
    </xf>
    <xf numFmtId="0" fontId="6" fillId="8" borderId="22" xfId="0" applyFont="1" applyFill="1" applyBorder="1"/>
    <xf numFmtId="164" fontId="5" fillId="8" borderId="23" xfId="0" applyNumberFormat="1" applyFont="1" applyFill="1" applyBorder="1"/>
    <xf numFmtId="164" fontId="6" fillId="8" borderId="23" xfId="0" applyNumberFormat="1" applyFont="1" applyFill="1" applyBorder="1" applyAlignment="1">
      <alignment horizontal="right"/>
    </xf>
    <xf numFmtId="164" fontId="2" fillId="8" borderId="24" xfId="0" applyNumberFormat="1" applyFont="1" applyFill="1" applyBorder="1"/>
    <xf numFmtId="0" fontId="2" fillId="5" borderId="1" xfId="0" applyFont="1" applyFill="1" applyBorder="1"/>
    <xf numFmtId="9" fontId="13" fillId="0" borderId="9" xfId="1" applyFont="1" applyFill="1" applyBorder="1"/>
    <xf numFmtId="164" fontId="2" fillId="0" borderId="9" xfId="0" applyNumberFormat="1" applyFont="1" applyBorder="1"/>
    <xf numFmtId="0" fontId="2" fillId="0" borderId="11" xfId="0" applyFont="1" applyBorder="1"/>
    <xf numFmtId="164" fontId="2" fillId="0" borderId="9" xfId="0" applyNumberFormat="1" applyFont="1" applyBorder="1" applyAlignment="1">
      <alignment horizontal="right"/>
    </xf>
    <xf numFmtId="0" fontId="6" fillId="13" borderId="13" xfId="0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164" fontId="2" fillId="13" borderId="16" xfId="0" applyNumberFormat="1" applyFont="1" applyFill="1" applyBorder="1"/>
    <xf numFmtId="9" fontId="2" fillId="0" borderId="0" xfId="0" applyNumberFormat="1" applyFont="1"/>
    <xf numFmtId="164" fontId="2" fillId="13" borderId="24" xfId="0" applyNumberFormat="1" applyFont="1" applyFill="1" applyBorder="1"/>
    <xf numFmtId="0" fontId="2" fillId="0" borderId="21" xfId="0" applyFont="1" applyBorder="1"/>
    <xf numFmtId="0" fontId="5" fillId="13" borderId="25" xfId="0" applyFont="1" applyFill="1" applyBorder="1"/>
    <xf numFmtId="0" fontId="5" fillId="13" borderId="21" xfId="0" applyFont="1" applyFill="1" applyBorder="1"/>
    <xf numFmtId="164" fontId="6" fillId="13" borderId="11" xfId="0" applyNumberFormat="1" applyFont="1" applyFill="1" applyBorder="1"/>
    <xf numFmtId="164" fontId="6" fillId="13" borderId="11" xfId="0" applyNumberFormat="1" applyFont="1" applyFill="1" applyBorder="1" applyAlignment="1">
      <alignment horizontal="right"/>
    </xf>
    <xf numFmtId="164" fontId="6" fillId="13" borderId="26" xfId="0" applyNumberFormat="1" applyFont="1" applyFill="1" applyBorder="1" applyAlignment="1">
      <alignment horizontal="right"/>
    </xf>
    <xf numFmtId="164" fontId="6" fillId="13" borderId="28" xfId="0" applyNumberFormat="1" applyFont="1" applyFill="1" applyBorder="1"/>
    <xf numFmtId="164" fontId="5" fillId="13" borderId="12" xfId="0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20" xfId="0" quotePrefix="1" applyFont="1" applyBorder="1" applyAlignment="1">
      <alignment horizontal="right"/>
    </xf>
    <xf numFmtId="0" fontId="3" fillId="0" borderId="18" xfId="0" applyFont="1" applyBorder="1" applyAlignment="1">
      <alignment horizontal="left"/>
    </xf>
    <xf numFmtId="164" fontId="2" fillId="0" borderId="12" xfId="0" applyNumberFormat="1" applyFont="1" applyBorder="1"/>
    <xf numFmtId="0" fontId="2" fillId="0" borderId="31" xfId="0" applyFont="1" applyBorder="1"/>
    <xf numFmtId="9" fontId="2" fillId="0" borderId="11" xfId="0" applyNumberFormat="1" applyFont="1" applyBorder="1"/>
    <xf numFmtId="0" fontId="16" fillId="0" borderId="0" xfId="0" applyFont="1"/>
    <xf numFmtId="167" fontId="8" fillId="10" borderId="9" xfId="1" applyNumberFormat="1" applyFont="1" applyFill="1" applyBorder="1" applyProtection="1">
      <protection locked="0"/>
    </xf>
    <xf numFmtId="167" fontId="11" fillId="9" borderId="9" xfId="1" applyNumberFormat="1" applyFont="1" applyFill="1" applyBorder="1" applyProtection="1">
      <protection locked="0"/>
    </xf>
    <xf numFmtId="167" fontId="11" fillId="9" borderId="12" xfId="1" applyNumberFormat="1" applyFont="1" applyFill="1" applyBorder="1" applyProtection="1">
      <protection locked="0"/>
    </xf>
    <xf numFmtId="9" fontId="12" fillId="5" borderId="9" xfId="1" applyFont="1" applyFill="1" applyBorder="1" applyProtection="1">
      <protection locked="0"/>
    </xf>
    <xf numFmtId="164" fontId="2" fillId="0" borderId="9" xfId="0" applyNumberFormat="1" applyFont="1" applyBorder="1" applyAlignment="1">
      <alignment horizontal="center"/>
    </xf>
    <xf numFmtId="0" fontId="2" fillId="0" borderId="18" xfId="0" quotePrefix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5" fillId="2" borderId="13" xfId="0" applyFont="1" applyFill="1" applyBorder="1"/>
    <xf numFmtId="164" fontId="6" fillId="2" borderId="14" xfId="0" applyNumberFormat="1" applyFont="1" applyFill="1" applyBorder="1" applyAlignment="1">
      <alignment horizontal="left"/>
    </xf>
    <xf numFmtId="166" fontId="3" fillId="6" borderId="14" xfId="0" applyNumberFormat="1" applyFont="1" applyFill="1" applyBorder="1" applyAlignment="1">
      <alignment horizontal="right"/>
    </xf>
    <xf numFmtId="164" fontId="6" fillId="8" borderId="14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0" fillId="0" borderId="9" xfId="0" applyFont="1" applyBorder="1" applyAlignment="1">
      <alignment horizontal="right"/>
    </xf>
    <xf numFmtId="0" fontId="6" fillId="14" borderId="0" xfId="0" applyFont="1" applyFill="1"/>
    <xf numFmtId="0" fontId="2" fillId="0" borderId="0" xfId="0" applyFont="1" applyProtection="1">
      <protection locked="0"/>
    </xf>
    <xf numFmtId="9" fontId="2" fillId="0" borderId="9" xfId="1" applyFont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left" indent="2"/>
    </xf>
    <xf numFmtId="0" fontId="4" fillId="15" borderId="17" xfId="0" applyFont="1" applyFill="1" applyBorder="1"/>
    <xf numFmtId="0" fontId="21" fillId="15" borderId="17" xfId="0" applyFont="1" applyFill="1" applyBorder="1"/>
    <xf numFmtId="164" fontId="2" fillId="0" borderId="7" xfId="0" applyNumberFormat="1" applyFont="1" applyBorder="1" applyAlignment="1">
      <alignment horizontal="center" wrapText="1"/>
    </xf>
    <xf numFmtId="168" fontId="6" fillId="13" borderId="28" xfId="2" applyNumberFormat="1" applyFont="1" applyFill="1" applyBorder="1" applyAlignment="1"/>
    <xf numFmtId="168" fontId="6" fillId="13" borderId="27" xfId="2" applyNumberFormat="1" applyFont="1" applyFill="1" applyBorder="1" applyAlignment="1"/>
    <xf numFmtId="168" fontId="6" fillId="13" borderId="12" xfId="2" applyNumberFormat="1" applyFont="1" applyFill="1" applyBorder="1" applyAlignment="1"/>
    <xf numFmtId="168" fontId="6" fillId="13" borderId="11" xfId="2" applyNumberFormat="1" applyFont="1" applyFill="1" applyBorder="1" applyAlignment="1"/>
    <xf numFmtId="168" fontId="2" fillId="0" borderId="9" xfId="2" applyNumberFormat="1" applyFont="1" applyFill="1" applyBorder="1" applyAlignment="1"/>
    <xf numFmtId="166" fontId="12" fillId="5" borderId="9" xfId="2" applyNumberFormat="1" applyFont="1" applyFill="1" applyBorder="1" applyAlignment="1" applyProtection="1">
      <protection locked="0"/>
    </xf>
    <xf numFmtId="166" fontId="2" fillId="0" borderId="9" xfId="2" applyNumberFormat="1" applyFont="1" applyFill="1" applyBorder="1" applyAlignment="1"/>
    <xf numFmtId="166" fontId="6" fillId="0" borderId="0" xfId="2" applyNumberFormat="1" applyFont="1" applyFill="1" applyBorder="1" applyAlignment="1"/>
    <xf numFmtId="166" fontId="6" fillId="8" borderId="9" xfId="2" applyNumberFormat="1" applyFont="1" applyFill="1" applyBorder="1" applyAlignment="1"/>
    <xf numFmtId="166" fontId="6" fillId="8" borderId="23" xfId="2" applyNumberFormat="1" applyFont="1" applyFill="1" applyBorder="1" applyAlignment="1"/>
    <xf numFmtId="166" fontId="2" fillId="12" borderId="29" xfId="2" applyNumberFormat="1" applyFont="1" applyFill="1" applyBorder="1" applyAlignment="1"/>
    <xf numFmtId="166" fontId="11" fillId="9" borderId="9" xfId="2" applyNumberFormat="1" applyFont="1" applyFill="1" applyBorder="1" applyAlignment="1" applyProtection="1">
      <protection locked="0"/>
    </xf>
    <xf numFmtId="166" fontId="11" fillId="0" borderId="30" xfId="2" applyNumberFormat="1" applyFont="1" applyFill="1" applyBorder="1" applyAlignment="1"/>
    <xf numFmtId="166" fontId="3" fillId="7" borderId="0" xfId="2" applyNumberFormat="1" applyFont="1" applyFill="1" applyBorder="1" applyAlignment="1"/>
    <xf numFmtId="166" fontId="2" fillId="0" borderId="0" xfId="2" applyNumberFormat="1" applyFont="1" applyFill="1" applyBorder="1" applyAlignment="1"/>
    <xf numFmtId="166" fontId="3" fillId="6" borderId="9" xfId="2" applyNumberFormat="1" applyFont="1" applyFill="1" applyBorder="1" applyAlignment="1"/>
    <xf numFmtId="166" fontId="2" fillId="0" borderId="11" xfId="2" applyNumberFormat="1" applyFont="1" applyFill="1" applyBorder="1" applyAlignment="1"/>
    <xf numFmtId="166" fontId="3" fillId="4" borderId="8" xfId="2" applyNumberFormat="1" applyFont="1" applyFill="1" applyBorder="1" applyAlignment="1"/>
    <xf numFmtId="166" fontId="11" fillId="0" borderId="0" xfId="2" applyNumberFormat="1" applyFont="1" applyBorder="1" applyAlignment="1"/>
    <xf numFmtId="166" fontId="2" fillId="0" borderId="9" xfId="2" applyNumberFormat="1" applyFont="1" applyBorder="1" applyAlignment="1">
      <alignment horizontal="center"/>
    </xf>
    <xf numFmtId="166" fontId="11" fillId="9" borderId="8" xfId="2" applyNumberFormat="1" applyFont="1" applyFill="1" applyBorder="1" applyAlignment="1" applyProtection="1">
      <protection locked="0"/>
    </xf>
    <xf numFmtId="166" fontId="2" fillId="0" borderId="8" xfId="2" applyNumberFormat="1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166" fontId="2" fillId="0" borderId="8" xfId="2" applyNumberFormat="1" applyFont="1" applyFill="1" applyBorder="1" applyAlignment="1"/>
    <xf numFmtId="166" fontId="3" fillId="6" borderId="23" xfId="2" applyNumberFormat="1" applyFont="1" applyFill="1" applyBorder="1" applyAlignment="1"/>
    <xf numFmtId="166" fontId="3" fillId="12" borderId="29" xfId="2" applyNumberFormat="1" applyFont="1" applyFill="1" applyBorder="1" applyAlignment="1"/>
    <xf numFmtId="166" fontId="4" fillId="0" borderId="12" xfId="2" applyNumberFormat="1" applyFont="1" applyBorder="1" applyAlignment="1"/>
    <xf numFmtId="166" fontId="4" fillId="0" borderId="11" xfId="2" applyNumberFormat="1" applyFont="1" applyBorder="1" applyAlignment="1"/>
    <xf numFmtId="166" fontId="3" fillId="11" borderId="9" xfId="2" applyNumberFormat="1" applyFont="1" applyFill="1" applyBorder="1" applyAlignment="1"/>
    <xf numFmtId="166" fontId="8" fillId="10" borderId="8" xfId="2" applyNumberFormat="1" applyFont="1" applyFill="1" applyBorder="1" applyAlignment="1" applyProtection="1">
      <protection locked="0"/>
    </xf>
    <xf numFmtId="166" fontId="8" fillId="0" borderId="0" xfId="2" applyNumberFormat="1" applyFont="1" applyBorder="1" applyAlignment="1"/>
    <xf numFmtId="166" fontId="3" fillId="12" borderId="9" xfId="2" applyNumberFormat="1" applyFont="1" applyFill="1" applyBorder="1" applyAlignment="1"/>
    <xf numFmtId="166" fontId="4" fillId="0" borderId="12" xfId="2" applyNumberFormat="1" applyFont="1" applyFill="1" applyBorder="1" applyAlignment="1"/>
    <xf numFmtId="166" fontId="4" fillId="0" borderId="11" xfId="2" applyNumberFormat="1" applyFont="1" applyFill="1" applyBorder="1" applyAlignment="1"/>
    <xf numFmtId="166" fontId="4" fillId="0" borderId="0" xfId="2" applyNumberFormat="1" applyFont="1" applyBorder="1" applyAlignment="1"/>
    <xf numFmtId="166" fontId="2" fillId="12" borderId="9" xfId="2" applyNumberFormat="1" applyFont="1" applyFill="1" applyBorder="1" applyAlignment="1"/>
    <xf numFmtId="166" fontId="7" fillId="3" borderId="9" xfId="2" applyNumberFormat="1" applyFont="1" applyFill="1" applyBorder="1" applyAlignment="1" applyProtection="1">
      <protection locked="0"/>
    </xf>
    <xf numFmtId="166" fontId="2" fillId="11" borderId="9" xfId="2" applyNumberFormat="1" applyFont="1" applyFill="1" applyBorder="1" applyAlignment="1"/>
    <xf numFmtId="166" fontId="2" fillId="0" borderId="0" xfId="2" applyNumberFormat="1" applyFont="1" applyBorder="1" applyAlignment="1"/>
    <xf numFmtId="166" fontId="2" fillId="0" borderId="9" xfId="2" applyNumberFormat="1" applyFont="1" applyBorder="1" applyAlignment="1"/>
    <xf numFmtId="166" fontId="7" fillId="3" borderId="8" xfId="2" applyNumberFormat="1" applyFont="1" applyFill="1" applyBorder="1" applyAlignment="1" applyProtection="1">
      <protection locked="0"/>
    </xf>
    <xf numFmtId="166" fontId="7" fillId="0" borderId="0" xfId="2" applyNumberFormat="1" applyFont="1" applyBorder="1" applyAlignment="1"/>
    <xf numFmtId="166" fontId="2" fillId="0" borderId="8" xfId="2" applyNumberFormat="1" applyFont="1" applyBorder="1" applyAlignment="1"/>
    <xf numFmtId="0" fontId="7" fillId="3" borderId="1" xfId="2" applyNumberFormat="1" applyFont="1" applyFill="1" applyBorder="1" applyAlignment="1" applyProtection="1">
      <alignment horizontal="center"/>
      <protection locked="0"/>
    </xf>
    <xf numFmtId="14" fontId="7" fillId="3" borderId="9" xfId="2" applyNumberFormat="1" applyFont="1" applyFill="1" applyBorder="1" applyAlignment="1" applyProtection="1">
      <protection locked="0"/>
    </xf>
    <xf numFmtId="0" fontId="7" fillId="3" borderId="32" xfId="2" applyNumberFormat="1" applyFont="1" applyFill="1" applyBorder="1" applyAlignment="1" applyProtection="1">
      <alignment horizontal="left"/>
      <protection locked="0"/>
    </xf>
    <xf numFmtId="0" fontId="7" fillId="3" borderId="33" xfId="2" applyNumberFormat="1" applyFont="1" applyFill="1" applyBorder="1" applyAlignment="1" applyProtection="1">
      <alignment horizontal="left"/>
      <protection locked="0"/>
    </xf>
    <xf numFmtId="0" fontId="7" fillId="3" borderId="31" xfId="2" applyNumberFormat="1" applyFont="1" applyFill="1" applyBorder="1" applyAlignment="1" applyProtection="1">
      <alignment horizontal="left"/>
      <protection locked="0"/>
    </xf>
    <xf numFmtId="0" fontId="7" fillId="3" borderId="11" xfId="2" applyNumberFormat="1" applyFont="1" applyFill="1" applyBorder="1" applyAlignment="1" applyProtection="1">
      <alignment horizontal="left"/>
      <protection locked="0"/>
    </xf>
    <xf numFmtId="0" fontId="7" fillId="3" borderId="12" xfId="2" applyNumberFormat="1" applyFont="1" applyFill="1" applyBorder="1" applyAlignment="1" applyProtection="1">
      <alignment horizontal="left"/>
      <protection locked="0"/>
    </xf>
    <xf numFmtId="164" fontId="2" fillId="0" borderId="5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</cellXfs>
  <cellStyles count="3">
    <cellStyle name="Milliers 2" xfId="2" xr:uid="{00000000-0005-0000-0000-000000000000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5" y="19492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0623" y="19492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22" y="214358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244" y="346993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9525" y="42419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1925" y="42419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9525" y="44229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525" y="46038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11476</xdr:colOff>
      <xdr:row>122</xdr:row>
      <xdr:rowOff>38908</xdr:rowOff>
    </xdr:from>
    <xdr:to>
      <xdr:col>0</xdr:col>
      <xdr:colOff>120370</xdr:colOff>
      <xdr:row>122</xdr:row>
      <xdr:rowOff>171636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1476" y="23279908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123</xdr:row>
      <xdr:rowOff>41862</xdr:rowOff>
    </xdr:from>
    <xdr:to>
      <xdr:col>0</xdr:col>
      <xdr:colOff>133223</xdr:colOff>
      <xdr:row>123</xdr:row>
      <xdr:rowOff>174590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90" y="234733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47625</xdr:colOff>
      <xdr:row>131</xdr:row>
      <xdr:rowOff>47625</xdr:rowOff>
    </xdr:from>
    <xdr:to>
      <xdr:col>0</xdr:col>
      <xdr:colOff>178858</xdr:colOff>
      <xdr:row>131</xdr:row>
      <xdr:rowOff>180353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7625" y="2500312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135</xdr:row>
      <xdr:rowOff>38100</xdr:rowOff>
    </xdr:from>
    <xdr:to>
      <xdr:col>0</xdr:col>
      <xdr:colOff>159808</xdr:colOff>
      <xdr:row>135</xdr:row>
      <xdr:rowOff>170828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8575" y="2575560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136</xdr:row>
      <xdr:rowOff>47625</xdr:rowOff>
    </xdr:from>
    <xdr:to>
      <xdr:col>0</xdr:col>
      <xdr:colOff>147465</xdr:colOff>
      <xdr:row>136</xdr:row>
      <xdr:rowOff>180353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6232" y="25955625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137</xdr:row>
      <xdr:rowOff>25623</xdr:rowOff>
    </xdr:from>
    <xdr:to>
      <xdr:col>0</xdr:col>
      <xdr:colOff>145587</xdr:colOff>
      <xdr:row>137</xdr:row>
      <xdr:rowOff>158351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4354" y="2612412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67097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40</xdr:row>
      <xdr:rowOff>38008</xdr:rowOff>
    </xdr:from>
    <xdr:to>
      <xdr:col>0</xdr:col>
      <xdr:colOff>130034</xdr:colOff>
      <xdr:row>40</xdr:row>
      <xdr:rowOff>170736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76580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68981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43</xdr:row>
      <xdr:rowOff>35905</xdr:rowOff>
    </xdr:from>
    <xdr:to>
      <xdr:col>0</xdr:col>
      <xdr:colOff>130034</xdr:colOff>
      <xdr:row>43</xdr:row>
      <xdr:rowOff>168633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822740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44</xdr:row>
      <xdr:rowOff>33802</xdr:rowOff>
    </xdr:from>
    <xdr:to>
      <xdr:col>0</xdr:col>
      <xdr:colOff>130034</xdr:colOff>
      <xdr:row>44</xdr:row>
      <xdr:rowOff>166530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8415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50</xdr:row>
      <xdr:rowOff>31698</xdr:rowOff>
    </xdr:from>
    <xdr:to>
      <xdr:col>0</xdr:col>
      <xdr:colOff>130034</xdr:colOff>
      <xdr:row>50</xdr:row>
      <xdr:rowOff>164426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95566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37</xdr:row>
      <xdr:rowOff>40111</xdr:rowOff>
    </xdr:from>
    <xdr:to>
      <xdr:col>0</xdr:col>
      <xdr:colOff>130034</xdr:colOff>
      <xdr:row>37</xdr:row>
      <xdr:rowOff>172839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1B924247-7501-3E4E-9CCB-DCFBCDABE168}"/>
            </a:ext>
          </a:extLst>
        </xdr:cNvPr>
        <xdr:cNvSpPr/>
      </xdr:nvSpPr>
      <xdr:spPr>
        <a:xfrm>
          <a:off x="0" y="70886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40111</xdr:rowOff>
    </xdr:from>
    <xdr:to>
      <xdr:col>0</xdr:col>
      <xdr:colOff>130034</xdr:colOff>
      <xdr:row>38</xdr:row>
      <xdr:rowOff>172839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CE3CBAD-88A8-E14D-864C-374A26A53AF4}"/>
            </a:ext>
          </a:extLst>
        </xdr:cNvPr>
        <xdr:cNvSpPr/>
      </xdr:nvSpPr>
      <xdr:spPr>
        <a:xfrm>
          <a:off x="0" y="72791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39</xdr:row>
      <xdr:rowOff>40111</xdr:rowOff>
    </xdr:from>
    <xdr:to>
      <xdr:col>0</xdr:col>
      <xdr:colOff>130034</xdr:colOff>
      <xdr:row>39</xdr:row>
      <xdr:rowOff>172839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18C63337-749C-4943-A68F-A3E9882EF076}"/>
            </a:ext>
          </a:extLst>
        </xdr:cNvPr>
        <xdr:cNvSpPr/>
      </xdr:nvSpPr>
      <xdr:spPr>
        <a:xfrm>
          <a:off x="0" y="74696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41</xdr:row>
      <xdr:rowOff>38008</xdr:rowOff>
    </xdr:from>
    <xdr:to>
      <xdr:col>0</xdr:col>
      <xdr:colOff>130034</xdr:colOff>
      <xdr:row>41</xdr:row>
      <xdr:rowOff>170736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6AC70CDB-DD27-FB40-95D3-A67A7340D5B9}"/>
            </a:ext>
          </a:extLst>
        </xdr:cNvPr>
        <xdr:cNvSpPr/>
      </xdr:nvSpPr>
      <xdr:spPr>
        <a:xfrm>
          <a:off x="0" y="78485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42</xdr:row>
      <xdr:rowOff>38008</xdr:rowOff>
    </xdr:from>
    <xdr:to>
      <xdr:col>0</xdr:col>
      <xdr:colOff>130034</xdr:colOff>
      <xdr:row>42</xdr:row>
      <xdr:rowOff>170736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F21687CA-FEE1-9945-B0E8-900F00ED5FE0}"/>
            </a:ext>
          </a:extLst>
        </xdr:cNvPr>
        <xdr:cNvSpPr/>
      </xdr:nvSpPr>
      <xdr:spPr>
        <a:xfrm>
          <a:off x="0" y="80390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45</xdr:row>
      <xdr:rowOff>33802</xdr:rowOff>
    </xdr:from>
    <xdr:to>
      <xdr:col>0</xdr:col>
      <xdr:colOff>130034</xdr:colOff>
      <xdr:row>45</xdr:row>
      <xdr:rowOff>166530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A3748A30-ACCC-0A48-9361-30A367CAEB43}"/>
            </a:ext>
          </a:extLst>
        </xdr:cNvPr>
        <xdr:cNvSpPr/>
      </xdr:nvSpPr>
      <xdr:spPr>
        <a:xfrm>
          <a:off x="0" y="8606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46</xdr:row>
      <xdr:rowOff>33802</xdr:rowOff>
    </xdr:from>
    <xdr:to>
      <xdr:col>0</xdr:col>
      <xdr:colOff>130034</xdr:colOff>
      <xdr:row>46</xdr:row>
      <xdr:rowOff>166530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548D7F11-4808-824D-859D-4742EBB0B66D}"/>
            </a:ext>
          </a:extLst>
        </xdr:cNvPr>
        <xdr:cNvSpPr/>
      </xdr:nvSpPr>
      <xdr:spPr>
        <a:xfrm>
          <a:off x="0" y="8796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47</xdr:row>
      <xdr:rowOff>33802</xdr:rowOff>
    </xdr:from>
    <xdr:to>
      <xdr:col>0</xdr:col>
      <xdr:colOff>130034</xdr:colOff>
      <xdr:row>47</xdr:row>
      <xdr:rowOff>166530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2449B453-6AB4-544E-9FEF-D46BC47E43CF}"/>
            </a:ext>
          </a:extLst>
        </xdr:cNvPr>
        <xdr:cNvSpPr/>
      </xdr:nvSpPr>
      <xdr:spPr>
        <a:xfrm>
          <a:off x="0" y="8987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49</xdr:row>
      <xdr:rowOff>33802</xdr:rowOff>
    </xdr:from>
    <xdr:to>
      <xdr:col>0</xdr:col>
      <xdr:colOff>130034</xdr:colOff>
      <xdr:row>49</xdr:row>
      <xdr:rowOff>166530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FBB4FFD7-9A14-F04C-A03D-1E4D58965F84}"/>
            </a:ext>
          </a:extLst>
        </xdr:cNvPr>
        <xdr:cNvSpPr/>
      </xdr:nvSpPr>
      <xdr:spPr>
        <a:xfrm>
          <a:off x="0" y="9368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49</xdr:row>
      <xdr:rowOff>31698</xdr:rowOff>
    </xdr:from>
    <xdr:to>
      <xdr:col>0</xdr:col>
      <xdr:colOff>130034</xdr:colOff>
      <xdr:row>49</xdr:row>
      <xdr:rowOff>164426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927B3C17-F0BA-CC43-B512-CA2C6608C397}"/>
            </a:ext>
          </a:extLst>
        </xdr:cNvPr>
        <xdr:cNvSpPr/>
      </xdr:nvSpPr>
      <xdr:spPr>
        <a:xfrm>
          <a:off x="0" y="93661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48</xdr:row>
      <xdr:rowOff>33802</xdr:rowOff>
    </xdr:from>
    <xdr:to>
      <xdr:col>0</xdr:col>
      <xdr:colOff>130034</xdr:colOff>
      <xdr:row>48</xdr:row>
      <xdr:rowOff>166530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A70285C4-EC38-EF43-B35C-1B199D3A6303}"/>
            </a:ext>
          </a:extLst>
        </xdr:cNvPr>
        <xdr:cNvSpPr/>
      </xdr:nvSpPr>
      <xdr:spPr>
        <a:xfrm>
          <a:off x="0" y="9177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48</xdr:row>
      <xdr:rowOff>31698</xdr:rowOff>
    </xdr:from>
    <xdr:to>
      <xdr:col>0</xdr:col>
      <xdr:colOff>130034</xdr:colOff>
      <xdr:row>48</xdr:row>
      <xdr:rowOff>164426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41327F77-5819-7242-BD10-3DDE25AB79F2}"/>
            </a:ext>
          </a:extLst>
        </xdr:cNvPr>
        <xdr:cNvSpPr/>
      </xdr:nvSpPr>
      <xdr:spPr>
        <a:xfrm>
          <a:off x="0" y="91756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53</xdr:row>
      <xdr:rowOff>42214</xdr:rowOff>
    </xdr:from>
    <xdr:to>
      <xdr:col>0</xdr:col>
      <xdr:colOff>130034</xdr:colOff>
      <xdr:row>53</xdr:row>
      <xdr:rowOff>174942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BD5CA14E-F570-4F48-A068-97B68A78C521}"/>
            </a:ext>
          </a:extLst>
        </xdr:cNvPr>
        <xdr:cNvSpPr/>
      </xdr:nvSpPr>
      <xdr:spPr>
        <a:xfrm>
          <a:off x="0" y="101387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58</xdr:row>
      <xdr:rowOff>38008</xdr:rowOff>
    </xdr:from>
    <xdr:to>
      <xdr:col>0</xdr:col>
      <xdr:colOff>130034</xdr:colOff>
      <xdr:row>58</xdr:row>
      <xdr:rowOff>170736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BB66E922-C3F0-6346-8793-03039B5DC3E6}"/>
            </a:ext>
          </a:extLst>
        </xdr:cNvPr>
        <xdr:cNvSpPr/>
      </xdr:nvSpPr>
      <xdr:spPr>
        <a:xfrm>
          <a:off x="0" y="110870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54</xdr:row>
      <xdr:rowOff>40111</xdr:rowOff>
    </xdr:from>
    <xdr:to>
      <xdr:col>0</xdr:col>
      <xdr:colOff>130034</xdr:colOff>
      <xdr:row>54</xdr:row>
      <xdr:rowOff>172839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F585D218-C60F-E041-AE83-8431E7698126}"/>
            </a:ext>
          </a:extLst>
        </xdr:cNvPr>
        <xdr:cNvSpPr/>
      </xdr:nvSpPr>
      <xdr:spPr>
        <a:xfrm>
          <a:off x="0" y="103271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61</xdr:row>
      <xdr:rowOff>35905</xdr:rowOff>
    </xdr:from>
    <xdr:to>
      <xdr:col>0</xdr:col>
      <xdr:colOff>130034</xdr:colOff>
      <xdr:row>61</xdr:row>
      <xdr:rowOff>168633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52E2BDCF-A767-3D4E-9CE5-D6C5CFBD5378}"/>
            </a:ext>
          </a:extLst>
        </xdr:cNvPr>
        <xdr:cNvSpPr/>
      </xdr:nvSpPr>
      <xdr:spPr>
        <a:xfrm>
          <a:off x="0" y="1165640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62</xdr:row>
      <xdr:rowOff>33802</xdr:rowOff>
    </xdr:from>
    <xdr:to>
      <xdr:col>0</xdr:col>
      <xdr:colOff>130034</xdr:colOff>
      <xdr:row>62</xdr:row>
      <xdr:rowOff>166530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A3FEF9C7-CF54-C949-9A9A-ADE452857910}"/>
            </a:ext>
          </a:extLst>
        </xdr:cNvPr>
        <xdr:cNvSpPr/>
      </xdr:nvSpPr>
      <xdr:spPr>
        <a:xfrm>
          <a:off x="0" y="11844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68</xdr:row>
      <xdr:rowOff>31698</xdr:rowOff>
    </xdr:from>
    <xdr:to>
      <xdr:col>0</xdr:col>
      <xdr:colOff>130034</xdr:colOff>
      <xdr:row>68</xdr:row>
      <xdr:rowOff>164426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4E64B8D7-2993-8441-A13B-BF973BE7853F}"/>
            </a:ext>
          </a:extLst>
        </xdr:cNvPr>
        <xdr:cNvSpPr/>
      </xdr:nvSpPr>
      <xdr:spPr>
        <a:xfrm>
          <a:off x="0" y="129856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55</xdr:row>
      <xdr:rowOff>40111</xdr:rowOff>
    </xdr:from>
    <xdr:to>
      <xdr:col>0</xdr:col>
      <xdr:colOff>130034</xdr:colOff>
      <xdr:row>55</xdr:row>
      <xdr:rowOff>172839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C7158709-2B44-664A-93A4-726D058DC632}"/>
            </a:ext>
          </a:extLst>
        </xdr:cNvPr>
        <xdr:cNvSpPr/>
      </xdr:nvSpPr>
      <xdr:spPr>
        <a:xfrm>
          <a:off x="0" y="105176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56</xdr:row>
      <xdr:rowOff>40111</xdr:rowOff>
    </xdr:from>
    <xdr:to>
      <xdr:col>0</xdr:col>
      <xdr:colOff>130034</xdr:colOff>
      <xdr:row>56</xdr:row>
      <xdr:rowOff>172839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336D4564-59F0-6A48-9CAC-6B6B3BC2BF7D}"/>
            </a:ext>
          </a:extLst>
        </xdr:cNvPr>
        <xdr:cNvSpPr/>
      </xdr:nvSpPr>
      <xdr:spPr>
        <a:xfrm>
          <a:off x="0" y="107081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57</xdr:row>
      <xdr:rowOff>40111</xdr:rowOff>
    </xdr:from>
    <xdr:to>
      <xdr:col>0</xdr:col>
      <xdr:colOff>130034</xdr:colOff>
      <xdr:row>57</xdr:row>
      <xdr:rowOff>172839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8B7A5239-EE3E-004C-A986-633E8EEDA4E9}"/>
            </a:ext>
          </a:extLst>
        </xdr:cNvPr>
        <xdr:cNvSpPr/>
      </xdr:nvSpPr>
      <xdr:spPr>
        <a:xfrm>
          <a:off x="0" y="1089861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59</xdr:row>
      <xdr:rowOff>38008</xdr:rowOff>
    </xdr:from>
    <xdr:to>
      <xdr:col>0</xdr:col>
      <xdr:colOff>130034</xdr:colOff>
      <xdr:row>59</xdr:row>
      <xdr:rowOff>170736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142FE956-18FD-5948-B17C-8062DAC07551}"/>
            </a:ext>
          </a:extLst>
        </xdr:cNvPr>
        <xdr:cNvSpPr/>
      </xdr:nvSpPr>
      <xdr:spPr>
        <a:xfrm>
          <a:off x="0" y="112775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60</xdr:row>
      <xdr:rowOff>38008</xdr:rowOff>
    </xdr:from>
    <xdr:to>
      <xdr:col>0</xdr:col>
      <xdr:colOff>130034</xdr:colOff>
      <xdr:row>60</xdr:row>
      <xdr:rowOff>170736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C8AC8182-89D7-CE43-BEB7-CA8526BB9EF3}"/>
            </a:ext>
          </a:extLst>
        </xdr:cNvPr>
        <xdr:cNvSpPr/>
      </xdr:nvSpPr>
      <xdr:spPr>
        <a:xfrm>
          <a:off x="0" y="114680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63</xdr:row>
      <xdr:rowOff>33802</xdr:rowOff>
    </xdr:from>
    <xdr:to>
      <xdr:col>0</xdr:col>
      <xdr:colOff>130034</xdr:colOff>
      <xdr:row>63</xdr:row>
      <xdr:rowOff>166530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F923C677-8FC2-2D49-948A-D22CB3B064AC}"/>
            </a:ext>
          </a:extLst>
        </xdr:cNvPr>
        <xdr:cNvSpPr/>
      </xdr:nvSpPr>
      <xdr:spPr>
        <a:xfrm>
          <a:off x="0" y="12035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64</xdr:row>
      <xdr:rowOff>33802</xdr:rowOff>
    </xdr:from>
    <xdr:to>
      <xdr:col>0</xdr:col>
      <xdr:colOff>130034</xdr:colOff>
      <xdr:row>64</xdr:row>
      <xdr:rowOff>166530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93DC4555-6BEA-6C41-BDA3-102E1ADBCC3D}"/>
            </a:ext>
          </a:extLst>
        </xdr:cNvPr>
        <xdr:cNvSpPr/>
      </xdr:nvSpPr>
      <xdr:spPr>
        <a:xfrm>
          <a:off x="0" y="12225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65</xdr:row>
      <xdr:rowOff>33802</xdr:rowOff>
    </xdr:from>
    <xdr:to>
      <xdr:col>0</xdr:col>
      <xdr:colOff>130034</xdr:colOff>
      <xdr:row>65</xdr:row>
      <xdr:rowOff>166530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9A293584-23C8-3147-8756-4400E04C1A7E}"/>
            </a:ext>
          </a:extLst>
        </xdr:cNvPr>
        <xdr:cNvSpPr/>
      </xdr:nvSpPr>
      <xdr:spPr>
        <a:xfrm>
          <a:off x="0" y="12416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67</xdr:row>
      <xdr:rowOff>33802</xdr:rowOff>
    </xdr:from>
    <xdr:to>
      <xdr:col>0</xdr:col>
      <xdr:colOff>130034</xdr:colOff>
      <xdr:row>67</xdr:row>
      <xdr:rowOff>166530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A45A7E4B-7433-B644-A7E2-1B38E9F4BC97}"/>
            </a:ext>
          </a:extLst>
        </xdr:cNvPr>
        <xdr:cNvSpPr/>
      </xdr:nvSpPr>
      <xdr:spPr>
        <a:xfrm>
          <a:off x="0" y="127973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67</xdr:row>
      <xdr:rowOff>31698</xdr:rowOff>
    </xdr:from>
    <xdr:to>
      <xdr:col>0</xdr:col>
      <xdr:colOff>130034</xdr:colOff>
      <xdr:row>67</xdr:row>
      <xdr:rowOff>164426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39EBA4AD-8684-7144-A7FA-D704A5328E44}"/>
            </a:ext>
          </a:extLst>
        </xdr:cNvPr>
        <xdr:cNvSpPr/>
      </xdr:nvSpPr>
      <xdr:spPr>
        <a:xfrm>
          <a:off x="0" y="127951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66</xdr:row>
      <xdr:rowOff>33802</xdr:rowOff>
    </xdr:from>
    <xdr:to>
      <xdr:col>0</xdr:col>
      <xdr:colOff>130034</xdr:colOff>
      <xdr:row>66</xdr:row>
      <xdr:rowOff>166530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A54A4B4B-7FEC-1C4B-9D61-A736BB9F0E01}"/>
            </a:ext>
          </a:extLst>
        </xdr:cNvPr>
        <xdr:cNvSpPr/>
      </xdr:nvSpPr>
      <xdr:spPr>
        <a:xfrm>
          <a:off x="0" y="126068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66</xdr:row>
      <xdr:rowOff>31698</xdr:rowOff>
    </xdr:from>
    <xdr:to>
      <xdr:col>0</xdr:col>
      <xdr:colOff>130034</xdr:colOff>
      <xdr:row>66</xdr:row>
      <xdr:rowOff>164426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9D524D5-1CA3-2741-9CB7-F9420C17E415}"/>
            </a:ext>
          </a:extLst>
        </xdr:cNvPr>
        <xdr:cNvSpPr/>
      </xdr:nvSpPr>
      <xdr:spPr>
        <a:xfrm>
          <a:off x="0" y="1260469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81</xdr:row>
      <xdr:rowOff>51739</xdr:rowOff>
    </xdr:from>
    <xdr:to>
      <xdr:col>0</xdr:col>
      <xdr:colOff>118419</xdr:colOff>
      <xdr:row>81</xdr:row>
      <xdr:rowOff>184467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548223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82</xdr:row>
      <xdr:rowOff>50425</xdr:rowOff>
    </xdr:from>
    <xdr:to>
      <xdr:col>0</xdr:col>
      <xdr:colOff>118419</xdr:colOff>
      <xdr:row>82</xdr:row>
      <xdr:rowOff>183153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56714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83</xdr:row>
      <xdr:rowOff>49111</xdr:rowOff>
    </xdr:from>
    <xdr:to>
      <xdr:col>0</xdr:col>
      <xdr:colOff>118419</xdr:colOff>
      <xdr:row>83</xdr:row>
      <xdr:rowOff>181839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158606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96</xdr:row>
      <xdr:rowOff>42538</xdr:rowOff>
    </xdr:from>
    <xdr:to>
      <xdr:col>0</xdr:col>
      <xdr:colOff>118419</xdr:colOff>
      <xdr:row>96</xdr:row>
      <xdr:rowOff>175266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83305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83</xdr:row>
      <xdr:rowOff>50425</xdr:rowOff>
    </xdr:from>
    <xdr:to>
      <xdr:col>0</xdr:col>
      <xdr:colOff>118419</xdr:colOff>
      <xdr:row>83</xdr:row>
      <xdr:rowOff>183153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91819AD6-E3DA-854B-871B-691D16E36FB3}"/>
            </a:ext>
          </a:extLst>
        </xdr:cNvPr>
        <xdr:cNvSpPr/>
      </xdr:nvSpPr>
      <xdr:spPr>
        <a:xfrm>
          <a:off x="0" y="158619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84</xdr:row>
      <xdr:rowOff>49111</xdr:rowOff>
    </xdr:from>
    <xdr:to>
      <xdr:col>0</xdr:col>
      <xdr:colOff>118419</xdr:colOff>
      <xdr:row>84</xdr:row>
      <xdr:rowOff>181839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D4178386-B936-7E48-8793-545D2B060E55}"/>
            </a:ext>
          </a:extLst>
        </xdr:cNvPr>
        <xdr:cNvSpPr/>
      </xdr:nvSpPr>
      <xdr:spPr>
        <a:xfrm>
          <a:off x="0" y="160511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84</xdr:row>
      <xdr:rowOff>50425</xdr:rowOff>
    </xdr:from>
    <xdr:to>
      <xdr:col>0</xdr:col>
      <xdr:colOff>118419</xdr:colOff>
      <xdr:row>84</xdr:row>
      <xdr:rowOff>183153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78CDA741-6913-3644-BF35-59448316579C}"/>
            </a:ext>
          </a:extLst>
        </xdr:cNvPr>
        <xdr:cNvSpPr/>
      </xdr:nvSpPr>
      <xdr:spPr>
        <a:xfrm>
          <a:off x="0" y="160524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85</xdr:row>
      <xdr:rowOff>49111</xdr:rowOff>
    </xdr:from>
    <xdr:to>
      <xdr:col>0</xdr:col>
      <xdr:colOff>118419</xdr:colOff>
      <xdr:row>85</xdr:row>
      <xdr:rowOff>181839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D233233-A7A3-DB42-8622-9D9A37B3C3FC}"/>
            </a:ext>
          </a:extLst>
        </xdr:cNvPr>
        <xdr:cNvSpPr/>
      </xdr:nvSpPr>
      <xdr:spPr>
        <a:xfrm>
          <a:off x="0" y="162416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85</xdr:row>
      <xdr:rowOff>50425</xdr:rowOff>
    </xdr:from>
    <xdr:to>
      <xdr:col>0</xdr:col>
      <xdr:colOff>118419</xdr:colOff>
      <xdr:row>85</xdr:row>
      <xdr:rowOff>183153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E3B43EA4-9DF9-CF44-A3E2-965CAA075620}"/>
            </a:ext>
          </a:extLst>
        </xdr:cNvPr>
        <xdr:cNvSpPr/>
      </xdr:nvSpPr>
      <xdr:spPr>
        <a:xfrm>
          <a:off x="0" y="162429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85</xdr:row>
      <xdr:rowOff>50425</xdr:rowOff>
    </xdr:from>
    <xdr:to>
      <xdr:col>0</xdr:col>
      <xdr:colOff>118419</xdr:colOff>
      <xdr:row>85</xdr:row>
      <xdr:rowOff>183153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ADFBE888-0533-AB44-AB29-C21A3D6E5B1E}"/>
            </a:ext>
          </a:extLst>
        </xdr:cNvPr>
        <xdr:cNvSpPr/>
      </xdr:nvSpPr>
      <xdr:spPr>
        <a:xfrm>
          <a:off x="0" y="162429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86</xdr:row>
      <xdr:rowOff>49111</xdr:rowOff>
    </xdr:from>
    <xdr:to>
      <xdr:col>0</xdr:col>
      <xdr:colOff>118419</xdr:colOff>
      <xdr:row>86</xdr:row>
      <xdr:rowOff>181839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9C321687-F4C1-7448-A232-E39D5AC79B1E}"/>
            </a:ext>
          </a:extLst>
        </xdr:cNvPr>
        <xdr:cNvSpPr/>
      </xdr:nvSpPr>
      <xdr:spPr>
        <a:xfrm>
          <a:off x="0" y="164321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87</xdr:row>
      <xdr:rowOff>49111</xdr:rowOff>
    </xdr:from>
    <xdr:to>
      <xdr:col>0</xdr:col>
      <xdr:colOff>118419</xdr:colOff>
      <xdr:row>87</xdr:row>
      <xdr:rowOff>181839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B286923B-FEBE-6741-89F4-156BA94F00A7}"/>
            </a:ext>
          </a:extLst>
        </xdr:cNvPr>
        <xdr:cNvSpPr/>
      </xdr:nvSpPr>
      <xdr:spPr>
        <a:xfrm>
          <a:off x="0" y="166226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88</xdr:row>
      <xdr:rowOff>50800</xdr:rowOff>
    </xdr:from>
    <xdr:to>
      <xdr:col>0</xdr:col>
      <xdr:colOff>118419</xdr:colOff>
      <xdr:row>88</xdr:row>
      <xdr:rowOff>170828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2F648383-67CD-A44D-BF4B-340FFDE8DB37}"/>
            </a:ext>
          </a:extLst>
        </xdr:cNvPr>
        <xdr:cNvSpPr/>
      </xdr:nvSpPr>
      <xdr:spPr>
        <a:xfrm>
          <a:off x="0" y="16814800"/>
          <a:ext cx="118419" cy="1200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118419</xdr:colOff>
      <xdr:row>89</xdr:row>
      <xdr:rowOff>132728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61E75702-43CA-8745-A293-DC7FB62A0950}"/>
            </a:ext>
          </a:extLst>
        </xdr:cNvPr>
        <xdr:cNvSpPr/>
      </xdr:nvSpPr>
      <xdr:spPr>
        <a:xfrm>
          <a:off x="0" y="16954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118419</xdr:colOff>
      <xdr:row>90</xdr:row>
      <xdr:rowOff>132728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D53EB173-2724-D14F-BA31-854696A8EE4A}"/>
            </a:ext>
          </a:extLst>
        </xdr:cNvPr>
        <xdr:cNvSpPr/>
      </xdr:nvSpPr>
      <xdr:spPr>
        <a:xfrm>
          <a:off x="0" y="17145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118419</xdr:colOff>
      <xdr:row>91</xdr:row>
      <xdr:rowOff>132728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62DFDCC2-9B6E-104E-8D44-3C65B2AEC818}"/>
            </a:ext>
          </a:extLst>
        </xdr:cNvPr>
        <xdr:cNvSpPr/>
      </xdr:nvSpPr>
      <xdr:spPr>
        <a:xfrm>
          <a:off x="0" y="17335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118419</xdr:colOff>
      <xdr:row>92</xdr:row>
      <xdr:rowOff>132728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32B52B33-5242-2749-8CD2-DE969E04B943}"/>
            </a:ext>
          </a:extLst>
        </xdr:cNvPr>
        <xdr:cNvSpPr/>
      </xdr:nvSpPr>
      <xdr:spPr>
        <a:xfrm>
          <a:off x="0" y="17526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118419</xdr:colOff>
      <xdr:row>93</xdr:row>
      <xdr:rowOff>132728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B3C6A1D2-25CC-4544-8802-CE7DC4774AD0}"/>
            </a:ext>
          </a:extLst>
        </xdr:cNvPr>
        <xdr:cNvSpPr/>
      </xdr:nvSpPr>
      <xdr:spPr>
        <a:xfrm>
          <a:off x="0" y="17716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118419</xdr:colOff>
      <xdr:row>94</xdr:row>
      <xdr:rowOff>132728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D2EA5F83-1566-AE47-B464-A18996421BCC}"/>
            </a:ext>
          </a:extLst>
        </xdr:cNvPr>
        <xdr:cNvSpPr/>
      </xdr:nvSpPr>
      <xdr:spPr>
        <a:xfrm>
          <a:off x="0" y="17907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118419</xdr:colOff>
      <xdr:row>95</xdr:row>
      <xdr:rowOff>132728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5696EDFC-C862-A84C-BC8D-3D4454B93899}"/>
            </a:ext>
          </a:extLst>
        </xdr:cNvPr>
        <xdr:cNvSpPr/>
      </xdr:nvSpPr>
      <xdr:spPr>
        <a:xfrm>
          <a:off x="0" y="18097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100</xdr:row>
      <xdr:rowOff>51739</xdr:rowOff>
    </xdr:from>
    <xdr:to>
      <xdr:col>0</xdr:col>
      <xdr:colOff>118419</xdr:colOff>
      <xdr:row>100</xdr:row>
      <xdr:rowOff>184467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8E3E7F55-C88B-2145-999A-51BAD29F5776}"/>
            </a:ext>
          </a:extLst>
        </xdr:cNvPr>
        <xdr:cNvSpPr/>
      </xdr:nvSpPr>
      <xdr:spPr>
        <a:xfrm>
          <a:off x="0" y="1910173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101</xdr:row>
      <xdr:rowOff>50425</xdr:rowOff>
    </xdr:from>
    <xdr:to>
      <xdr:col>0</xdr:col>
      <xdr:colOff>118419</xdr:colOff>
      <xdr:row>101</xdr:row>
      <xdr:rowOff>183153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AB4B01FF-E3BC-F64F-AFD1-605A27E423D4}"/>
            </a:ext>
          </a:extLst>
        </xdr:cNvPr>
        <xdr:cNvSpPr/>
      </xdr:nvSpPr>
      <xdr:spPr>
        <a:xfrm>
          <a:off x="0" y="192909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102</xdr:row>
      <xdr:rowOff>49111</xdr:rowOff>
    </xdr:from>
    <xdr:to>
      <xdr:col>0</xdr:col>
      <xdr:colOff>118419</xdr:colOff>
      <xdr:row>102</xdr:row>
      <xdr:rowOff>181839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8C90BE45-CB9E-2A48-BA47-D1A2DB21F8A8}"/>
            </a:ext>
          </a:extLst>
        </xdr:cNvPr>
        <xdr:cNvSpPr/>
      </xdr:nvSpPr>
      <xdr:spPr>
        <a:xfrm>
          <a:off x="0" y="194801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115</xdr:row>
      <xdr:rowOff>42538</xdr:rowOff>
    </xdr:from>
    <xdr:to>
      <xdr:col>0</xdr:col>
      <xdr:colOff>118419</xdr:colOff>
      <xdr:row>115</xdr:row>
      <xdr:rowOff>175266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2EDB1B39-3648-094B-BADB-C8F1548950BF}"/>
            </a:ext>
          </a:extLst>
        </xdr:cNvPr>
        <xdr:cNvSpPr/>
      </xdr:nvSpPr>
      <xdr:spPr>
        <a:xfrm>
          <a:off x="0" y="219500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102</xdr:row>
      <xdr:rowOff>50425</xdr:rowOff>
    </xdr:from>
    <xdr:to>
      <xdr:col>0</xdr:col>
      <xdr:colOff>118419</xdr:colOff>
      <xdr:row>102</xdr:row>
      <xdr:rowOff>183153</xdr:rowOff>
    </xdr:to>
    <xdr:sp macro="" textlink="">
      <xdr:nvSpPr>
        <xdr:cNvPr id="76" name="Ellipse 75">
          <a:extLst>
            <a:ext uri="{FF2B5EF4-FFF2-40B4-BE49-F238E27FC236}">
              <a16:creationId xmlns:a16="http://schemas.microsoft.com/office/drawing/2014/main" id="{EF802465-8961-3F45-A394-C4BA1A5F7A35}"/>
            </a:ext>
          </a:extLst>
        </xdr:cNvPr>
        <xdr:cNvSpPr/>
      </xdr:nvSpPr>
      <xdr:spPr>
        <a:xfrm>
          <a:off x="0" y="194814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103</xdr:row>
      <xdr:rowOff>49111</xdr:rowOff>
    </xdr:from>
    <xdr:to>
      <xdr:col>0</xdr:col>
      <xdr:colOff>118419</xdr:colOff>
      <xdr:row>103</xdr:row>
      <xdr:rowOff>181839</xdr:rowOff>
    </xdr:to>
    <xdr:sp macro="" textlink="">
      <xdr:nvSpPr>
        <xdr:cNvPr id="77" name="Ellipse 76">
          <a:extLst>
            <a:ext uri="{FF2B5EF4-FFF2-40B4-BE49-F238E27FC236}">
              <a16:creationId xmlns:a16="http://schemas.microsoft.com/office/drawing/2014/main" id="{006669D4-660B-6A4A-B622-27E6FEA52CA2}"/>
            </a:ext>
          </a:extLst>
        </xdr:cNvPr>
        <xdr:cNvSpPr/>
      </xdr:nvSpPr>
      <xdr:spPr>
        <a:xfrm>
          <a:off x="0" y="196706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103</xdr:row>
      <xdr:rowOff>50425</xdr:rowOff>
    </xdr:from>
    <xdr:to>
      <xdr:col>0</xdr:col>
      <xdr:colOff>118419</xdr:colOff>
      <xdr:row>103</xdr:row>
      <xdr:rowOff>183153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21E00461-9B7A-4D4A-BEF1-2A04A2CBCA92}"/>
            </a:ext>
          </a:extLst>
        </xdr:cNvPr>
        <xdr:cNvSpPr/>
      </xdr:nvSpPr>
      <xdr:spPr>
        <a:xfrm>
          <a:off x="0" y="196719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104</xdr:row>
      <xdr:rowOff>49111</xdr:rowOff>
    </xdr:from>
    <xdr:to>
      <xdr:col>0</xdr:col>
      <xdr:colOff>118419</xdr:colOff>
      <xdr:row>104</xdr:row>
      <xdr:rowOff>181839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89B2356A-9681-3D49-B1C6-16DC714E251C}"/>
            </a:ext>
          </a:extLst>
        </xdr:cNvPr>
        <xdr:cNvSpPr/>
      </xdr:nvSpPr>
      <xdr:spPr>
        <a:xfrm>
          <a:off x="0" y="198611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104</xdr:row>
      <xdr:rowOff>50425</xdr:rowOff>
    </xdr:from>
    <xdr:to>
      <xdr:col>0</xdr:col>
      <xdr:colOff>118419</xdr:colOff>
      <xdr:row>104</xdr:row>
      <xdr:rowOff>183153</xdr:rowOff>
    </xdr:to>
    <xdr:sp macro="" textlink="">
      <xdr:nvSpPr>
        <xdr:cNvPr id="80" name="Ellipse 79">
          <a:extLst>
            <a:ext uri="{FF2B5EF4-FFF2-40B4-BE49-F238E27FC236}">
              <a16:creationId xmlns:a16="http://schemas.microsoft.com/office/drawing/2014/main" id="{6510281D-9473-B549-AB07-D39B3928F559}"/>
            </a:ext>
          </a:extLst>
        </xdr:cNvPr>
        <xdr:cNvSpPr/>
      </xdr:nvSpPr>
      <xdr:spPr>
        <a:xfrm>
          <a:off x="0" y="198624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104</xdr:row>
      <xdr:rowOff>50425</xdr:rowOff>
    </xdr:from>
    <xdr:to>
      <xdr:col>0</xdr:col>
      <xdr:colOff>118419</xdr:colOff>
      <xdr:row>104</xdr:row>
      <xdr:rowOff>183153</xdr:rowOff>
    </xdr:to>
    <xdr:sp macro="" textlink="">
      <xdr:nvSpPr>
        <xdr:cNvPr id="81" name="Ellipse 80">
          <a:extLst>
            <a:ext uri="{FF2B5EF4-FFF2-40B4-BE49-F238E27FC236}">
              <a16:creationId xmlns:a16="http://schemas.microsoft.com/office/drawing/2014/main" id="{DEDB219B-836C-DA4C-A837-DD7F2A37E25D}"/>
            </a:ext>
          </a:extLst>
        </xdr:cNvPr>
        <xdr:cNvSpPr/>
      </xdr:nvSpPr>
      <xdr:spPr>
        <a:xfrm>
          <a:off x="0" y="198624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105</xdr:row>
      <xdr:rowOff>49111</xdr:rowOff>
    </xdr:from>
    <xdr:to>
      <xdr:col>0</xdr:col>
      <xdr:colOff>118419</xdr:colOff>
      <xdr:row>105</xdr:row>
      <xdr:rowOff>181839</xdr:rowOff>
    </xdr:to>
    <xdr:sp macro="" textlink="">
      <xdr:nvSpPr>
        <xdr:cNvPr id="82" name="Ellipse 81">
          <a:extLst>
            <a:ext uri="{FF2B5EF4-FFF2-40B4-BE49-F238E27FC236}">
              <a16:creationId xmlns:a16="http://schemas.microsoft.com/office/drawing/2014/main" id="{DD95CBB7-DC47-C647-B583-8795706BF640}"/>
            </a:ext>
          </a:extLst>
        </xdr:cNvPr>
        <xdr:cNvSpPr/>
      </xdr:nvSpPr>
      <xdr:spPr>
        <a:xfrm>
          <a:off x="0" y="200516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106</xdr:row>
      <xdr:rowOff>49111</xdr:rowOff>
    </xdr:from>
    <xdr:to>
      <xdr:col>0</xdr:col>
      <xdr:colOff>118419</xdr:colOff>
      <xdr:row>106</xdr:row>
      <xdr:rowOff>181839</xdr:rowOff>
    </xdr:to>
    <xdr:sp macro="" textlink="">
      <xdr:nvSpPr>
        <xdr:cNvPr id="83" name="Ellipse 82">
          <a:extLst>
            <a:ext uri="{FF2B5EF4-FFF2-40B4-BE49-F238E27FC236}">
              <a16:creationId xmlns:a16="http://schemas.microsoft.com/office/drawing/2014/main" id="{61056431-CAD5-6145-98F5-C854E05E8190}"/>
            </a:ext>
          </a:extLst>
        </xdr:cNvPr>
        <xdr:cNvSpPr/>
      </xdr:nvSpPr>
      <xdr:spPr>
        <a:xfrm>
          <a:off x="0" y="2024211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107</xdr:row>
      <xdr:rowOff>50800</xdr:rowOff>
    </xdr:from>
    <xdr:to>
      <xdr:col>0</xdr:col>
      <xdr:colOff>118419</xdr:colOff>
      <xdr:row>107</xdr:row>
      <xdr:rowOff>170828</xdr:rowOff>
    </xdr:to>
    <xdr:sp macro="" textlink="">
      <xdr:nvSpPr>
        <xdr:cNvPr id="84" name="Ellipse 83">
          <a:extLst>
            <a:ext uri="{FF2B5EF4-FFF2-40B4-BE49-F238E27FC236}">
              <a16:creationId xmlns:a16="http://schemas.microsoft.com/office/drawing/2014/main" id="{12FF0595-E210-FF4D-8063-5C9FDF4476FF}"/>
            </a:ext>
          </a:extLst>
        </xdr:cNvPr>
        <xdr:cNvSpPr/>
      </xdr:nvSpPr>
      <xdr:spPr>
        <a:xfrm>
          <a:off x="0" y="20434300"/>
          <a:ext cx="118419" cy="1200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118419</xdr:colOff>
      <xdr:row>108</xdr:row>
      <xdr:rowOff>132728</xdr:rowOff>
    </xdr:to>
    <xdr:sp macro="" textlink="">
      <xdr:nvSpPr>
        <xdr:cNvPr id="85" name="Ellipse 84">
          <a:extLst>
            <a:ext uri="{FF2B5EF4-FFF2-40B4-BE49-F238E27FC236}">
              <a16:creationId xmlns:a16="http://schemas.microsoft.com/office/drawing/2014/main" id="{62A79577-AF6D-9A49-98CD-9AA074063970}"/>
            </a:ext>
          </a:extLst>
        </xdr:cNvPr>
        <xdr:cNvSpPr/>
      </xdr:nvSpPr>
      <xdr:spPr>
        <a:xfrm>
          <a:off x="0" y="20574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118419</xdr:colOff>
      <xdr:row>109</xdr:row>
      <xdr:rowOff>132728</xdr:rowOff>
    </xdr:to>
    <xdr:sp macro="" textlink="">
      <xdr:nvSpPr>
        <xdr:cNvPr id="86" name="Ellipse 85">
          <a:extLst>
            <a:ext uri="{FF2B5EF4-FFF2-40B4-BE49-F238E27FC236}">
              <a16:creationId xmlns:a16="http://schemas.microsoft.com/office/drawing/2014/main" id="{97314D45-7E51-2B41-B1F4-C7BE03C7A7ED}"/>
            </a:ext>
          </a:extLst>
        </xdr:cNvPr>
        <xdr:cNvSpPr/>
      </xdr:nvSpPr>
      <xdr:spPr>
        <a:xfrm>
          <a:off x="0" y="20764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118419</xdr:colOff>
      <xdr:row>110</xdr:row>
      <xdr:rowOff>132728</xdr:rowOff>
    </xdr:to>
    <xdr:sp macro="" textlink="">
      <xdr:nvSpPr>
        <xdr:cNvPr id="87" name="Ellipse 86">
          <a:extLst>
            <a:ext uri="{FF2B5EF4-FFF2-40B4-BE49-F238E27FC236}">
              <a16:creationId xmlns:a16="http://schemas.microsoft.com/office/drawing/2014/main" id="{97314973-35F6-FA48-8D79-FF1C6FF508DC}"/>
            </a:ext>
          </a:extLst>
        </xdr:cNvPr>
        <xdr:cNvSpPr/>
      </xdr:nvSpPr>
      <xdr:spPr>
        <a:xfrm>
          <a:off x="0" y="20955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118419</xdr:colOff>
      <xdr:row>111</xdr:row>
      <xdr:rowOff>132728</xdr:rowOff>
    </xdr:to>
    <xdr:sp macro="" textlink="">
      <xdr:nvSpPr>
        <xdr:cNvPr id="88" name="Ellipse 87">
          <a:extLst>
            <a:ext uri="{FF2B5EF4-FFF2-40B4-BE49-F238E27FC236}">
              <a16:creationId xmlns:a16="http://schemas.microsoft.com/office/drawing/2014/main" id="{633B4BCB-E5B3-EB44-968D-53CF1E48081E}"/>
            </a:ext>
          </a:extLst>
        </xdr:cNvPr>
        <xdr:cNvSpPr/>
      </xdr:nvSpPr>
      <xdr:spPr>
        <a:xfrm>
          <a:off x="0" y="21145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118419</xdr:colOff>
      <xdr:row>112</xdr:row>
      <xdr:rowOff>132728</xdr:rowOff>
    </xdr:to>
    <xdr:sp macro="" textlink="">
      <xdr:nvSpPr>
        <xdr:cNvPr id="89" name="Ellipse 88">
          <a:extLst>
            <a:ext uri="{FF2B5EF4-FFF2-40B4-BE49-F238E27FC236}">
              <a16:creationId xmlns:a16="http://schemas.microsoft.com/office/drawing/2014/main" id="{FB67979C-2FD5-7E42-88EC-C49A2B4FA31E}"/>
            </a:ext>
          </a:extLst>
        </xdr:cNvPr>
        <xdr:cNvSpPr/>
      </xdr:nvSpPr>
      <xdr:spPr>
        <a:xfrm>
          <a:off x="0" y="21336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118419</xdr:colOff>
      <xdr:row>113</xdr:row>
      <xdr:rowOff>132728</xdr:rowOff>
    </xdr:to>
    <xdr:sp macro="" textlink="">
      <xdr:nvSpPr>
        <xdr:cNvPr id="90" name="Ellipse 89">
          <a:extLst>
            <a:ext uri="{FF2B5EF4-FFF2-40B4-BE49-F238E27FC236}">
              <a16:creationId xmlns:a16="http://schemas.microsoft.com/office/drawing/2014/main" id="{B827A638-ABAD-6749-9D9E-D11D68ECA8BE}"/>
            </a:ext>
          </a:extLst>
        </xdr:cNvPr>
        <xdr:cNvSpPr/>
      </xdr:nvSpPr>
      <xdr:spPr>
        <a:xfrm>
          <a:off x="0" y="215265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118419</xdr:colOff>
      <xdr:row>114</xdr:row>
      <xdr:rowOff>132728</xdr:rowOff>
    </xdr:to>
    <xdr:sp macro="" textlink="">
      <xdr:nvSpPr>
        <xdr:cNvPr id="91" name="Ellipse 90">
          <a:extLst>
            <a:ext uri="{FF2B5EF4-FFF2-40B4-BE49-F238E27FC236}">
              <a16:creationId xmlns:a16="http://schemas.microsoft.com/office/drawing/2014/main" id="{6555C0C3-0A40-6346-9CDB-C57116493716}"/>
            </a:ext>
          </a:extLst>
        </xdr:cNvPr>
        <xdr:cNvSpPr/>
      </xdr:nvSpPr>
      <xdr:spPr>
        <a:xfrm>
          <a:off x="0" y="21717000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showGridLines="0" tabSelected="1" zoomScaleNormal="100" workbookViewId="0">
      <pane ySplit="4" topLeftCell="A5" activePane="bottomLeft" state="frozen"/>
      <selection pane="bottomLeft" activeCell="I14" sqref="I14"/>
    </sheetView>
  </sheetViews>
  <sheetFormatPr baseColWidth="10" defaultColWidth="11.42578125" defaultRowHeight="16.5" x14ac:dyDescent="0.3"/>
  <cols>
    <col min="1" max="1" width="58.710937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70.7109375" style="1" customWidth="1"/>
    <col min="10" max="16384" width="11.42578125" style="1"/>
  </cols>
  <sheetData>
    <row r="1" spans="1:9" ht="17.25" x14ac:dyDescent="0.3">
      <c r="A1" s="84" t="s">
        <v>81</v>
      </c>
    </row>
    <row r="2" spans="1:9" ht="17.25" x14ac:dyDescent="0.3">
      <c r="A2" s="103" t="s">
        <v>48</v>
      </c>
      <c r="B2" s="159" t="s">
        <v>44</v>
      </c>
      <c r="C2" s="160"/>
      <c r="G2" s="102" t="s">
        <v>91</v>
      </c>
    </row>
    <row r="3" spans="1:9" ht="17.25" x14ac:dyDescent="0.3">
      <c r="A3" s="103" t="s">
        <v>47</v>
      </c>
      <c r="B3" s="161" t="s">
        <v>46</v>
      </c>
      <c r="C3" s="162"/>
      <c r="D3" s="163"/>
      <c r="E3" s="104" t="s">
        <v>45</v>
      </c>
      <c r="F3" s="158"/>
      <c r="G3" s="102"/>
      <c r="I3" s="106" t="s">
        <v>53</v>
      </c>
    </row>
    <row r="4" spans="1:9" customFormat="1" ht="6" customHeight="1" x14ac:dyDescent="0.25"/>
    <row r="5" spans="1:9" x14ac:dyDescent="0.3">
      <c r="A5" s="98" t="s">
        <v>73</v>
      </c>
      <c r="B5" s="20"/>
      <c r="C5" s="21"/>
      <c r="D5" s="21"/>
      <c r="E5" s="99"/>
      <c r="F5" s="109" t="s">
        <v>10</v>
      </c>
      <c r="G5" s="22"/>
      <c r="I5" s="107"/>
    </row>
    <row r="6" spans="1:9" x14ac:dyDescent="0.3">
      <c r="A6" s="10" t="s">
        <v>14</v>
      </c>
      <c r="B6" s="94"/>
      <c r="C6" s="95" t="s">
        <v>7</v>
      </c>
      <c r="D6" s="96"/>
      <c r="E6" s="91" t="s">
        <v>4</v>
      </c>
      <c r="F6" s="91" t="s">
        <v>6</v>
      </c>
      <c r="G6" s="23"/>
      <c r="I6" s="107"/>
    </row>
    <row r="7" spans="1:9" x14ac:dyDescent="0.3">
      <c r="A7" s="24"/>
      <c r="B7" s="97">
        <f>C7-1</f>
        <v>2021</v>
      </c>
      <c r="C7" s="97">
        <f>D7-1</f>
        <v>2022</v>
      </c>
      <c r="D7" s="157">
        <v>2023</v>
      </c>
      <c r="E7" s="92" t="s">
        <v>8</v>
      </c>
      <c r="F7" s="93"/>
      <c r="G7" s="23"/>
      <c r="I7" s="2" t="s">
        <v>90</v>
      </c>
    </row>
    <row r="8" spans="1:9" x14ac:dyDescent="0.3">
      <c r="A8" s="25" t="s">
        <v>49</v>
      </c>
      <c r="B8" s="4" t="s">
        <v>5</v>
      </c>
      <c r="C8" s="4" t="s">
        <v>5</v>
      </c>
      <c r="D8" s="4" t="s">
        <v>5</v>
      </c>
      <c r="E8" s="4" t="s">
        <v>5</v>
      </c>
      <c r="F8" s="4" t="s">
        <v>5</v>
      </c>
      <c r="G8" s="23"/>
      <c r="I8" s="107"/>
    </row>
    <row r="9" spans="1:9" x14ac:dyDescent="0.3">
      <c r="A9" s="26" t="s">
        <v>54</v>
      </c>
      <c r="B9" s="154">
        <v>0</v>
      </c>
      <c r="C9" s="154">
        <v>0</v>
      </c>
      <c r="D9" s="154">
        <v>0</v>
      </c>
      <c r="E9" s="156">
        <f>AVERAGE(B9:D9)</f>
        <v>0</v>
      </c>
      <c r="G9" s="23"/>
      <c r="I9" s="107"/>
    </row>
    <row r="10" spans="1:9" x14ac:dyDescent="0.3">
      <c r="A10" s="27" t="s">
        <v>74</v>
      </c>
      <c r="B10" s="155"/>
      <c r="C10" s="155"/>
      <c r="D10" s="155"/>
      <c r="E10" s="152"/>
      <c r="G10" s="23"/>
      <c r="I10" s="107"/>
    </row>
    <row r="11" spans="1:9" x14ac:dyDescent="0.3">
      <c r="A11" s="26" t="s">
        <v>82</v>
      </c>
      <c r="B11" s="150">
        <v>0</v>
      </c>
      <c r="C11" s="150">
        <v>0</v>
      </c>
      <c r="D11" s="150">
        <v>0</v>
      </c>
      <c r="E11" s="120">
        <f t="shared" ref="E11:E17" si="0">AVERAGE(B11:D11)</f>
        <v>0</v>
      </c>
      <c r="G11" s="23"/>
      <c r="I11" s="107"/>
    </row>
    <row r="12" spans="1:9" x14ac:dyDescent="0.3">
      <c r="A12" s="26" t="s">
        <v>83</v>
      </c>
      <c r="B12" s="150">
        <v>0</v>
      </c>
      <c r="C12" s="150">
        <v>0</v>
      </c>
      <c r="D12" s="150">
        <v>0</v>
      </c>
      <c r="E12" s="151">
        <f t="shared" si="0"/>
        <v>0</v>
      </c>
      <c r="G12" s="23"/>
      <c r="I12" s="107"/>
    </row>
    <row r="13" spans="1:9" x14ac:dyDescent="0.3">
      <c r="A13" s="26" t="s">
        <v>87</v>
      </c>
      <c r="B13" s="150">
        <v>0</v>
      </c>
      <c r="C13" s="150">
        <v>0</v>
      </c>
      <c r="D13" s="150">
        <v>0</v>
      </c>
      <c r="E13" s="120">
        <f t="shared" si="0"/>
        <v>0</v>
      </c>
      <c r="G13" s="23"/>
      <c r="I13" s="107"/>
    </row>
    <row r="14" spans="1:9" x14ac:dyDescent="0.3">
      <c r="A14" s="26" t="s">
        <v>84</v>
      </c>
      <c r="B14" s="150">
        <v>0</v>
      </c>
      <c r="C14" s="150">
        <v>0</v>
      </c>
      <c r="D14" s="150">
        <v>0</v>
      </c>
      <c r="E14" s="120">
        <f t="shared" si="0"/>
        <v>0</v>
      </c>
      <c r="G14" s="23"/>
      <c r="I14" s="107"/>
    </row>
    <row r="15" spans="1:9" x14ac:dyDescent="0.3">
      <c r="A15" s="90" t="s">
        <v>55</v>
      </c>
      <c r="B15" s="150">
        <v>0</v>
      </c>
      <c r="C15" s="150">
        <v>0</v>
      </c>
      <c r="D15" s="150">
        <v>0</v>
      </c>
      <c r="E15" s="120">
        <f t="shared" si="0"/>
        <v>0</v>
      </c>
      <c r="G15" s="23"/>
      <c r="I15" s="107"/>
    </row>
    <row r="16" spans="1:9" x14ac:dyDescent="0.3">
      <c r="A16" s="90" t="s">
        <v>85</v>
      </c>
      <c r="B16" s="150">
        <v>0</v>
      </c>
      <c r="C16" s="150">
        <v>0</v>
      </c>
      <c r="D16" s="150">
        <v>0</v>
      </c>
      <c r="E16" s="120">
        <f t="shared" si="0"/>
        <v>0</v>
      </c>
      <c r="G16" s="23"/>
      <c r="I16" s="107"/>
    </row>
    <row r="17" spans="1:9" x14ac:dyDescent="0.3">
      <c r="A17" s="90" t="s">
        <v>86</v>
      </c>
      <c r="B17" s="154">
        <v>0</v>
      </c>
      <c r="C17" s="154">
        <v>0</v>
      </c>
      <c r="D17" s="154">
        <v>0</v>
      </c>
      <c r="E17" s="137">
        <f t="shared" si="0"/>
        <v>0</v>
      </c>
      <c r="G17" s="23"/>
      <c r="I17" s="107"/>
    </row>
    <row r="18" spans="1:9" x14ac:dyDescent="0.3">
      <c r="A18" s="27" t="s">
        <v>11</v>
      </c>
      <c r="B18" s="152"/>
      <c r="C18" s="152"/>
      <c r="D18" s="152"/>
      <c r="E18" s="152"/>
      <c r="G18" s="23"/>
      <c r="I18" s="107"/>
    </row>
    <row r="19" spans="1:9" x14ac:dyDescent="0.3">
      <c r="A19" s="90" t="s">
        <v>56</v>
      </c>
      <c r="B19" s="153">
        <f>B9-SUM(B11:B15)+SUM(B16:B17)</f>
        <v>0</v>
      </c>
      <c r="C19" s="153">
        <f>C9-SUM(C11:C15)+SUM(C16:C17)</f>
        <v>0</v>
      </c>
      <c r="D19" s="153">
        <f>D9-SUM(D11:D15)+SUM(D16:D17)</f>
        <v>0</v>
      </c>
      <c r="E19" s="149">
        <f>AVERAGE(B19:D19)</f>
        <v>0</v>
      </c>
      <c r="G19" s="23"/>
      <c r="I19" s="107"/>
    </row>
    <row r="20" spans="1:9" x14ac:dyDescent="0.3">
      <c r="A20" s="25" t="s">
        <v>69</v>
      </c>
      <c r="B20" s="152"/>
      <c r="C20" s="152"/>
      <c r="D20" s="152"/>
      <c r="E20" s="152"/>
      <c r="G20" s="23"/>
      <c r="I20" s="107"/>
    </row>
    <row r="21" spans="1:9" x14ac:dyDescent="0.3">
      <c r="A21" s="90" t="s">
        <v>88</v>
      </c>
      <c r="B21" s="153">
        <f>B13</f>
        <v>0</v>
      </c>
      <c r="C21" s="153">
        <f>C13</f>
        <v>0</v>
      </c>
      <c r="D21" s="153">
        <f>D13</f>
        <v>0</v>
      </c>
      <c r="E21" s="120">
        <f>AVERAGE(B21:D21)</f>
        <v>0</v>
      </c>
      <c r="G21" s="23"/>
      <c r="I21" s="107"/>
    </row>
    <row r="22" spans="1:9" x14ac:dyDescent="0.3">
      <c r="A22" s="27" t="s">
        <v>9</v>
      </c>
      <c r="B22" s="152"/>
      <c r="C22" s="152"/>
      <c r="D22" s="152"/>
      <c r="E22" s="152"/>
      <c r="G22" s="23"/>
      <c r="I22" s="107"/>
    </row>
    <row r="23" spans="1:9" x14ac:dyDescent="0.3">
      <c r="A23" s="26" t="s">
        <v>57</v>
      </c>
      <c r="B23" s="150">
        <v>0</v>
      </c>
      <c r="C23" s="150">
        <v>0</v>
      </c>
      <c r="D23" s="150">
        <v>0</v>
      </c>
      <c r="E23" s="120">
        <f>AVERAGE(B23:D23)</f>
        <v>0</v>
      </c>
      <c r="G23" s="23"/>
      <c r="I23" s="107"/>
    </row>
    <row r="24" spans="1:9" x14ac:dyDescent="0.3">
      <c r="A24" s="26" t="s">
        <v>58</v>
      </c>
      <c r="B24" s="150">
        <v>0</v>
      </c>
      <c r="C24" s="150">
        <v>0</v>
      </c>
      <c r="D24" s="150">
        <v>0</v>
      </c>
      <c r="E24" s="151">
        <f>AVERAGE(B24:D24)</f>
        <v>0</v>
      </c>
      <c r="G24" s="23"/>
      <c r="I24" s="107"/>
    </row>
    <row r="25" spans="1:9" x14ac:dyDescent="0.3">
      <c r="A25" s="26" t="s">
        <v>59</v>
      </c>
      <c r="B25" s="150">
        <v>0</v>
      </c>
      <c r="C25" s="150">
        <v>0</v>
      </c>
      <c r="D25" s="150">
        <v>0</v>
      </c>
      <c r="E25" s="149">
        <f>AVERAGE(B25:D25)</f>
        <v>0</v>
      </c>
      <c r="G25" s="23"/>
      <c r="I25" s="107"/>
    </row>
    <row r="26" spans="1:9" x14ac:dyDescent="0.3">
      <c r="A26" s="27" t="s">
        <v>89</v>
      </c>
      <c r="B26" s="148">
        <f>SUM(B23:B25)-B21</f>
        <v>0</v>
      </c>
      <c r="C26" s="148">
        <f>SUM(C23:C25)-C21</f>
        <v>0</v>
      </c>
      <c r="D26" s="148">
        <f>SUM(D23:D25)-D21</f>
        <v>0</v>
      </c>
      <c r="E26" s="148"/>
      <c r="G26" s="23"/>
      <c r="I26" s="107"/>
    </row>
    <row r="27" spans="1:9" x14ac:dyDescent="0.3">
      <c r="A27" s="28" t="s">
        <v>65</v>
      </c>
      <c r="B27" s="147"/>
      <c r="C27" s="147"/>
      <c r="D27" s="147"/>
      <c r="E27" s="146"/>
      <c r="F27" s="142">
        <f>E12+E24</f>
        <v>0</v>
      </c>
      <c r="G27" s="23"/>
      <c r="I27" s="107"/>
    </row>
    <row r="28" spans="1:9" x14ac:dyDescent="0.3">
      <c r="A28" s="28" t="s">
        <v>66</v>
      </c>
      <c r="B28" s="147"/>
      <c r="C28" s="147"/>
      <c r="D28" s="147"/>
      <c r="E28" s="146"/>
      <c r="F28" s="145">
        <f>E19+E25</f>
        <v>0</v>
      </c>
      <c r="G28" s="23"/>
      <c r="I28" s="107"/>
    </row>
    <row r="29" spans="1:9" ht="15" customHeight="1" x14ac:dyDescent="0.3">
      <c r="A29" s="29"/>
      <c r="B29" s="30"/>
      <c r="C29" s="30"/>
      <c r="D29" s="30"/>
      <c r="E29" s="31"/>
      <c r="F29" s="32"/>
      <c r="G29" s="33"/>
      <c r="I29" s="107"/>
    </row>
    <row r="30" spans="1:9" x14ac:dyDescent="0.3">
      <c r="B30" s="3"/>
      <c r="C30" s="3"/>
      <c r="D30" s="3"/>
      <c r="E30" s="3"/>
      <c r="I30" s="107"/>
    </row>
    <row r="31" spans="1:9" x14ac:dyDescent="0.3">
      <c r="A31" s="34" t="s">
        <v>60</v>
      </c>
      <c r="B31" s="35"/>
      <c r="C31" s="35"/>
      <c r="D31" s="35"/>
      <c r="E31" s="35"/>
      <c r="F31" s="100" t="s">
        <v>12</v>
      </c>
      <c r="G31" s="36"/>
      <c r="I31" s="107"/>
    </row>
    <row r="32" spans="1:9" x14ac:dyDescent="0.3">
      <c r="A32" s="9" t="s">
        <v>13</v>
      </c>
      <c r="B32" s="6"/>
      <c r="C32" s="164" t="s">
        <v>16</v>
      </c>
      <c r="D32" s="164" t="s">
        <v>18</v>
      </c>
      <c r="E32" s="164" t="s">
        <v>19</v>
      </c>
      <c r="F32" s="164" t="s">
        <v>20</v>
      </c>
      <c r="G32" s="37"/>
      <c r="I32" s="107"/>
    </row>
    <row r="33" spans="1:9" ht="41.25" customHeight="1" x14ac:dyDescent="0.3">
      <c r="A33" s="38" t="s">
        <v>80</v>
      </c>
      <c r="B33" s="113" t="s">
        <v>78</v>
      </c>
      <c r="C33" s="165"/>
      <c r="D33" s="165"/>
      <c r="E33" s="165"/>
      <c r="F33" s="165"/>
      <c r="G33" s="37"/>
      <c r="I33" s="107"/>
    </row>
    <row r="34" spans="1:9" ht="6" customHeight="1" x14ac:dyDescent="0.3">
      <c r="A34" s="38"/>
      <c r="B34" s="113"/>
      <c r="C34" s="113"/>
      <c r="D34" s="113"/>
      <c r="E34" s="113"/>
      <c r="F34" s="113"/>
      <c r="G34" s="37"/>
      <c r="I34" s="107"/>
    </row>
    <row r="35" spans="1:9" x14ac:dyDescent="0.3">
      <c r="A35" s="112" t="s">
        <v>79</v>
      </c>
      <c r="B35" s="4" t="s">
        <v>0</v>
      </c>
      <c r="C35" s="4" t="s">
        <v>17</v>
      </c>
      <c r="D35" s="4" t="s">
        <v>1</v>
      </c>
      <c r="E35" s="7" t="s">
        <v>1</v>
      </c>
      <c r="F35" s="5" t="s">
        <v>5</v>
      </c>
      <c r="G35" s="37"/>
      <c r="I35" s="107"/>
    </row>
    <row r="36" spans="1:9" x14ac:dyDescent="0.3">
      <c r="A36" s="110" t="s">
        <v>92</v>
      </c>
      <c r="B36" s="143">
        <v>0</v>
      </c>
      <c r="C36" s="135">
        <v>50</v>
      </c>
      <c r="D36" s="12">
        <v>1</v>
      </c>
      <c r="E36" s="13">
        <v>1</v>
      </c>
      <c r="F36" s="137">
        <f t="shared" ref="F36:F51" si="1">B36/C36*D36*E36</f>
        <v>0</v>
      </c>
      <c r="G36" s="37"/>
      <c r="I36" s="107"/>
    </row>
    <row r="37" spans="1:9" x14ac:dyDescent="0.3">
      <c r="A37" s="110" t="s">
        <v>93</v>
      </c>
      <c r="B37" s="143">
        <v>0</v>
      </c>
      <c r="C37" s="133">
        <v>33</v>
      </c>
      <c r="D37" s="14">
        <v>1</v>
      </c>
      <c r="E37" s="15">
        <v>1</v>
      </c>
      <c r="F37" s="120">
        <f t="shared" si="1"/>
        <v>0</v>
      </c>
      <c r="G37" s="37"/>
      <c r="I37" s="107"/>
    </row>
    <row r="38" spans="1:9" x14ac:dyDescent="0.3">
      <c r="A38" s="110" t="s">
        <v>94</v>
      </c>
      <c r="B38" s="143">
        <v>0</v>
      </c>
      <c r="C38" s="133">
        <v>50</v>
      </c>
      <c r="D38" s="14">
        <v>1</v>
      </c>
      <c r="E38" s="15">
        <v>1</v>
      </c>
      <c r="F38" s="120">
        <f t="shared" si="1"/>
        <v>0</v>
      </c>
      <c r="G38" s="37"/>
      <c r="I38" s="107"/>
    </row>
    <row r="39" spans="1:9" x14ac:dyDescent="0.3">
      <c r="A39" s="110" t="s">
        <v>95</v>
      </c>
      <c r="B39" s="143">
        <v>0</v>
      </c>
      <c r="C39" s="133">
        <v>25</v>
      </c>
      <c r="D39" s="14">
        <v>1</v>
      </c>
      <c r="E39" s="15">
        <v>1</v>
      </c>
      <c r="F39" s="120">
        <f t="shared" si="1"/>
        <v>0</v>
      </c>
      <c r="G39" s="37"/>
      <c r="I39" s="107"/>
    </row>
    <row r="40" spans="1:9" x14ac:dyDescent="0.3">
      <c r="A40" s="110" t="s">
        <v>96</v>
      </c>
      <c r="B40" s="143">
        <v>0</v>
      </c>
      <c r="C40" s="133">
        <v>80</v>
      </c>
      <c r="D40" s="14">
        <v>1</v>
      </c>
      <c r="E40" s="15">
        <v>1</v>
      </c>
      <c r="F40" s="120">
        <f t="shared" si="1"/>
        <v>0</v>
      </c>
      <c r="G40" s="37"/>
      <c r="I40" s="107"/>
    </row>
    <row r="41" spans="1:9" x14ac:dyDescent="0.3">
      <c r="A41" s="110" t="s">
        <v>97</v>
      </c>
      <c r="B41" s="143">
        <v>0</v>
      </c>
      <c r="C41" s="133">
        <v>66</v>
      </c>
      <c r="D41" s="14">
        <v>1</v>
      </c>
      <c r="E41" s="15">
        <v>1</v>
      </c>
      <c r="F41" s="120">
        <f t="shared" si="1"/>
        <v>0</v>
      </c>
      <c r="G41" s="37"/>
      <c r="I41" s="107"/>
    </row>
    <row r="42" spans="1:9" x14ac:dyDescent="0.3">
      <c r="A42" s="110" t="s">
        <v>98</v>
      </c>
      <c r="B42" s="143">
        <v>0</v>
      </c>
      <c r="C42" s="133">
        <v>20</v>
      </c>
      <c r="D42" s="14">
        <v>1</v>
      </c>
      <c r="E42" s="15">
        <v>1</v>
      </c>
      <c r="F42" s="120">
        <f t="shared" si="1"/>
        <v>0</v>
      </c>
      <c r="G42" s="37"/>
      <c r="I42" s="107"/>
    </row>
    <row r="43" spans="1:9" x14ac:dyDescent="0.3">
      <c r="A43" s="110" t="s">
        <v>99</v>
      </c>
      <c r="B43" s="143">
        <v>0</v>
      </c>
      <c r="C43" s="133">
        <v>10</v>
      </c>
      <c r="D43" s="14">
        <v>1</v>
      </c>
      <c r="E43" s="15">
        <v>1</v>
      </c>
      <c r="F43" s="120">
        <f t="shared" si="1"/>
        <v>0</v>
      </c>
      <c r="G43" s="37"/>
      <c r="I43" s="107"/>
    </row>
    <row r="44" spans="1:9" x14ac:dyDescent="0.3">
      <c r="A44" s="110" t="s">
        <v>100</v>
      </c>
      <c r="B44" s="143">
        <v>0</v>
      </c>
      <c r="C44" s="135">
        <v>50</v>
      </c>
      <c r="D44" s="14">
        <v>1</v>
      </c>
      <c r="E44" s="85">
        <v>0</v>
      </c>
      <c r="F44" s="120">
        <f t="shared" si="1"/>
        <v>0</v>
      </c>
      <c r="G44" s="37"/>
      <c r="I44" s="107"/>
    </row>
    <row r="45" spans="1:9" x14ac:dyDescent="0.3">
      <c r="A45" s="110" t="s">
        <v>101</v>
      </c>
      <c r="B45" s="143">
        <v>0</v>
      </c>
      <c r="C45" s="133">
        <v>33</v>
      </c>
      <c r="D45" s="14">
        <v>1</v>
      </c>
      <c r="E45" s="85">
        <v>0</v>
      </c>
      <c r="F45" s="120">
        <f t="shared" si="1"/>
        <v>0</v>
      </c>
      <c r="G45" s="37"/>
      <c r="I45" s="107"/>
    </row>
    <row r="46" spans="1:9" x14ac:dyDescent="0.3">
      <c r="A46" s="110" t="s">
        <v>102</v>
      </c>
      <c r="B46" s="143">
        <v>0</v>
      </c>
      <c r="C46" s="133">
        <v>50</v>
      </c>
      <c r="D46" s="14">
        <v>1</v>
      </c>
      <c r="E46" s="85">
        <v>0</v>
      </c>
      <c r="F46" s="120">
        <f t="shared" si="1"/>
        <v>0</v>
      </c>
      <c r="G46" s="37"/>
      <c r="I46" s="107"/>
    </row>
    <row r="47" spans="1:9" x14ac:dyDescent="0.3">
      <c r="A47" s="110" t="s">
        <v>104</v>
      </c>
      <c r="B47" s="143">
        <v>0</v>
      </c>
      <c r="C47" s="133">
        <v>25</v>
      </c>
      <c r="D47" s="14">
        <v>1</v>
      </c>
      <c r="E47" s="85">
        <v>0</v>
      </c>
      <c r="F47" s="120">
        <f t="shared" si="1"/>
        <v>0</v>
      </c>
      <c r="G47" s="37"/>
      <c r="I47" s="107"/>
    </row>
    <row r="48" spans="1:9" x14ac:dyDescent="0.3">
      <c r="A48" s="110" t="s">
        <v>103</v>
      </c>
      <c r="B48" s="143">
        <v>0</v>
      </c>
      <c r="C48" s="133">
        <v>80</v>
      </c>
      <c r="D48" s="14">
        <v>1</v>
      </c>
      <c r="E48" s="85">
        <v>0</v>
      </c>
      <c r="F48" s="120">
        <f t="shared" si="1"/>
        <v>0</v>
      </c>
      <c r="G48" s="37"/>
      <c r="I48" s="107"/>
    </row>
    <row r="49" spans="1:9" x14ac:dyDescent="0.3">
      <c r="A49" s="110" t="s">
        <v>105</v>
      </c>
      <c r="B49" s="143">
        <v>0</v>
      </c>
      <c r="C49" s="133">
        <v>66</v>
      </c>
      <c r="D49" s="14">
        <v>1</v>
      </c>
      <c r="E49" s="85">
        <v>0</v>
      </c>
      <c r="F49" s="120">
        <f t="shared" si="1"/>
        <v>0</v>
      </c>
      <c r="G49" s="37"/>
      <c r="I49" s="107"/>
    </row>
    <row r="50" spans="1:9" x14ac:dyDescent="0.3">
      <c r="A50" s="110" t="s">
        <v>106</v>
      </c>
      <c r="B50" s="143">
        <v>0</v>
      </c>
      <c r="C50" s="133">
        <v>20</v>
      </c>
      <c r="D50" s="14">
        <v>1</v>
      </c>
      <c r="E50" s="85">
        <v>0</v>
      </c>
      <c r="F50" s="120">
        <f t="shared" si="1"/>
        <v>0</v>
      </c>
      <c r="G50" s="37"/>
      <c r="I50" s="107"/>
    </row>
    <row r="51" spans="1:9" x14ac:dyDescent="0.3">
      <c r="A51" s="110" t="s">
        <v>107</v>
      </c>
      <c r="B51" s="143">
        <v>0</v>
      </c>
      <c r="C51" s="133">
        <v>10</v>
      </c>
      <c r="D51" s="14">
        <v>1</v>
      </c>
      <c r="E51" s="85">
        <v>0</v>
      </c>
      <c r="F51" s="120">
        <f t="shared" si="1"/>
        <v>0</v>
      </c>
      <c r="G51" s="37"/>
      <c r="I51" s="107"/>
    </row>
    <row r="52" spans="1:9" ht="6" customHeight="1" x14ac:dyDescent="0.3">
      <c r="A52" s="24"/>
      <c r="B52" s="144"/>
      <c r="C52" s="136"/>
      <c r="D52" s="39"/>
      <c r="E52" s="40"/>
      <c r="F52" s="128"/>
      <c r="G52" s="37"/>
      <c r="I52" s="107"/>
    </row>
    <row r="53" spans="1:9" x14ac:dyDescent="0.3">
      <c r="A53" s="111" t="s">
        <v>24</v>
      </c>
      <c r="B53" s="41"/>
      <c r="D53" s="39"/>
      <c r="E53" s="42"/>
      <c r="F53" s="128"/>
      <c r="G53" s="37"/>
      <c r="I53" s="107"/>
    </row>
    <row r="54" spans="1:9" x14ac:dyDescent="0.3">
      <c r="A54" s="110" t="s">
        <v>92</v>
      </c>
      <c r="B54" s="143">
        <v>0</v>
      </c>
      <c r="C54" s="135">
        <v>50</v>
      </c>
      <c r="D54" s="12">
        <v>0.6</v>
      </c>
      <c r="E54" s="13">
        <v>1</v>
      </c>
      <c r="F54" s="137">
        <f t="shared" ref="F54:F69" si="2">B54/C54*D54*E54</f>
        <v>0</v>
      </c>
      <c r="G54" s="37"/>
      <c r="I54" s="107"/>
    </row>
    <row r="55" spans="1:9" x14ac:dyDescent="0.3">
      <c r="A55" s="110" t="s">
        <v>93</v>
      </c>
      <c r="B55" s="143">
        <v>0</v>
      </c>
      <c r="C55" s="133">
        <v>33</v>
      </c>
      <c r="D55" s="12">
        <v>0.6</v>
      </c>
      <c r="E55" s="15">
        <v>1</v>
      </c>
      <c r="F55" s="120">
        <f t="shared" si="2"/>
        <v>0</v>
      </c>
      <c r="G55" s="37"/>
      <c r="I55" s="107"/>
    </row>
    <row r="56" spans="1:9" x14ac:dyDescent="0.3">
      <c r="A56" s="110" t="s">
        <v>94</v>
      </c>
      <c r="B56" s="143">
        <v>0</v>
      </c>
      <c r="C56" s="133">
        <v>50</v>
      </c>
      <c r="D56" s="12">
        <v>0.6</v>
      </c>
      <c r="E56" s="15">
        <v>1</v>
      </c>
      <c r="F56" s="120">
        <f t="shared" si="2"/>
        <v>0</v>
      </c>
      <c r="G56" s="37"/>
      <c r="I56" s="107"/>
    </row>
    <row r="57" spans="1:9" x14ac:dyDescent="0.3">
      <c r="A57" s="110" t="s">
        <v>95</v>
      </c>
      <c r="B57" s="143">
        <v>0</v>
      </c>
      <c r="C57" s="133">
        <v>25</v>
      </c>
      <c r="D57" s="12">
        <v>0.6</v>
      </c>
      <c r="E57" s="15">
        <v>1</v>
      </c>
      <c r="F57" s="120">
        <f t="shared" si="2"/>
        <v>0</v>
      </c>
      <c r="G57" s="37"/>
      <c r="I57" s="107"/>
    </row>
    <row r="58" spans="1:9" x14ac:dyDescent="0.3">
      <c r="A58" s="110" t="s">
        <v>96</v>
      </c>
      <c r="B58" s="143">
        <v>0</v>
      </c>
      <c r="C58" s="133">
        <v>80</v>
      </c>
      <c r="D58" s="12">
        <v>0.6</v>
      </c>
      <c r="E58" s="15">
        <v>1</v>
      </c>
      <c r="F58" s="120">
        <f t="shared" si="2"/>
        <v>0</v>
      </c>
      <c r="G58" s="37"/>
      <c r="I58" s="107"/>
    </row>
    <row r="59" spans="1:9" x14ac:dyDescent="0.3">
      <c r="A59" s="110" t="s">
        <v>97</v>
      </c>
      <c r="B59" s="143">
        <v>0</v>
      </c>
      <c r="C59" s="133">
        <v>66</v>
      </c>
      <c r="D59" s="12">
        <v>0.6</v>
      </c>
      <c r="E59" s="15">
        <v>1</v>
      </c>
      <c r="F59" s="120">
        <f t="shared" si="2"/>
        <v>0</v>
      </c>
      <c r="G59" s="37"/>
      <c r="I59" s="107"/>
    </row>
    <row r="60" spans="1:9" x14ac:dyDescent="0.3">
      <c r="A60" s="110" t="s">
        <v>98</v>
      </c>
      <c r="B60" s="143">
        <v>0</v>
      </c>
      <c r="C60" s="133">
        <v>20</v>
      </c>
      <c r="D60" s="12">
        <v>0.6</v>
      </c>
      <c r="E60" s="15">
        <v>1</v>
      </c>
      <c r="F60" s="120">
        <f t="shared" si="2"/>
        <v>0</v>
      </c>
      <c r="G60" s="37"/>
      <c r="I60" s="107"/>
    </row>
    <row r="61" spans="1:9" x14ac:dyDescent="0.3">
      <c r="A61" s="110" t="s">
        <v>99</v>
      </c>
      <c r="B61" s="143">
        <v>0</v>
      </c>
      <c r="C61" s="133">
        <v>10</v>
      </c>
      <c r="D61" s="12">
        <v>0.6</v>
      </c>
      <c r="E61" s="15">
        <v>1</v>
      </c>
      <c r="F61" s="120">
        <f t="shared" si="2"/>
        <v>0</v>
      </c>
      <c r="G61" s="37"/>
      <c r="I61" s="107"/>
    </row>
    <row r="62" spans="1:9" x14ac:dyDescent="0.3">
      <c r="A62" s="110" t="s">
        <v>100</v>
      </c>
      <c r="B62" s="143">
        <v>0</v>
      </c>
      <c r="C62" s="135">
        <v>50</v>
      </c>
      <c r="D62" s="12">
        <v>0.6</v>
      </c>
      <c r="E62" s="85">
        <v>0</v>
      </c>
      <c r="F62" s="120">
        <f t="shared" si="2"/>
        <v>0</v>
      </c>
      <c r="G62" s="37"/>
      <c r="I62" s="107"/>
    </row>
    <row r="63" spans="1:9" x14ac:dyDescent="0.3">
      <c r="A63" s="110" t="s">
        <v>108</v>
      </c>
      <c r="B63" s="143">
        <v>0</v>
      </c>
      <c r="C63" s="133">
        <v>33</v>
      </c>
      <c r="D63" s="12">
        <v>0.6</v>
      </c>
      <c r="E63" s="85">
        <v>0</v>
      </c>
      <c r="F63" s="120">
        <f t="shared" si="2"/>
        <v>0</v>
      </c>
      <c r="G63" s="37"/>
      <c r="I63" s="107"/>
    </row>
    <row r="64" spans="1:9" x14ac:dyDescent="0.3">
      <c r="A64" s="110" t="s">
        <v>109</v>
      </c>
      <c r="B64" s="143">
        <v>0</v>
      </c>
      <c r="C64" s="133">
        <v>50</v>
      </c>
      <c r="D64" s="12">
        <v>0.6</v>
      </c>
      <c r="E64" s="85">
        <v>0</v>
      </c>
      <c r="F64" s="120">
        <f t="shared" si="2"/>
        <v>0</v>
      </c>
      <c r="G64" s="37"/>
      <c r="I64" s="107"/>
    </row>
    <row r="65" spans="1:9" x14ac:dyDescent="0.3">
      <c r="A65" s="110" t="s">
        <v>104</v>
      </c>
      <c r="B65" s="143">
        <v>0</v>
      </c>
      <c r="C65" s="133">
        <v>25</v>
      </c>
      <c r="D65" s="12">
        <v>0.6</v>
      </c>
      <c r="E65" s="85">
        <v>0</v>
      </c>
      <c r="F65" s="120">
        <f t="shared" si="2"/>
        <v>0</v>
      </c>
      <c r="G65" s="37"/>
      <c r="I65" s="107"/>
    </row>
    <row r="66" spans="1:9" x14ac:dyDescent="0.3">
      <c r="A66" s="110" t="s">
        <v>103</v>
      </c>
      <c r="B66" s="143">
        <v>0</v>
      </c>
      <c r="C66" s="133">
        <v>80</v>
      </c>
      <c r="D66" s="12">
        <v>0.6</v>
      </c>
      <c r="E66" s="85">
        <v>0</v>
      </c>
      <c r="F66" s="120">
        <f t="shared" si="2"/>
        <v>0</v>
      </c>
      <c r="G66" s="37"/>
      <c r="I66" s="107"/>
    </row>
    <row r="67" spans="1:9" x14ac:dyDescent="0.3">
      <c r="A67" s="110" t="s">
        <v>105</v>
      </c>
      <c r="B67" s="143">
        <v>0</v>
      </c>
      <c r="C67" s="133">
        <v>66</v>
      </c>
      <c r="D67" s="12">
        <v>0.6</v>
      </c>
      <c r="E67" s="85">
        <v>0</v>
      </c>
      <c r="F67" s="120">
        <f t="shared" si="2"/>
        <v>0</v>
      </c>
      <c r="G67" s="37"/>
      <c r="I67" s="107"/>
    </row>
    <row r="68" spans="1:9" x14ac:dyDescent="0.3">
      <c r="A68" s="110" t="s">
        <v>106</v>
      </c>
      <c r="B68" s="143">
        <v>0</v>
      </c>
      <c r="C68" s="133">
        <v>20</v>
      </c>
      <c r="D68" s="12">
        <v>0.6</v>
      </c>
      <c r="E68" s="85">
        <v>0</v>
      </c>
      <c r="F68" s="120">
        <f t="shared" si="2"/>
        <v>0</v>
      </c>
      <c r="G68" s="37"/>
      <c r="I68" s="107"/>
    </row>
    <row r="69" spans="1:9" x14ac:dyDescent="0.3">
      <c r="A69" s="110" t="s">
        <v>107</v>
      </c>
      <c r="B69" s="143">
        <v>0</v>
      </c>
      <c r="C69" s="133">
        <v>10</v>
      </c>
      <c r="D69" s="12">
        <v>0.6</v>
      </c>
      <c r="E69" s="85">
        <v>0</v>
      </c>
      <c r="F69" s="120">
        <f t="shared" si="2"/>
        <v>0</v>
      </c>
      <c r="G69" s="37"/>
      <c r="I69" s="107"/>
    </row>
    <row r="70" spans="1:9" x14ac:dyDescent="0.3">
      <c r="A70" s="28" t="s">
        <v>21</v>
      </c>
      <c r="B70" s="16"/>
      <c r="C70" s="16"/>
      <c r="D70" s="16"/>
      <c r="E70" s="17"/>
      <c r="F70" s="131">
        <f>SUM(F36:F69)</f>
        <v>0</v>
      </c>
      <c r="G70" s="37"/>
      <c r="I70" s="107"/>
    </row>
    <row r="71" spans="1:9" ht="6" customHeight="1" x14ac:dyDescent="0.3">
      <c r="A71" s="25"/>
      <c r="E71" s="43"/>
      <c r="F71" s="128"/>
      <c r="G71" s="37"/>
      <c r="I71" s="107"/>
    </row>
    <row r="72" spans="1:9" x14ac:dyDescent="0.3">
      <c r="A72" s="27" t="s">
        <v>70</v>
      </c>
      <c r="E72" s="43"/>
      <c r="F72" s="128"/>
      <c r="G72" s="37"/>
      <c r="I72" s="107"/>
    </row>
    <row r="73" spans="1:9" x14ac:dyDescent="0.3">
      <c r="A73" s="28" t="s">
        <v>67</v>
      </c>
      <c r="B73" s="141"/>
      <c r="C73" s="141"/>
      <c r="D73" s="141"/>
      <c r="E73" s="140"/>
      <c r="F73" s="142">
        <f>F27</f>
        <v>0</v>
      </c>
      <c r="G73" s="37"/>
      <c r="I73" s="107"/>
    </row>
    <row r="74" spans="1:9" ht="17.25" thickBot="1" x14ac:dyDescent="0.35">
      <c r="A74" s="28" t="s">
        <v>68</v>
      </c>
      <c r="B74" s="141"/>
      <c r="C74" s="141"/>
      <c r="D74" s="141"/>
      <c r="E74" s="140"/>
      <c r="F74" s="139">
        <f>F28</f>
        <v>0</v>
      </c>
      <c r="G74" s="37"/>
      <c r="I74" s="107"/>
    </row>
    <row r="75" spans="1:9" x14ac:dyDescent="0.3">
      <c r="A75" s="44" t="s">
        <v>23</v>
      </c>
      <c r="B75" s="45"/>
      <c r="C75" s="45"/>
      <c r="D75" s="45"/>
      <c r="E75" s="46" t="s">
        <v>22</v>
      </c>
      <c r="F75" s="138">
        <f>SUM(F70:F74)</f>
        <v>0</v>
      </c>
      <c r="G75" s="47"/>
      <c r="I75" s="107"/>
    </row>
    <row r="76" spans="1:9" x14ac:dyDescent="0.3">
      <c r="I76" s="107"/>
    </row>
    <row r="77" spans="1:9" x14ac:dyDescent="0.3">
      <c r="A77" s="48" t="s">
        <v>75</v>
      </c>
      <c r="B77" s="49"/>
      <c r="C77" s="49"/>
      <c r="D77" s="49"/>
      <c r="E77" s="49"/>
      <c r="F77" s="101" t="s">
        <v>25</v>
      </c>
      <c r="G77" s="50"/>
      <c r="I77" s="107"/>
    </row>
    <row r="78" spans="1:9" ht="16.5" customHeight="1" x14ac:dyDescent="0.3">
      <c r="A78" s="8" t="s">
        <v>15</v>
      </c>
      <c r="B78" s="164" t="s">
        <v>28</v>
      </c>
      <c r="C78" s="164" t="s">
        <v>16</v>
      </c>
      <c r="D78" s="164" t="s">
        <v>18</v>
      </c>
      <c r="E78" s="164" t="s">
        <v>19</v>
      </c>
      <c r="F78" s="164" t="s">
        <v>20</v>
      </c>
      <c r="G78" s="51"/>
      <c r="I78" s="107"/>
    </row>
    <row r="79" spans="1:9" ht="39.75" customHeight="1" x14ac:dyDescent="0.3">
      <c r="A79" s="38" t="s">
        <v>26</v>
      </c>
      <c r="B79" s="165"/>
      <c r="C79" s="165"/>
      <c r="D79" s="165"/>
      <c r="E79" s="165"/>
      <c r="F79" s="165"/>
      <c r="G79" s="51"/>
      <c r="I79" s="107"/>
    </row>
    <row r="80" spans="1:9" ht="6" customHeight="1" x14ac:dyDescent="0.3">
      <c r="A80" s="38"/>
      <c r="B80" s="113"/>
      <c r="C80" s="113"/>
      <c r="D80" s="113"/>
      <c r="E80" s="113"/>
      <c r="F80" s="113"/>
      <c r="G80" s="51"/>
      <c r="I80" s="107"/>
    </row>
    <row r="81" spans="1:9" x14ac:dyDescent="0.3">
      <c r="A81" s="111" t="s">
        <v>27</v>
      </c>
      <c r="B81" s="4" t="s">
        <v>0</v>
      </c>
      <c r="C81" s="4" t="s">
        <v>17</v>
      </c>
      <c r="D81" s="4" t="s">
        <v>1</v>
      </c>
      <c r="E81" s="7" t="s">
        <v>1</v>
      </c>
      <c r="F81" s="4" t="s">
        <v>5</v>
      </c>
      <c r="G81" s="51"/>
      <c r="I81" s="107"/>
    </row>
    <row r="82" spans="1:9" x14ac:dyDescent="0.3">
      <c r="A82" s="110" t="s">
        <v>92</v>
      </c>
      <c r="B82" s="134">
        <v>0</v>
      </c>
      <c r="C82" s="135">
        <v>50</v>
      </c>
      <c r="D82" s="12">
        <v>1</v>
      </c>
      <c r="E82" s="13">
        <v>1</v>
      </c>
      <c r="F82" s="137">
        <f t="shared" ref="F82:F97" si="3">B82/C82*D82*E82</f>
        <v>0</v>
      </c>
      <c r="G82" s="51"/>
      <c r="I82" s="107"/>
    </row>
    <row r="83" spans="1:9" x14ac:dyDescent="0.3">
      <c r="A83" s="110" t="s">
        <v>93</v>
      </c>
      <c r="B83" s="134">
        <v>0</v>
      </c>
      <c r="C83" s="133">
        <v>33</v>
      </c>
      <c r="D83" s="14">
        <v>1</v>
      </c>
      <c r="E83" s="15">
        <v>1</v>
      </c>
      <c r="F83" s="120">
        <f t="shared" si="3"/>
        <v>0</v>
      </c>
      <c r="G83" s="51"/>
      <c r="I83" s="107"/>
    </row>
    <row r="84" spans="1:9" x14ac:dyDescent="0.3">
      <c r="A84" s="110" t="s">
        <v>94</v>
      </c>
      <c r="B84" s="134">
        <v>0</v>
      </c>
      <c r="C84" s="133">
        <v>50</v>
      </c>
      <c r="D84" s="14">
        <v>1</v>
      </c>
      <c r="E84" s="15">
        <v>1</v>
      </c>
      <c r="F84" s="120">
        <f t="shared" si="3"/>
        <v>0</v>
      </c>
      <c r="G84" s="51"/>
      <c r="I84" s="107"/>
    </row>
    <row r="85" spans="1:9" x14ac:dyDescent="0.3">
      <c r="A85" s="110" t="s">
        <v>95</v>
      </c>
      <c r="B85" s="134">
        <v>0</v>
      </c>
      <c r="C85" s="133">
        <v>25</v>
      </c>
      <c r="D85" s="14">
        <v>1</v>
      </c>
      <c r="E85" s="15">
        <v>1</v>
      </c>
      <c r="F85" s="120">
        <f t="shared" si="3"/>
        <v>0</v>
      </c>
      <c r="G85" s="51"/>
      <c r="I85" s="107"/>
    </row>
    <row r="86" spans="1:9" x14ac:dyDescent="0.3">
      <c r="A86" s="110" t="s">
        <v>96</v>
      </c>
      <c r="B86" s="134">
        <v>0</v>
      </c>
      <c r="C86" s="133">
        <v>80</v>
      </c>
      <c r="D86" s="14">
        <v>1</v>
      </c>
      <c r="E86" s="15">
        <v>1</v>
      </c>
      <c r="F86" s="120">
        <f t="shared" si="3"/>
        <v>0</v>
      </c>
      <c r="G86" s="51"/>
      <c r="I86" s="107"/>
    </row>
    <row r="87" spans="1:9" x14ac:dyDescent="0.3">
      <c r="A87" s="110" t="s">
        <v>97</v>
      </c>
      <c r="B87" s="134">
        <v>0</v>
      </c>
      <c r="C87" s="133">
        <v>66</v>
      </c>
      <c r="D87" s="14">
        <v>1</v>
      </c>
      <c r="E87" s="15">
        <v>1</v>
      </c>
      <c r="F87" s="120">
        <f t="shared" si="3"/>
        <v>0</v>
      </c>
      <c r="G87" s="51"/>
      <c r="I87" s="107"/>
    </row>
    <row r="88" spans="1:9" x14ac:dyDescent="0.3">
      <c r="A88" s="110" t="s">
        <v>98</v>
      </c>
      <c r="B88" s="134">
        <v>0</v>
      </c>
      <c r="C88" s="133">
        <v>20</v>
      </c>
      <c r="D88" s="14">
        <v>1</v>
      </c>
      <c r="E88" s="15">
        <v>1</v>
      </c>
      <c r="F88" s="120">
        <f t="shared" si="3"/>
        <v>0</v>
      </c>
      <c r="G88" s="51"/>
      <c r="I88" s="107"/>
    </row>
    <row r="89" spans="1:9" x14ac:dyDescent="0.3">
      <c r="A89" s="110" t="s">
        <v>99</v>
      </c>
      <c r="B89" s="134">
        <v>0</v>
      </c>
      <c r="C89" s="133">
        <v>10</v>
      </c>
      <c r="D89" s="14">
        <v>1</v>
      </c>
      <c r="E89" s="15">
        <v>1</v>
      </c>
      <c r="F89" s="120">
        <f t="shared" si="3"/>
        <v>0</v>
      </c>
      <c r="G89" s="51"/>
      <c r="I89" s="107"/>
    </row>
    <row r="90" spans="1:9" x14ac:dyDescent="0.3">
      <c r="A90" s="110" t="s">
        <v>100</v>
      </c>
      <c r="B90" s="134">
        <v>0</v>
      </c>
      <c r="C90" s="135">
        <v>50</v>
      </c>
      <c r="D90" s="14">
        <v>1</v>
      </c>
      <c r="E90" s="86">
        <v>0</v>
      </c>
      <c r="F90" s="120">
        <f t="shared" si="3"/>
        <v>0</v>
      </c>
      <c r="G90" s="51"/>
      <c r="I90" s="107"/>
    </row>
    <row r="91" spans="1:9" x14ac:dyDescent="0.3">
      <c r="A91" s="110" t="s">
        <v>108</v>
      </c>
      <c r="B91" s="134">
        <v>0</v>
      </c>
      <c r="C91" s="133">
        <v>33</v>
      </c>
      <c r="D91" s="14">
        <v>1</v>
      </c>
      <c r="E91" s="86">
        <v>0</v>
      </c>
      <c r="F91" s="120">
        <f t="shared" si="3"/>
        <v>0</v>
      </c>
      <c r="G91" s="51"/>
      <c r="I91" s="107"/>
    </row>
    <row r="92" spans="1:9" x14ac:dyDescent="0.3">
      <c r="A92" s="110" t="s">
        <v>109</v>
      </c>
      <c r="B92" s="134">
        <v>0</v>
      </c>
      <c r="C92" s="133">
        <v>50</v>
      </c>
      <c r="D92" s="14">
        <v>1</v>
      </c>
      <c r="E92" s="86">
        <v>0</v>
      </c>
      <c r="F92" s="120">
        <f t="shared" si="3"/>
        <v>0</v>
      </c>
      <c r="G92" s="51"/>
      <c r="I92" s="107"/>
    </row>
    <row r="93" spans="1:9" x14ac:dyDescent="0.3">
      <c r="A93" s="110" t="s">
        <v>104</v>
      </c>
      <c r="B93" s="134">
        <v>0</v>
      </c>
      <c r="C93" s="133">
        <v>25</v>
      </c>
      <c r="D93" s="14">
        <v>1</v>
      </c>
      <c r="E93" s="86">
        <v>0</v>
      </c>
      <c r="F93" s="120">
        <f t="shared" si="3"/>
        <v>0</v>
      </c>
      <c r="G93" s="51"/>
      <c r="I93" s="107"/>
    </row>
    <row r="94" spans="1:9" x14ac:dyDescent="0.3">
      <c r="A94" s="110" t="s">
        <v>103</v>
      </c>
      <c r="B94" s="134">
        <v>0</v>
      </c>
      <c r="C94" s="133">
        <v>80</v>
      </c>
      <c r="D94" s="14">
        <v>1</v>
      </c>
      <c r="E94" s="86">
        <v>0</v>
      </c>
      <c r="F94" s="120">
        <f t="shared" si="3"/>
        <v>0</v>
      </c>
      <c r="G94" s="51"/>
      <c r="I94" s="107"/>
    </row>
    <row r="95" spans="1:9" x14ac:dyDescent="0.3">
      <c r="A95" s="110" t="s">
        <v>105</v>
      </c>
      <c r="B95" s="134">
        <v>0</v>
      </c>
      <c r="C95" s="133">
        <v>66</v>
      </c>
      <c r="D95" s="14">
        <v>1</v>
      </c>
      <c r="E95" s="86">
        <v>0</v>
      </c>
      <c r="F95" s="120">
        <f t="shared" si="3"/>
        <v>0</v>
      </c>
      <c r="G95" s="51"/>
      <c r="I95" s="107"/>
    </row>
    <row r="96" spans="1:9" x14ac:dyDescent="0.3">
      <c r="A96" s="110" t="s">
        <v>106</v>
      </c>
      <c r="B96" s="134">
        <v>0</v>
      </c>
      <c r="C96" s="133">
        <v>20</v>
      </c>
      <c r="D96" s="14">
        <v>1</v>
      </c>
      <c r="E96" s="86">
        <v>0</v>
      </c>
      <c r="F96" s="120">
        <f t="shared" si="3"/>
        <v>0</v>
      </c>
      <c r="G96" s="51"/>
      <c r="I96" s="107"/>
    </row>
    <row r="97" spans="1:9" x14ac:dyDescent="0.3">
      <c r="A97" s="110" t="s">
        <v>107</v>
      </c>
      <c r="B97" s="134">
        <v>0</v>
      </c>
      <c r="C97" s="133">
        <v>10</v>
      </c>
      <c r="D97" s="14">
        <v>1</v>
      </c>
      <c r="E97" s="86">
        <v>0</v>
      </c>
      <c r="F97" s="120">
        <f t="shared" si="3"/>
        <v>0</v>
      </c>
      <c r="G97" s="51"/>
      <c r="I97" s="107"/>
    </row>
    <row r="98" spans="1:9" x14ac:dyDescent="0.3">
      <c r="A98" s="24" t="s">
        <v>63</v>
      </c>
      <c r="B98" s="132"/>
      <c r="C98" s="125"/>
      <c r="D98" s="14">
        <v>1</v>
      </c>
      <c r="E98" s="108" t="s">
        <v>11</v>
      </c>
      <c r="F98" s="128">
        <f>-C98*D98</f>
        <v>0</v>
      </c>
      <c r="G98" s="51"/>
      <c r="I98" s="107"/>
    </row>
    <row r="99" spans="1:9" ht="6" customHeight="1" x14ac:dyDescent="0.3">
      <c r="A99" s="24"/>
      <c r="B99" s="132"/>
      <c r="C99" s="136"/>
      <c r="D99" s="39"/>
      <c r="E99" s="52"/>
      <c r="F99" s="128"/>
      <c r="G99" s="51"/>
      <c r="I99" s="107"/>
    </row>
    <row r="100" spans="1:9" x14ac:dyDescent="0.3">
      <c r="A100" s="111" t="s">
        <v>50</v>
      </c>
      <c r="B100" s="132"/>
      <c r="C100" s="136"/>
      <c r="D100" s="39"/>
      <c r="E100" s="40"/>
      <c r="F100" s="128"/>
      <c r="G100" s="51"/>
      <c r="I100" s="107"/>
    </row>
    <row r="101" spans="1:9" x14ac:dyDescent="0.3">
      <c r="A101" s="110" t="s">
        <v>92</v>
      </c>
      <c r="B101" s="134">
        <v>0</v>
      </c>
      <c r="C101" s="135">
        <v>50</v>
      </c>
      <c r="D101" s="14">
        <v>0.6</v>
      </c>
      <c r="E101" s="15">
        <v>1</v>
      </c>
      <c r="F101" s="120">
        <f t="shared" ref="F101:F116" si="4">B101/C101*D101*E101</f>
        <v>0</v>
      </c>
      <c r="G101" s="51"/>
      <c r="I101" s="107"/>
    </row>
    <row r="102" spans="1:9" x14ac:dyDescent="0.3">
      <c r="A102" s="110" t="s">
        <v>93</v>
      </c>
      <c r="B102" s="134">
        <v>0</v>
      </c>
      <c r="C102" s="133">
        <v>33</v>
      </c>
      <c r="D102" s="14">
        <v>0.6</v>
      </c>
      <c r="E102" s="15">
        <v>1</v>
      </c>
      <c r="F102" s="120">
        <f t="shared" si="4"/>
        <v>0</v>
      </c>
      <c r="G102" s="51"/>
      <c r="I102" s="107"/>
    </row>
    <row r="103" spans="1:9" x14ac:dyDescent="0.3">
      <c r="A103" s="110" t="s">
        <v>94</v>
      </c>
      <c r="B103" s="134">
        <v>0</v>
      </c>
      <c r="C103" s="133">
        <v>50</v>
      </c>
      <c r="D103" s="14">
        <v>0.6</v>
      </c>
      <c r="E103" s="15">
        <v>1</v>
      </c>
      <c r="F103" s="120">
        <f t="shared" si="4"/>
        <v>0</v>
      </c>
      <c r="G103" s="51"/>
      <c r="I103" s="107"/>
    </row>
    <row r="104" spans="1:9" x14ac:dyDescent="0.3">
      <c r="A104" s="110" t="s">
        <v>95</v>
      </c>
      <c r="B104" s="134">
        <v>0</v>
      </c>
      <c r="C104" s="133">
        <v>25</v>
      </c>
      <c r="D104" s="14">
        <v>0.6</v>
      </c>
      <c r="E104" s="15">
        <v>1</v>
      </c>
      <c r="F104" s="120">
        <f t="shared" si="4"/>
        <v>0</v>
      </c>
      <c r="G104" s="51"/>
      <c r="I104" s="107"/>
    </row>
    <row r="105" spans="1:9" x14ac:dyDescent="0.3">
      <c r="A105" s="110" t="s">
        <v>96</v>
      </c>
      <c r="B105" s="134">
        <v>0</v>
      </c>
      <c r="C105" s="133">
        <v>80</v>
      </c>
      <c r="D105" s="14">
        <v>0.6</v>
      </c>
      <c r="E105" s="15">
        <v>1</v>
      </c>
      <c r="F105" s="120">
        <f t="shared" si="4"/>
        <v>0</v>
      </c>
      <c r="G105" s="51"/>
      <c r="I105" s="107"/>
    </row>
    <row r="106" spans="1:9" x14ac:dyDescent="0.3">
      <c r="A106" s="110" t="s">
        <v>97</v>
      </c>
      <c r="B106" s="134">
        <v>0</v>
      </c>
      <c r="C106" s="133">
        <v>66</v>
      </c>
      <c r="D106" s="14">
        <v>0.6</v>
      </c>
      <c r="E106" s="15">
        <v>1</v>
      </c>
      <c r="F106" s="120">
        <f t="shared" si="4"/>
        <v>0</v>
      </c>
      <c r="G106" s="51"/>
      <c r="I106" s="107"/>
    </row>
    <row r="107" spans="1:9" x14ac:dyDescent="0.3">
      <c r="A107" s="110" t="s">
        <v>98</v>
      </c>
      <c r="B107" s="134">
        <v>0</v>
      </c>
      <c r="C107" s="133">
        <v>20</v>
      </c>
      <c r="D107" s="14">
        <v>0.6</v>
      </c>
      <c r="E107" s="15">
        <v>1</v>
      </c>
      <c r="F107" s="120">
        <f t="shared" si="4"/>
        <v>0</v>
      </c>
      <c r="G107" s="51"/>
      <c r="I107" s="107"/>
    </row>
    <row r="108" spans="1:9" x14ac:dyDescent="0.3">
      <c r="A108" s="110" t="s">
        <v>99</v>
      </c>
      <c r="B108" s="134">
        <v>0</v>
      </c>
      <c r="C108" s="133">
        <v>10</v>
      </c>
      <c r="D108" s="14">
        <v>0.6</v>
      </c>
      <c r="E108" s="15">
        <v>1</v>
      </c>
      <c r="F108" s="120">
        <f t="shared" si="4"/>
        <v>0</v>
      </c>
      <c r="G108" s="51"/>
      <c r="I108" s="107"/>
    </row>
    <row r="109" spans="1:9" x14ac:dyDescent="0.3">
      <c r="A109" s="110" t="s">
        <v>100</v>
      </c>
      <c r="B109" s="134">
        <v>0</v>
      </c>
      <c r="C109" s="135">
        <v>50</v>
      </c>
      <c r="D109" s="14">
        <v>0.6</v>
      </c>
      <c r="E109" s="86">
        <v>0</v>
      </c>
      <c r="F109" s="120">
        <f t="shared" si="4"/>
        <v>0</v>
      </c>
      <c r="G109" s="51"/>
      <c r="I109" s="107"/>
    </row>
    <row r="110" spans="1:9" x14ac:dyDescent="0.3">
      <c r="A110" s="110" t="s">
        <v>108</v>
      </c>
      <c r="B110" s="134">
        <v>0</v>
      </c>
      <c r="C110" s="133">
        <v>33</v>
      </c>
      <c r="D110" s="14">
        <v>0.6</v>
      </c>
      <c r="E110" s="86">
        <v>0</v>
      </c>
      <c r="F110" s="120">
        <f t="shared" si="4"/>
        <v>0</v>
      </c>
      <c r="G110" s="51"/>
      <c r="I110" s="107"/>
    </row>
    <row r="111" spans="1:9" x14ac:dyDescent="0.3">
      <c r="A111" s="110" t="s">
        <v>109</v>
      </c>
      <c r="B111" s="134">
        <v>0</v>
      </c>
      <c r="C111" s="133">
        <v>50</v>
      </c>
      <c r="D111" s="14">
        <v>0.6</v>
      </c>
      <c r="E111" s="86">
        <v>0</v>
      </c>
      <c r="F111" s="120">
        <f t="shared" si="4"/>
        <v>0</v>
      </c>
      <c r="G111" s="51"/>
      <c r="I111" s="107"/>
    </row>
    <row r="112" spans="1:9" x14ac:dyDescent="0.3">
      <c r="A112" s="110" t="s">
        <v>104</v>
      </c>
      <c r="B112" s="134">
        <v>0</v>
      </c>
      <c r="C112" s="133">
        <v>25</v>
      </c>
      <c r="D112" s="14">
        <v>0.6</v>
      </c>
      <c r="E112" s="86">
        <v>0</v>
      </c>
      <c r="F112" s="120">
        <f t="shared" si="4"/>
        <v>0</v>
      </c>
      <c r="G112" s="51"/>
      <c r="I112" s="107"/>
    </row>
    <row r="113" spans="1:9" x14ac:dyDescent="0.3">
      <c r="A113" s="110" t="s">
        <v>103</v>
      </c>
      <c r="B113" s="134">
        <v>0</v>
      </c>
      <c r="C113" s="133">
        <v>80</v>
      </c>
      <c r="D113" s="14">
        <v>0.6</v>
      </c>
      <c r="E113" s="86">
        <v>0</v>
      </c>
      <c r="F113" s="120">
        <f t="shared" si="4"/>
        <v>0</v>
      </c>
      <c r="G113" s="51"/>
      <c r="I113" s="107"/>
    </row>
    <row r="114" spans="1:9" x14ac:dyDescent="0.3">
      <c r="A114" s="110" t="s">
        <v>105</v>
      </c>
      <c r="B114" s="134">
        <v>0</v>
      </c>
      <c r="C114" s="133">
        <v>66</v>
      </c>
      <c r="D114" s="14">
        <v>0.6</v>
      </c>
      <c r="E114" s="86">
        <v>0</v>
      </c>
      <c r="F114" s="120">
        <f t="shared" si="4"/>
        <v>0</v>
      </c>
      <c r="G114" s="51"/>
      <c r="I114" s="107"/>
    </row>
    <row r="115" spans="1:9" x14ac:dyDescent="0.3">
      <c r="A115" s="110" t="s">
        <v>106</v>
      </c>
      <c r="B115" s="134">
        <v>0</v>
      </c>
      <c r="C115" s="133">
        <v>20</v>
      </c>
      <c r="D115" s="14">
        <v>0.6</v>
      </c>
      <c r="E115" s="86">
        <v>0</v>
      </c>
      <c r="F115" s="120">
        <f t="shared" si="4"/>
        <v>0</v>
      </c>
      <c r="G115" s="51"/>
      <c r="I115" s="107"/>
    </row>
    <row r="116" spans="1:9" x14ac:dyDescent="0.3">
      <c r="A116" s="110" t="s">
        <v>107</v>
      </c>
      <c r="B116" s="134">
        <v>0</v>
      </c>
      <c r="C116" s="133">
        <v>10</v>
      </c>
      <c r="D116" s="14">
        <v>0.6</v>
      </c>
      <c r="E116" s="86">
        <v>0</v>
      </c>
      <c r="F116" s="120">
        <f t="shared" si="4"/>
        <v>0</v>
      </c>
      <c r="G116" s="51"/>
      <c r="I116" s="107"/>
    </row>
    <row r="117" spans="1:9" x14ac:dyDescent="0.3">
      <c r="A117" s="24" t="s">
        <v>64</v>
      </c>
      <c r="B117" s="132"/>
      <c r="C117" s="125">
        <v>0</v>
      </c>
      <c r="D117" s="14">
        <v>0.6</v>
      </c>
      <c r="E117" s="108" t="s">
        <v>11</v>
      </c>
      <c r="F117" s="128">
        <f>-C117*D117</f>
        <v>0</v>
      </c>
      <c r="G117" s="51"/>
      <c r="I117" s="107"/>
    </row>
    <row r="118" spans="1:9" x14ac:dyDescent="0.3">
      <c r="A118" s="28" t="s">
        <v>76</v>
      </c>
      <c r="B118" s="16"/>
      <c r="C118" s="16"/>
      <c r="D118" s="16"/>
      <c r="E118" s="17"/>
      <c r="F118" s="131">
        <f>SUM(F82:F97) + SUM(F101:F116) + AVERAGE(F98,F117)</f>
        <v>0</v>
      </c>
      <c r="G118" s="51"/>
      <c r="I118" s="107"/>
    </row>
    <row r="119" spans="1:9" ht="6" customHeight="1" x14ac:dyDescent="0.3">
      <c r="A119" s="25"/>
      <c r="E119" s="43"/>
      <c r="F119" s="128"/>
      <c r="G119" s="51"/>
      <c r="I119" s="107"/>
    </row>
    <row r="120" spans="1:9" x14ac:dyDescent="0.3">
      <c r="A120" s="27" t="s">
        <v>71</v>
      </c>
      <c r="E120" s="43"/>
      <c r="F120" s="128"/>
      <c r="G120" s="51"/>
      <c r="I120" s="107"/>
    </row>
    <row r="121" spans="1:9" x14ac:dyDescent="0.3">
      <c r="A121" s="53" t="s">
        <v>23</v>
      </c>
      <c r="B121" s="130"/>
      <c r="C121" s="18"/>
      <c r="D121" s="130"/>
      <c r="E121" s="17"/>
      <c r="F121" s="129">
        <f>F75</f>
        <v>0</v>
      </c>
      <c r="G121" s="51"/>
      <c r="I121" s="107"/>
    </row>
    <row r="122" spans="1:9" x14ac:dyDescent="0.3">
      <c r="A122" s="27" t="s">
        <v>77</v>
      </c>
      <c r="B122" s="128"/>
      <c r="C122" s="54"/>
      <c r="D122" s="128"/>
      <c r="E122" s="43"/>
      <c r="F122" s="127"/>
      <c r="G122" s="51"/>
      <c r="I122" s="107"/>
    </row>
    <row r="123" spans="1:9" x14ac:dyDescent="0.3">
      <c r="A123" s="80" t="s">
        <v>29</v>
      </c>
      <c r="B123" s="125">
        <v>0</v>
      </c>
      <c r="C123" s="166" t="s">
        <v>31</v>
      </c>
      <c r="D123" s="126"/>
      <c r="E123" s="1"/>
      <c r="F123" s="1"/>
      <c r="G123" s="51"/>
      <c r="I123" s="107"/>
    </row>
    <row r="124" spans="1:9" ht="17.25" thickBot="1" x14ac:dyDescent="0.35">
      <c r="A124" s="80" t="s">
        <v>30</v>
      </c>
      <c r="B124" s="125">
        <v>0</v>
      </c>
      <c r="C124" s="167"/>
      <c r="D124" s="87">
        <v>0</v>
      </c>
      <c r="E124" s="19" t="s">
        <v>32</v>
      </c>
      <c r="F124" s="124">
        <f>B123+B124*D124</f>
        <v>0</v>
      </c>
      <c r="G124" s="51"/>
      <c r="I124" s="107"/>
    </row>
    <row r="125" spans="1:9" x14ac:dyDescent="0.3">
      <c r="A125" s="55" t="s">
        <v>33</v>
      </c>
      <c r="B125" s="56"/>
      <c r="C125" s="56"/>
      <c r="D125" s="56"/>
      <c r="E125" s="57" t="s">
        <v>22</v>
      </c>
      <c r="F125" s="123">
        <f>SUM(F118:F124)</f>
        <v>0</v>
      </c>
      <c r="G125" s="58"/>
      <c r="I125" s="107"/>
    </row>
    <row r="126" spans="1:9" x14ac:dyDescent="0.3">
      <c r="I126" s="107"/>
    </row>
    <row r="127" spans="1:9" x14ac:dyDescent="0.3">
      <c r="A127" s="64" t="s">
        <v>34</v>
      </c>
      <c r="B127" s="65"/>
      <c r="C127" s="65"/>
      <c r="D127" s="65"/>
      <c r="E127" s="65"/>
      <c r="F127" s="65"/>
      <c r="G127" s="66"/>
      <c r="I127" s="107"/>
    </row>
    <row r="128" spans="1:9" x14ac:dyDescent="0.3">
      <c r="A128" s="59" t="s">
        <v>51</v>
      </c>
      <c r="G128" s="67"/>
      <c r="I128" s="107"/>
    </row>
    <row r="129" spans="1:9" ht="6" customHeight="1" x14ac:dyDescent="0.3">
      <c r="A129" s="24"/>
      <c r="G129" s="67"/>
      <c r="I129" s="107"/>
    </row>
    <row r="130" spans="1:9" x14ac:dyDescent="0.3">
      <c r="A130" s="70" t="s">
        <v>72</v>
      </c>
      <c r="B130" s="16"/>
      <c r="C130" s="62"/>
      <c r="D130" s="62"/>
      <c r="E130" s="16"/>
      <c r="F130" s="122">
        <f>F125</f>
        <v>0</v>
      </c>
      <c r="G130" s="67"/>
      <c r="I130" s="107"/>
    </row>
    <row r="131" spans="1:9" ht="5.25" customHeight="1" x14ac:dyDescent="0.3">
      <c r="A131" s="24"/>
      <c r="C131" s="121"/>
      <c r="D131" s="1"/>
      <c r="G131" s="67"/>
      <c r="I131" s="107"/>
    </row>
    <row r="132" spans="1:9" x14ac:dyDescent="0.3">
      <c r="A132" s="78" t="s">
        <v>35</v>
      </c>
      <c r="B132" s="89" t="s">
        <v>37</v>
      </c>
      <c r="C132" s="88">
        <v>0</v>
      </c>
      <c r="D132" s="11"/>
      <c r="E132" s="105" t="s">
        <v>52</v>
      </c>
      <c r="F132" s="120">
        <f>F130*C132</f>
        <v>0</v>
      </c>
      <c r="G132" s="67"/>
      <c r="I132" s="107"/>
    </row>
    <row r="133" spans="1:9" x14ac:dyDescent="0.3">
      <c r="A133" s="79" t="s">
        <v>36</v>
      </c>
      <c r="B133" s="63" t="s">
        <v>38</v>
      </c>
      <c r="C133" s="60">
        <f>1-C132</f>
        <v>1</v>
      </c>
      <c r="D133" s="11"/>
      <c r="E133" s="105" t="s">
        <v>52</v>
      </c>
      <c r="F133" s="120">
        <f>F130*C133</f>
        <v>0</v>
      </c>
      <c r="G133" s="67"/>
      <c r="I133" s="107"/>
    </row>
    <row r="134" spans="1:9" ht="6" customHeight="1" x14ac:dyDescent="0.3">
      <c r="A134" s="24"/>
      <c r="E134" s="68"/>
      <c r="G134" s="67"/>
      <c r="I134" s="107"/>
    </row>
    <row r="135" spans="1:9" ht="15" customHeight="1" x14ac:dyDescent="0.3">
      <c r="A135" s="82" t="s">
        <v>61</v>
      </c>
      <c r="B135" s="16"/>
      <c r="C135" s="16"/>
      <c r="D135" s="16"/>
      <c r="E135" s="83"/>
      <c r="F135" s="81"/>
      <c r="G135" s="67"/>
      <c r="I135" s="107"/>
    </row>
    <row r="136" spans="1:9" x14ac:dyDescent="0.3">
      <c r="A136" s="26" t="s">
        <v>62</v>
      </c>
      <c r="B136" s="63" t="s">
        <v>3</v>
      </c>
      <c r="C136" s="119">
        <v>1</v>
      </c>
      <c r="D136" s="61"/>
      <c r="E136" s="63" t="s">
        <v>39</v>
      </c>
      <c r="F136" s="118">
        <f>F133/C136</f>
        <v>0</v>
      </c>
      <c r="G136" s="67"/>
      <c r="I136" s="107"/>
    </row>
    <row r="137" spans="1:9" x14ac:dyDescent="0.3">
      <c r="A137" s="72" t="s">
        <v>40</v>
      </c>
      <c r="B137" s="77"/>
      <c r="C137" s="117">
        <f>F136</f>
        <v>0</v>
      </c>
      <c r="D137" s="73" t="s">
        <v>2</v>
      </c>
      <c r="E137" s="74"/>
      <c r="F137" s="116"/>
      <c r="G137" s="67"/>
      <c r="I137" s="107"/>
    </row>
    <row r="138" spans="1:9" x14ac:dyDescent="0.3">
      <c r="A138" s="71" t="s">
        <v>43</v>
      </c>
      <c r="B138" s="75" t="s">
        <v>41</v>
      </c>
      <c r="C138" s="115">
        <f>F136*0.75</f>
        <v>0</v>
      </c>
      <c r="D138" s="76" t="s">
        <v>2</v>
      </c>
      <c r="E138" s="75" t="s">
        <v>42</v>
      </c>
      <c r="F138" s="114">
        <f>F136*1.25</f>
        <v>0</v>
      </c>
      <c r="G138" s="69"/>
      <c r="I138" s="107"/>
    </row>
  </sheetData>
  <mergeCells count="12">
    <mergeCell ref="C123:C124"/>
    <mergeCell ref="F32:F33"/>
    <mergeCell ref="B78:B79"/>
    <mergeCell ref="C78:C79"/>
    <mergeCell ref="D78:D79"/>
    <mergeCell ref="E78:E79"/>
    <mergeCell ref="F78:F79"/>
    <mergeCell ref="B2:C2"/>
    <mergeCell ref="B3:D3"/>
    <mergeCell ref="C32:C33"/>
    <mergeCell ref="D32:D33"/>
    <mergeCell ref="E32:E33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cellComments="asDisplayed" r:id="rId1"/>
  <headerFooter>
    <oddFooter>&amp;L&amp;F&amp;R&amp;P / &amp;N</oddFooter>
  </headerFooter>
  <rowBreaks count="3" manualBreakCount="3">
    <brk id="30" max="8" man="1"/>
    <brk id="76" max="8" man="1"/>
    <brk id="12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</vt:lpstr>
      <vt:lpstr>DE!Impression_des_titres</vt:lpstr>
      <vt:lpstr>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Laurent SEPPEY</cp:lastModifiedBy>
  <cp:lastPrinted>2023-10-03T12:19:58Z</cp:lastPrinted>
  <dcterms:created xsi:type="dcterms:W3CDTF">2018-09-15T09:48:31Z</dcterms:created>
  <dcterms:modified xsi:type="dcterms:W3CDTF">2025-02-10T15:57:03Z</dcterms:modified>
</cp:coreProperties>
</file>