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Z:\SAIC-DIKA\SFC\90.01.04 - Site internet SFC\Documents publiés sur le web\Deutsch\Allgemeines und Richtlinien\Richtlinien\"/>
    </mc:Choice>
  </mc:AlternateContent>
  <xr:revisionPtr revIDLastSave="0" documentId="13_ncr:1_{7853221E-082F-4D53-9EC1-328B47BB2770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DE" sheetId="1" r:id="rId1"/>
  </sheets>
  <definedNames>
    <definedName name="_xlnm.Print_Titles" localSheetId="0">DE!$1:$4</definedName>
    <definedName name="_xlnm.Print_Area" localSheetId="0">DE!$A:$I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0" i="1" l="1"/>
  <c r="F83" i="1"/>
  <c r="F71" i="1"/>
  <c r="E15" i="1" l="1"/>
  <c r="D19" i="1"/>
  <c r="C19" i="1"/>
  <c r="B19" i="1"/>
  <c r="C7" i="1" l="1"/>
  <c r="B7" i="1" s="1"/>
  <c r="E11" i="1"/>
  <c r="C99" i="1" l="1"/>
  <c r="F74" i="1"/>
  <c r="F62" i="1"/>
  <c r="F36" i="1"/>
  <c r="E25" i="1" l="1"/>
  <c r="E24" i="1"/>
  <c r="E23" i="1"/>
  <c r="D21" i="1"/>
  <c r="D26" i="1" s="1"/>
  <c r="C21" i="1"/>
  <c r="C26" i="1" s="1"/>
  <c r="B21" i="1"/>
  <c r="E21" i="1" l="1"/>
  <c r="B26" i="1"/>
  <c r="E17" i="1"/>
  <c r="E16" i="1"/>
  <c r="E14" i="1"/>
  <c r="E13" i="1"/>
  <c r="F82" i="1"/>
  <c r="E19" i="1"/>
  <c r="F28" i="1" s="1"/>
  <c r="F37" i="1" l="1"/>
  <c r="F38" i="1"/>
  <c r="F39" i="1"/>
  <c r="F40" i="1"/>
  <c r="F41" i="1"/>
  <c r="F44" i="1"/>
  <c r="F45" i="1"/>
  <c r="F46" i="1"/>
  <c r="F47" i="1"/>
  <c r="F48" i="1"/>
  <c r="F49" i="1"/>
  <c r="F80" i="1"/>
  <c r="F81" i="1"/>
  <c r="F79" i="1"/>
  <c r="F78" i="1"/>
  <c r="F77" i="1"/>
  <c r="F75" i="1"/>
  <c r="F76" i="1"/>
  <c r="F70" i="1"/>
  <c r="F64" i="1"/>
  <c r="F63" i="1"/>
  <c r="F65" i="1"/>
  <c r="F66" i="1"/>
  <c r="F67" i="1"/>
  <c r="F69" i="1"/>
  <c r="F68" i="1"/>
  <c r="E9" i="1"/>
  <c r="E12" i="1"/>
  <c r="F27" i="1" s="1"/>
  <c r="F53" i="1" s="1"/>
  <c r="F84" i="1" l="1"/>
  <c r="F50" i="1"/>
  <c r="F54" i="1"/>
  <c r="F55" i="1" l="1"/>
  <c r="F87" i="1" s="1"/>
  <c r="F91" i="1" l="1"/>
  <c r="F96" i="1" s="1"/>
  <c r="F99" i="1" l="1"/>
  <c r="F102" i="1" s="1"/>
  <c r="F98" i="1"/>
  <c r="C103" i="1" l="1"/>
  <c r="F104" i="1"/>
  <c r="C104" i="1"/>
</calcChain>
</file>

<file path=xl/sharedStrings.xml><?xml version="1.0" encoding="utf-8"?>
<sst xmlns="http://schemas.openxmlformats.org/spreadsheetml/2006/main" count="143" uniqueCount="107">
  <si>
    <t>[CHF]</t>
  </si>
  <si>
    <t>[%]</t>
  </si>
  <si>
    <t>CHF/m3</t>
  </si>
  <si>
    <t>m3:</t>
  </si>
  <si>
    <t>Durchschnitt</t>
  </si>
  <si>
    <t>[CHF/Jahr]</t>
  </si>
  <si>
    <t>Total</t>
  </si>
  <si>
    <t>Jahr</t>
  </si>
  <si>
    <t>3 Jahre</t>
  </si>
  <si>
    <t>aufgeteilt in:</t>
  </si>
  <si>
    <t>Kosten gem. Buchhaltung</t>
  </si>
  <si>
    <t>ergibt:</t>
  </si>
  <si>
    <t>wirkliche Kosten</t>
  </si>
  <si>
    <r>
      <rPr>
        <i/>
        <sz val="11"/>
        <color theme="1"/>
        <rFont val="Wingdings"/>
        <charset val="2"/>
      </rPr>
      <t>è</t>
    </r>
    <r>
      <rPr>
        <i/>
        <sz val="11"/>
        <color theme="1"/>
        <rFont val="Arial Narrow"/>
        <family val="2"/>
      </rPr>
      <t xml:space="preserve"> Die zu erfassenden Daten sind </t>
    </r>
    <r>
      <rPr>
        <b/>
        <sz val="11"/>
        <color rgb="FFFF6600"/>
        <rFont val="Arial Narrow"/>
        <family val="2"/>
      </rPr>
      <t>orange</t>
    </r>
    <r>
      <rPr>
        <i/>
        <sz val="11"/>
        <rFont val="Arial Narrow"/>
        <family val="2"/>
      </rPr>
      <t xml:space="preserve"> markiert</t>
    </r>
  </si>
  <si>
    <r>
      <rPr>
        <sz val="11"/>
        <color theme="1"/>
        <rFont val="Wingdings"/>
        <charset val="2"/>
      </rPr>
      <t>è</t>
    </r>
    <r>
      <rPr>
        <i/>
        <sz val="11"/>
        <color theme="1"/>
        <rFont val="Arial Narrow"/>
        <family val="2"/>
      </rPr>
      <t xml:space="preserve">Die zu erfassenden Daten </t>
    </r>
    <r>
      <rPr>
        <i/>
        <sz val="11"/>
        <rFont val="Arial Narrow"/>
        <family val="2"/>
      </rPr>
      <t xml:space="preserve">sind </t>
    </r>
    <r>
      <rPr>
        <b/>
        <sz val="11"/>
        <color rgb="FFFF0000"/>
        <rFont val="Arial Narrow"/>
        <family val="2"/>
      </rPr>
      <t>rot</t>
    </r>
    <r>
      <rPr>
        <i/>
        <sz val="11"/>
        <color theme="1"/>
        <rFont val="Arial Narrow"/>
        <family val="2"/>
      </rPr>
      <t xml:space="preserve"> markiert. </t>
    </r>
  </si>
  <si>
    <r>
      <rPr>
        <i/>
        <sz val="11"/>
        <color theme="1"/>
        <rFont val="Wingdings"/>
        <charset val="2"/>
      </rPr>
      <t>è</t>
    </r>
    <r>
      <rPr>
        <i/>
        <sz val="11"/>
        <color theme="1"/>
        <rFont val="Arial Narrow"/>
        <family val="2"/>
      </rPr>
      <t>Die zu erfassenden Daten sind</t>
    </r>
    <r>
      <rPr>
        <b/>
        <sz val="11"/>
        <color rgb="FF00B050"/>
        <rFont val="Arial Narrow"/>
        <family val="2"/>
      </rPr>
      <t xml:space="preserve"> grün </t>
    </r>
    <r>
      <rPr>
        <sz val="11"/>
        <rFont val="Arial Narrow"/>
        <family val="2"/>
      </rPr>
      <t>markiert</t>
    </r>
  </si>
  <si>
    <t xml:space="preserve">     Gemeinde-ARA</t>
  </si>
  <si>
    <t xml:space="preserve">     Sonderbauwerke des Gemeinde-Kanalisationsnetzes</t>
  </si>
  <si>
    <t>technische Lebensdauer</t>
  </si>
  <si>
    <t>[Jahre]</t>
  </si>
  <si>
    <t>anrechen-barer Anteil</t>
  </si>
  <si>
    <t>Gemeinde-Anteil (Verteil-schlüssel)</t>
  </si>
  <si>
    <t>kalkulatori-sche Ab-schreibung</t>
  </si>
  <si>
    <t xml:space="preserve">     Gemeinde-Kanalisationsnetz (exkl. Sonderbauwerke)</t>
  </si>
  <si>
    <r>
      <t xml:space="preserve">Gesamte kalkulatorische Abschreibungen der heutigen Anlagen </t>
    </r>
    <r>
      <rPr>
        <i/>
        <sz val="11"/>
        <color theme="1"/>
        <rFont val="Arial Narrow"/>
        <family val="2"/>
      </rPr>
      <t>[zu vergleichen mit Titel A) von ANHANG 3]</t>
    </r>
  </si>
  <si>
    <t>CHF/Jahr</t>
  </si>
  <si>
    <t>Gesamttotal der wirklichen Kosten heute</t>
  </si>
  <si>
    <t>Berechnung aufgrund der Wiederbeschaffungswerte:</t>
  </si>
  <si>
    <t>Wirkliche und geplante Kosten</t>
  </si>
  <si>
    <t>Berechnung der kalkulatorischen Abschreibung der wertvermehrenden geplanten Investitionen:</t>
  </si>
  <si>
    <t>Über die nächsten 5 Jahre geplante Investitionen:</t>
  </si>
  <si>
    <t>Wert-vermehrende Investition:</t>
  </si>
  <si>
    <t xml:space="preserve">     Ausbau und Modernisierung der Gemeinde-ARA</t>
  </si>
  <si>
    <t xml:space="preserve">     Modernisiertes od. neues Gemeinde-Sonderbauwerk</t>
  </si>
  <si>
    <t xml:space="preserve">     Anschlusskanalisation der Gemeinde an andere ARA</t>
  </si>
  <si>
    <t xml:space="preserve">     Trennsystem-Mehrwert des Gemeinde-Kanalnetzes </t>
  </si>
  <si>
    <t xml:space="preserve">     Erweiterung des Gemeinde-Kanalisationsnetzes</t>
  </si>
  <si>
    <t xml:space="preserve">     Erweiterung des Zweckverbands-Kanalisationsnetzes</t>
  </si>
  <si>
    <r>
      <t xml:space="preserve">      Erhöhung</t>
    </r>
    <r>
      <rPr>
        <sz val="11"/>
        <color theme="1"/>
        <rFont val="Arial Narrow"/>
        <family val="2"/>
      </rPr>
      <t xml:space="preserve"> der Betriebskosten der Gemeinde:</t>
    </r>
  </si>
  <si>
    <r>
      <t xml:space="preserve">     Erhöhung </t>
    </r>
    <r>
      <rPr>
        <sz val="11"/>
        <color theme="1"/>
        <rFont val="Arial Narrow"/>
        <family val="2"/>
      </rPr>
      <t>der Betriebskosten des Zweckverbands:</t>
    </r>
  </si>
  <si>
    <t>Anteil der Gemeinde &gt;</t>
  </si>
  <si>
    <t>Total:</t>
  </si>
  <si>
    <t>Gesamttotal der wirklichen und der geplanten Kosten</t>
  </si>
  <si>
    <t>Berechnung der jährlichen Gebühren</t>
  </si>
  <si>
    <r>
      <t xml:space="preserve">       Verteilung zwischen</t>
    </r>
    <r>
      <rPr>
        <b/>
        <sz val="11"/>
        <color theme="1"/>
        <rFont val="Arial Narrow"/>
        <family val="2"/>
      </rPr>
      <t xml:space="preserve"> jährlicher Grundgebühr</t>
    </r>
    <r>
      <rPr>
        <sz val="11"/>
        <color theme="1"/>
        <rFont val="Arial Narrow"/>
        <family val="2"/>
      </rPr>
      <t xml:space="preserve"> (emp-</t>
    </r>
  </si>
  <si>
    <r>
      <t xml:space="preserve">fohlen = 50-70%) und </t>
    </r>
    <r>
      <rPr>
        <b/>
        <sz val="11"/>
        <color theme="1"/>
        <rFont val="Arial Narrow"/>
        <family val="2"/>
      </rPr>
      <t>Mengengebühr</t>
    </r>
    <r>
      <rPr>
        <sz val="11"/>
        <color theme="1"/>
        <rFont val="Arial Narrow"/>
        <family val="2"/>
      </rPr>
      <t xml:space="preserve"> (empf.= 30-50%)</t>
    </r>
  </si>
  <si>
    <t>Grundgebühr</t>
  </si>
  <si>
    <t>Mengengeb.</t>
  </si>
  <si>
    <t>resultierender m3-Preis</t>
  </si>
  <si>
    <t xml:space="preserve">     Zu verrechnender m3-Preis für 1. Gültigkeitsjahr des Reglementes:</t>
  </si>
  <si>
    <t>Mini (75%)</t>
  </si>
  <si>
    <t>Maxi (125%)</t>
  </si>
  <si>
    <t xml:space="preserve">      Im Reglement aufzunehmende m3-Preis-Bandbreite</t>
  </si>
  <si>
    <t>Gemeinde Name</t>
  </si>
  <si>
    <t xml:space="preserve">Datum: </t>
  </si>
  <si>
    <t>Vorname, Name, Funktion</t>
  </si>
  <si>
    <t>Formular ausgefüllt von:</t>
  </si>
  <si>
    <t>Gemeinde:</t>
  </si>
  <si>
    <t>Kosten für Gemeindeanlagen:</t>
  </si>
  <si>
    <t>Über die nächsten 6 bis 10 Jahre geplante Investitionen:</t>
  </si>
  <si>
    <r>
      <rPr>
        <i/>
        <sz val="11"/>
        <color theme="1"/>
        <rFont val="Wingdings"/>
        <charset val="2"/>
      </rPr>
      <t>è</t>
    </r>
    <r>
      <rPr>
        <i/>
        <sz val="11"/>
        <color theme="1"/>
        <rFont val="Arial Narrow"/>
        <family val="2"/>
      </rPr>
      <t xml:space="preserve">Die zu erfassenden Daten sind </t>
    </r>
    <r>
      <rPr>
        <b/>
        <sz val="11"/>
        <color rgb="FF00B0F0"/>
        <rFont val="Arial Narrow"/>
        <family val="2"/>
      </rPr>
      <t xml:space="preserve">blau </t>
    </r>
    <r>
      <rPr>
        <i/>
        <sz val="11"/>
        <rFont val="Arial Narrow"/>
        <family val="2"/>
      </rPr>
      <t>markiert</t>
    </r>
  </si>
  <si>
    <t>erforderliche jährl. Einnahmen:</t>
  </si>
  <si>
    <t>Bemerkungen, Begründungen, Datenquellen, usw.</t>
  </si>
  <si>
    <t xml:space="preserve">     Betriebskosten der Gemeindeanlagen</t>
  </si>
  <si>
    <t xml:space="preserve">           Gemeindeanteil an Abschreibung Gemeinwesen</t>
  </si>
  <si>
    <t xml:space="preserve">     Gemeindeanteil an Passivzinsen Gemeinwesen</t>
  </si>
  <si>
    <t xml:space="preserve">     Saldo = Gemeindebeteiligung an Betriebskosten ZV</t>
  </si>
  <si>
    <t>Vom Preisüberwacher anerkannte Kosten, welche insgesamt nicht zu übermässigen Gebühren führen =</t>
  </si>
  <si>
    <t xml:space="preserve">     Sonderbauwerke des ZV-Kanalisationsnetzes</t>
  </si>
  <si>
    <t xml:space="preserve">     ZV-Kanalisationsnetz (exkl. Sonderbauwerke)</t>
  </si>
  <si>
    <r>
      <rPr>
        <b/>
        <sz val="11"/>
        <color theme="1"/>
        <rFont val="Arial Narrow"/>
        <family val="2"/>
      </rPr>
      <t>Mengengebühr:</t>
    </r>
    <r>
      <rPr>
        <sz val="11"/>
        <color theme="1"/>
        <rFont val="Arial Narrow"/>
        <family val="2"/>
      </rPr>
      <t xml:space="preserve"> Berechnung des m3-Preises (falls Zähler vorhanden) anhand des Wasserkonsums der letzten 3 Jahre:</t>
    </r>
  </si>
  <si>
    <t xml:space="preserve">      durchschnittlicher gebührenpflichtiger Wasserkonsum:</t>
  </si>
  <si>
    <r>
      <t xml:space="preserve">./. </t>
    </r>
    <r>
      <rPr>
        <b/>
        <sz val="11"/>
        <color theme="1"/>
        <rFont val="Arial Narrow"/>
        <family val="2"/>
      </rPr>
      <t xml:space="preserve">Jährliche </t>
    </r>
    <r>
      <rPr>
        <sz val="11"/>
        <color theme="1"/>
        <rFont val="Arial Narrow"/>
        <family val="2"/>
      </rPr>
      <t>Einnahmen aus Anschlussgebühren, Jahre 1 bis 5:</t>
    </r>
  </si>
  <si>
    <r>
      <t xml:space="preserve">./. </t>
    </r>
    <r>
      <rPr>
        <b/>
        <sz val="11"/>
        <color theme="1"/>
        <rFont val="Arial Narrow"/>
        <family val="2"/>
      </rPr>
      <t xml:space="preserve">Jährliche </t>
    </r>
    <r>
      <rPr>
        <sz val="11"/>
        <color theme="1"/>
        <rFont val="Arial Narrow"/>
        <family val="2"/>
      </rPr>
      <t>Einnahmen aus Anschlussgebühren, Jahre 6 bis 10:</t>
    </r>
  </si>
  <si>
    <r>
      <t>Total Passivzinsen der Gemeinde und des Zweckverbands</t>
    </r>
    <r>
      <rPr>
        <sz val="11"/>
        <color theme="1"/>
        <rFont val="Arial Narrow"/>
        <family val="2"/>
      </rPr>
      <t xml:space="preserve"> (wird für die Folgeberechnungen verwendet)</t>
    </r>
  </si>
  <si>
    <r>
      <t>Total Betriebskosten der Anlagen der Gemeinde und des ZV</t>
    </r>
    <r>
      <rPr>
        <sz val="11"/>
        <color theme="1"/>
        <rFont val="Arial Narrow"/>
        <family val="2"/>
      </rPr>
      <t xml:space="preserve"> (wird für die Folgeberechnungen verwendet)</t>
    </r>
  </si>
  <si>
    <t>Total Passivzinsen der Gemeinde und des Zweckverbands</t>
  </si>
  <si>
    <r>
      <t>Total Betriebskosten der Anlagen der Gemeinde und des Zweckverbands</t>
    </r>
    <r>
      <rPr>
        <i/>
        <sz val="11"/>
        <color theme="1"/>
        <rFont val="Arial Narrow"/>
        <family val="2"/>
      </rPr>
      <t xml:space="preserve"> [vergleichen mit Titel B) ANHANG 3]</t>
    </r>
  </si>
  <si>
    <t xml:space="preserve">     Modernisierung oder neues Sonderbauwerk des ZV</t>
  </si>
  <si>
    <t xml:space="preserve">     Ausbau / Modernisierung der ARA des ZV</t>
  </si>
  <si>
    <t xml:space="preserve">     Anschlusskanalisation des ZV an eine andere ARA</t>
  </si>
  <si>
    <t>Gemeindeanteil am Gemeinwesen (Gemeinde-Zweckverband, nachfolgend ZV ):</t>
  </si>
  <si>
    <t>Die nachfolgenden Kosten gemäss Buchhaltung müssen dazugerechnet werden (siehe rote Tabelle oben):</t>
  </si>
  <si>
    <t>Die nachfolgenden wirklichen Kosten müssen dazugerechnet werden (siehe orange Tabelle oben):</t>
  </si>
  <si>
    <t>Jährliche zu deckende Kosten = zu generierender Ertrag aus den jährlichen Gebühren (siehe grüne Tabelle oben)</t>
  </si>
  <si>
    <t>Bisherige Kosten gem. Buchhaltung Gemeinde / Zweckverband (für Gebührenfestlegung ungeeignet) =</t>
  </si>
  <si>
    <r>
      <t>abzüglich (  ̶  ) oder zuzüglich (</t>
    </r>
    <r>
      <rPr>
        <i/>
        <sz val="12"/>
        <color theme="1"/>
        <rFont val="Arial Narrow"/>
        <family val="2"/>
      </rPr>
      <t>+</t>
    </r>
    <r>
      <rPr>
        <i/>
        <sz val="11"/>
        <color theme="1"/>
        <rFont val="Arial Narrow"/>
        <family val="2"/>
      </rPr>
      <t>) :</t>
    </r>
  </si>
  <si>
    <t xml:space="preserve">Wirkliche und geplante Kosten, welche durch jährliche Gebühren gedeckt werden müssen = </t>
  </si>
  <si>
    <t>Total der kalkulatorischen Abschreibungen auf die anrechenbaren geplanten Investitionen</t>
  </si>
  <si>
    <t>Zuzüglich die Anpassung der heutigen Betriebskosten an reglementarische und technische Anforderungen (bitte separat belegen!)</t>
  </si>
  <si>
    <t xml:space="preserve">     ARA des Zweckverbands (ZV)</t>
  </si>
  <si>
    <t>berücksich-tigter Wert</t>
  </si>
  <si>
    <t>Berechnung aufgrund der historischen Anschaffungswerte :</t>
  </si>
  <si>
    <t>Kalkulatorische Abschreibungen auf historische Anschaffungs- oder auf Wiederbeschaffungswerte</t>
  </si>
  <si>
    <t>Total Aufwand (Funktion 72 Kontoart 3)</t>
  </si>
  <si>
    <r>
      <rPr>
        <b/>
        <sz val="13"/>
        <color theme="1"/>
        <rFont val="Arial Narrow"/>
        <family val="2"/>
      </rPr>
      <t>BEILAGE 2</t>
    </r>
    <r>
      <rPr>
        <sz val="13"/>
        <color theme="1"/>
        <rFont val="Arial Narrow"/>
        <family val="2"/>
      </rPr>
      <t xml:space="preserve"> : Richtlinie zuhanden der Walliser Gemeinden zur Bestimmung der jährlichen </t>
    </r>
    <r>
      <rPr>
        <b/>
        <sz val="13"/>
        <color theme="1"/>
        <rFont val="Arial Narrow"/>
        <family val="2"/>
      </rPr>
      <t>Abwassergebühren</t>
    </r>
  </si>
  <si>
    <t xml:space="preserve">           ̶  Abschreibungen (33/366)</t>
  </si>
  <si>
    <t xml:space="preserve">      ̶   Passivzinsen (34)</t>
  </si>
  <si>
    <r>
      <t xml:space="preserve">  ̶  Entschädigungen […] </t>
    </r>
    <r>
      <rPr>
        <i/>
        <sz val="11"/>
        <color theme="1"/>
        <rFont val="Arial Narrow"/>
        <family val="2"/>
      </rPr>
      <t>[an Gemeinwesen]</t>
    </r>
    <r>
      <rPr>
        <sz val="11"/>
        <color theme="1"/>
        <rFont val="Arial Narrow"/>
        <family val="2"/>
      </rPr>
      <t xml:space="preserve"> (361/363)</t>
    </r>
  </si>
  <si>
    <t xml:space="preserve">  ̶  Einlagen in Spezialfinanzierungen (35)</t>
  </si>
  <si>
    <t xml:space="preserve">  ̶  Total Ertrag (Funktion 72 Kontoart 4)</t>
  </si>
  <si>
    <r>
      <rPr>
        <sz val="12"/>
        <color theme="1"/>
        <rFont val="Arial Narrow"/>
        <family val="2"/>
      </rPr>
      <t>+</t>
    </r>
    <r>
      <rPr>
        <sz val="11"/>
        <color theme="1"/>
        <rFont val="Arial Narrow"/>
        <family val="2"/>
      </rPr>
      <t xml:space="preserve"> Entnahmen aus Spezialfinanzierungen (45)</t>
    </r>
  </si>
  <si>
    <r>
      <rPr>
        <sz val="12"/>
        <color theme="1"/>
        <rFont val="Arial Narrow"/>
        <family val="2"/>
      </rPr>
      <t>+</t>
    </r>
    <r>
      <rPr>
        <sz val="11"/>
        <color theme="1"/>
        <rFont val="Arial Narrow"/>
        <family val="2"/>
      </rPr>
      <t xml:space="preserve"> Gebühren oder Beiträge (424)</t>
    </r>
  </si>
  <si>
    <r>
      <t xml:space="preserve">= Entschädigungen […] </t>
    </r>
    <r>
      <rPr>
        <i/>
        <sz val="11"/>
        <color theme="1"/>
        <rFont val="Arial Narrow"/>
        <family val="2"/>
      </rPr>
      <t xml:space="preserve">[an Gemeinwesen] </t>
    </r>
    <r>
      <rPr>
        <sz val="11"/>
        <color theme="1"/>
        <rFont val="Arial Narrow"/>
        <family val="2"/>
      </rPr>
      <t>(361/363)</t>
    </r>
  </si>
  <si>
    <t>zur Kontrolle: Differenz zu (361/363) muss Null sein</t>
  </si>
  <si>
    <t>Version von 17. Mai 2023</t>
  </si>
  <si>
    <t xml:space="preserve">In der Zelle D7 das Jahr der letzten Jahresrechnung erfassen - Die Zellen B7 und C7 werden automatisch korrigiert/angepasst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</si>
</sst>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C_H_F_-;\-* #,##0\ _C_H_F_-;_-* &quot;-&quot;\ _C_H_F_-;_-@_-"/>
    <numFmt numFmtId="165" formatCode="_-* #,##0.00\ _C_H_F_-;\-* #,##0.00\ _C_H_F_-;_-* &quot;-&quot;??\ _C_H_F_-;_-@_-"/>
    <numFmt numFmtId="166" formatCode="#,##0_ ;\-#,##0\ "/>
    <numFmt numFmtId="167" formatCode="0.0%"/>
    <numFmt numFmtId="168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  <font>
      <sz val="11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rgb="FFFF0000"/>
      <name val="Arial Narrow"/>
      <family val="2"/>
    </font>
    <font>
      <b/>
      <sz val="11"/>
      <color rgb="FFFF6600"/>
      <name val="Arial Narrow"/>
      <family val="2"/>
    </font>
    <font>
      <sz val="11"/>
      <color theme="1"/>
      <name val="Wingdings"/>
      <charset val="2"/>
    </font>
    <font>
      <i/>
      <sz val="11"/>
      <color theme="1"/>
      <name val="Wingdings"/>
      <charset val="2"/>
    </font>
    <font>
      <b/>
      <sz val="11"/>
      <color rgb="FF00B050"/>
      <name val="Arial Narrow"/>
      <family val="2"/>
    </font>
    <font>
      <b/>
      <sz val="11"/>
      <color rgb="FF00B0F0"/>
      <name val="Arial Narrow"/>
      <family val="2"/>
    </font>
    <font>
      <sz val="11"/>
      <name val="Arial Narrow"/>
      <family val="2"/>
    </font>
    <font>
      <i/>
      <sz val="12"/>
      <color theme="1"/>
      <name val="Arial Narrow"/>
      <family val="2"/>
    </font>
    <font>
      <sz val="12"/>
      <color theme="1"/>
      <name val="Arial Narrow"/>
      <family val="2"/>
    </font>
    <font>
      <sz val="13"/>
      <color theme="1"/>
      <name val="Arial Narrow"/>
      <family val="2"/>
    </font>
    <font>
      <b/>
      <sz val="13"/>
      <color theme="1"/>
      <name val="Arial Narrow"/>
      <family val="2"/>
    </font>
    <font>
      <sz val="8"/>
      <color theme="1"/>
      <name val="Arial Narrow"/>
      <family val="2"/>
    </font>
    <font>
      <i/>
      <sz val="11"/>
      <name val="Arial Narrow"/>
      <family val="2"/>
    </font>
    <font>
      <sz val="10"/>
      <color theme="1"/>
      <name val="Arial Narrow"/>
      <family val="2"/>
    </font>
    <font>
      <i/>
      <sz val="10.5"/>
      <color theme="1"/>
      <name val="Arial Narrow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2" fillId="0" borderId="0" xfId="0" applyFont="1"/>
    <xf numFmtId="164" fontId="2" fillId="0" borderId="0" xfId="0" applyNumberFormat="1" applyFont="1"/>
    <xf numFmtId="166" fontId="7" fillId="3" borderId="8" xfId="1" applyNumberFormat="1" applyFont="1" applyFill="1" applyBorder="1" applyAlignment="1" applyProtection="1">
      <protection locked="0"/>
    </xf>
    <xf numFmtId="166" fontId="7" fillId="3" borderId="9" xfId="1" applyNumberFormat="1" applyFont="1" applyFill="1" applyBorder="1" applyAlignment="1" applyProtection="1">
      <protection locked="0"/>
    </xf>
    <xf numFmtId="166" fontId="8" fillId="10" borderId="8" xfId="1" applyNumberFormat="1" applyFont="1" applyFill="1" applyBorder="1" applyAlignment="1" applyProtection="1">
      <protection locked="0"/>
    </xf>
    <xf numFmtId="166" fontId="8" fillId="10" borderId="9" xfId="1" applyNumberFormat="1" applyFont="1" applyFill="1" applyBorder="1" applyAlignment="1" applyProtection="1">
      <protection locked="0"/>
    </xf>
    <xf numFmtId="167" fontId="8" fillId="10" borderId="9" xfId="2" applyNumberFormat="1" applyFont="1" applyFill="1" applyBorder="1" applyProtection="1">
      <protection locked="0"/>
    </xf>
    <xf numFmtId="166" fontId="11" fillId="9" borderId="8" xfId="1" applyNumberFormat="1" applyFont="1" applyFill="1" applyBorder="1" applyAlignment="1" applyProtection="1">
      <protection locked="0"/>
    </xf>
    <xf numFmtId="166" fontId="11" fillId="9" borderId="9" xfId="1" applyNumberFormat="1" applyFont="1" applyFill="1" applyBorder="1" applyAlignment="1" applyProtection="1">
      <protection locked="0"/>
    </xf>
    <xf numFmtId="167" fontId="11" fillId="9" borderId="9" xfId="2" applyNumberFormat="1" applyFont="1" applyFill="1" applyBorder="1" applyProtection="1">
      <protection locked="0"/>
    </xf>
    <xf numFmtId="167" fontId="11" fillId="9" borderId="12" xfId="2" applyNumberFormat="1" applyFont="1" applyFill="1" applyBorder="1" applyProtection="1">
      <protection locked="0"/>
    </xf>
    <xf numFmtId="9" fontId="12" fillId="5" borderId="9" xfId="2" applyFont="1" applyFill="1" applyBorder="1" applyProtection="1">
      <protection locked="0"/>
    </xf>
    <xf numFmtId="166" fontId="12" fillId="5" borderId="9" xfId="1" applyNumberFormat="1" applyFont="1" applyFill="1" applyBorder="1" applyAlignment="1" applyProtection="1">
      <protection locked="0"/>
    </xf>
    <xf numFmtId="14" fontId="7" fillId="3" borderId="9" xfId="1" applyNumberFormat="1" applyFont="1" applyFill="1" applyBorder="1" applyAlignment="1" applyProtection="1">
      <protection locked="0"/>
    </xf>
    <xf numFmtId="0" fontId="6" fillId="14" borderId="0" xfId="0" applyFont="1" applyFill="1"/>
    <xf numFmtId="0" fontId="2" fillId="0" borderId="0" xfId="0" applyFont="1" applyProtection="1">
      <protection locked="0"/>
    </xf>
    <xf numFmtId="0" fontId="7" fillId="3" borderId="1" xfId="1" applyNumberFormat="1" applyFont="1" applyFill="1" applyBorder="1" applyAlignment="1" applyProtection="1">
      <alignment horizontal="center"/>
      <protection locked="0"/>
    </xf>
    <xf numFmtId="0" fontId="16" fillId="0" borderId="0" xfId="0" applyFont="1"/>
    <xf numFmtId="0" fontId="16" fillId="0" borderId="0" xfId="0" applyFont="1" applyAlignment="1">
      <alignment horizontal="right"/>
    </xf>
    <xf numFmtId="0" fontId="18" fillId="0" borderId="0" xfId="0" applyFont="1" applyAlignment="1">
      <alignment horizontal="right" vertical="top"/>
    </xf>
    <xf numFmtId="164" fontId="2" fillId="0" borderId="0" xfId="0" applyNumberFormat="1" applyFont="1" applyAlignment="1">
      <alignment horizontal="right"/>
    </xf>
    <xf numFmtId="0" fontId="5" fillId="2" borderId="13" xfId="0" applyFont="1" applyFill="1" applyBorder="1"/>
    <xf numFmtId="164" fontId="6" fillId="2" borderId="14" xfId="0" applyNumberFormat="1" applyFont="1" applyFill="1" applyBorder="1"/>
    <xf numFmtId="164" fontId="2" fillId="2" borderId="14" xfId="0" applyNumberFormat="1" applyFont="1" applyFill="1" applyBorder="1"/>
    <xf numFmtId="164" fontId="6" fillId="2" borderId="14" xfId="0" applyNumberFormat="1" applyFont="1" applyFill="1" applyBorder="1" applyAlignment="1">
      <alignment horizontal="right"/>
    </xf>
    <xf numFmtId="164" fontId="2" fillId="2" borderId="15" xfId="0" applyNumberFormat="1" applyFont="1" applyFill="1" applyBorder="1"/>
    <xf numFmtId="0" fontId="4" fillId="3" borderId="1" xfId="0" applyFont="1" applyFill="1" applyBorder="1"/>
    <xf numFmtId="164" fontId="2" fillId="0" borderId="2" xfId="0" applyNumberFormat="1" applyFont="1" applyBorder="1"/>
    <xf numFmtId="164" fontId="2" fillId="0" borderId="3" xfId="0" applyNumberFormat="1" applyFont="1" applyBorder="1" applyAlignment="1">
      <alignment horizontal="center"/>
    </xf>
    <xf numFmtId="164" fontId="2" fillId="0" borderId="4" xfId="0" applyNumberFormat="1" applyFont="1" applyBorder="1"/>
    <xf numFmtId="164" fontId="2" fillId="0" borderId="5" xfId="0" applyNumberFormat="1" applyFont="1" applyBorder="1" applyAlignment="1">
      <alignment horizontal="center"/>
    </xf>
    <xf numFmtId="164" fontId="2" fillId="2" borderId="16" xfId="0" applyNumberFormat="1" applyFont="1" applyFill="1" applyBorder="1"/>
    <xf numFmtId="0" fontId="2" fillId="0" borderId="17" xfId="0" applyFont="1" applyBorder="1"/>
    <xf numFmtId="0" fontId="2" fillId="0" borderId="5" xfId="0" applyFont="1" applyBorder="1" applyAlignment="1">
      <alignment horizontal="center"/>
    </xf>
    <xf numFmtId="164" fontId="2" fillId="0" borderId="7" xfId="0" applyNumberFormat="1" applyFont="1" applyBorder="1"/>
    <xf numFmtId="0" fontId="3" fillId="0" borderId="17" xfId="0" applyFont="1" applyBorder="1"/>
    <xf numFmtId="164" fontId="2" fillId="0" borderId="6" xfId="0" applyNumberFormat="1" applyFont="1" applyBorder="1" applyAlignment="1">
      <alignment horizontal="center"/>
    </xf>
    <xf numFmtId="164" fontId="2" fillId="0" borderId="6" xfId="0" applyNumberFormat="1" applyFont="1" applyBorder="1"/>
    <xf numFmtId="0" fontId="2" fillId="0" borderId="18" xfId="0" applyFont="1" applyBorder="1"/>
    <xf numFmtId="166" fontId="2" fillId="0" borderId="8" xfId="1" applyNumberFormat="1" applyFont="1" applyBorder="1" applyAlignment="1" applyProtection="1"/>
    <xf numFmtId="0" fontId="4" fillId="0" borderId="17" xfId="0" applyFont="1" applyBorder="1"/>
    <xf numFmtId="166" fontId="7" fillId="0" borderId="0" xfId="1" applyNumberFormat="1" applyFont="1" applyBorder="1" applyAlignment="1" applyProtection="1"/>
    <xf numFmtId="166" fontId="2" fillId="0" borderId="0" xfId="1" applyNumberFormat="1" applyFont="1" applyBorder="1" applyAlignment="1" applyProtection="1"/>
    <xf numFmtId="166" fontId="2" fillId="0" borderId="9" xfId="1" applyNumberFormat="1" applyFont="1" applyFill="1" applyBorder="1" applyAlignment="1" applyProtection="1"/>
    <xf numFmtId="166" fontId="2" fillId="11" borderId="9" xfId="1" applyNumberFormat="1" applyFont="1" applyFill="1" applyBorder="1" applyAlignment="1" applyProtection="1"/>
    <xf numFmtId="0" fontId="2" fillId="0" borderId="18" xfId="0" quotePrefix="1" applyFont="1" applyBorder="1"/>
    <xf numFmtId="166" fontId="2" fillId="0" borderId="8" xfId="1" applyNumberFormat="1" applyFont="1" applyFill="1" applyBorder="1" applyAlignment="1" applyProtection="1"/>
    <xf numFmtId="166" fontId="2" fillId="0" borderId="9" xfId="1" applyNumberFormat="1" applyFont="1" applyBorder="1" applyAlignment="1" applyProtection="1"/>
    <xf numFmtId="166" fontId="2" fillId="12" borderId="9" xfId="1" applyNumberFormat="1" applyFont="1" applyFill="1" applyBorder="1" applyAlignment="1" applyProtection="1"/>
    <xf numFmtId="166" fontId="4" fillId="0" borderId="0" xfId="1" applyNumberFormat="1" applyFont="1" applyBorder="1" applyAlignment="1" applyProtection="1"/>
    <xf numFmtId="0" fontId="3" fillId="0" borderId="21" xfId="0" applyFont="1" applyBorder="1"/>
    <xf numFmtId="166" fontId="4" fillId="0" borderId="11" xfId="1" applyNumberFormat="1" applyFont="1" applyBorder="1" applyAlignment="1" applyProtection="1"/>
    <xf numFmtId="166" fontId="4" fillId="0" borderId="12" xfId="1" applyNumberFormat="1" applyFont="1" applyBorder="1" applyAlignment="1" applyProtection="1"/>
    <xf numFmtId="166" fontId="3" fillId="11" borderId="9" xfId="1" applyNumberFormat="1" applyFont="1" applyFill="1" applyBorder="1" applyAlignment="1" applyProtection="1"/>
    <xf numFmtId="166" fontId="3" fillId="12" borderId="9" xfId="1" applyNumberFormat="1" applyFont="1" applyFill="1" applyBorder="1" applyAlignment="1" applyProtection="1"/>
    <xf numFmtId="0" fontId="6" fillId="2" borderId="22" xfId="0" applyFont="1" applyFill="1" applyBorder="1"/>
    <xf numFmtId="166" fontId="5" fillId="2" borderId="23" xfId="0" applyNumberFormat="1" applyFont="1" applyFill="1" applyBorder="1"/>
    <xf numFmtId="166" fontId="6" fillId="2" borderId="23" xfId="0" applyNumberFormat="1" applyFont="1" applyFill="1" applyBorder="1" applyAlignment="1">
      <alignment horizontal="right"/>
    </xf>
    <xf numFmtId="166" fontId="6" fillId="2" borderId="23" xfId="0" applyNumberFormat="1" applyFont="1" applyFill="1" applyBorder="1"/>
    <xf numFmtId="164" fontId="2" fillId="2" borderId="24" xfId="0" applyNumberFormat="1" applyFont="1" applyFill="1" applyBorder="1"/>
    <xf numFmtId="166" fontId="2" fillId="0" borderId="0" xfId="0" applyNumberFormat="1" applyFont="1"/>
    <xf numFmtId="0" fontId="2" fillId="6" borderId="13" xfId="0" applyFont="1" applyFill="1" applyBorder="1"/>
    <xf numFmtId="166" fontId="3" fillId="6" borderId="14" xfId="0" applyNumberFormat="1" applyFont="1" applyFill="1" applyBorder="1"/>
    <xf numFmtId="166" fontId="3" fillId="6" borderId="14" xfId="0" applyNumberFormat="1" applyFont="1" applyFill="1" applyBorder="1" applyAlignment="1">
      <alignment horizontal="right"/>
    </xf>
    <xf numFmtId="164" fontId="2" fillId="6" borderId="15" xfId="0" applyNumberFormat="1" applyFont="1" applyFill="1" applyBorder="1"/>
    <xf numFmtId="0" fontId="2" fillId="10" borderId="1" xfId="0" applyFont="1" applyFill="1" applyBorder="1"/>
    <xf numFmtId="166" fontId="3" fillId="0" borderId="5" xfId="0" applyNumberFormat="1" applyFont="1" applyBorder="1"/>
    <xf numFmtId="164" fontId="2" fillId="6" borderId="16" xfId="0" applyNumberFormat="1" applyFont="1" applyFill="1" applyBorder="1"/>
    <xf numFmtId="0" fontId="3" fillId="0" borderId="17" xfId="0" applyFont="1" applyBorder="1" applyAlignment="1">
      <alignment wrapText="1"/>
    </xf>
    <xf numFmtId="164" fontId="2" fillId="0" borderId="7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166" fontId="2" fillId="0" borderId="8" xfId="1" applyNumberFormat="1" applyFont="1" applyBorder="1" applyAlignment="1" applyProtection="1">
      <alignment horizontal="center"/>
    </xf>
    <xf numFmtId="9" fontId="2" fillId="0" borderId="8" xfId="2" applyFont="1" applyBorder="1" applyAlignment="1" applyProtection="1"/>
    <xf numFmtId="167" fontId="2" fillId="0" borderId="8" xfId="2" applyNumberFormat="1" applyFont="1" applyBorder="1" applyProtection="1"/>
    <xf numFmtId="166" fontId="2" fillId="0" borderId="9" xfId="1" applyNumberFormat="1" applyFont="1" applyBorder="1" applyAlignment="1" applyProtection="1">
      <alignment horizontal="center"/>
    </xf>
    <xf numFmtId="9" fontId="2" fillId="0" borderId="9" xfId="2" applyFont="1" applyBorder="1" applyAlignment="1" applyProtection="1"/>
    <xf numFmtId="167" fontId="2" fillId="0" borderId="9" xfId="2" applyNumberFormat="1" applyFont="1" applyBorder="1" applyProtection="1"/>
    <xf numFmtId="166" fontId="8" fillId="0" borderId="0" xfId="1" applyNumberFormat="1" applyFont="1" applyBorder="1" applyAlignment="1" applyProtection="1"/>
    <xf numFmtId="166" fontId="2" fillId="0" borderId="0" xfId="1" applyNumberFormat="1" applyFont="1" applyBorder="1" applyAlignment="1" applyProtection="1">
      <alignment horizontal="center"/>
    </xf>
    <xf numFmtId="9" fontId="2" fillId="0" borderId="0" xfId="2" applyFont="1" applyBorder="1" applyAlignment="1" applyProtection="1"/>
    <xf numFmtId="167" fontId="8" fillId="0" borderId="0" xfId="2" applyNumberFormat="1" applyFont="1" applyBorder="1" applyProtection="1"/>
    <xf numFmtId="166" fontId="2" fillId="0" borderId="0" xfId="1" applyNumberFormat="1" applyFont="1" applyFill="1" applyBorder="1" applyAlignment="1" applyProtection="1"/>
    <xf numFmtId="164" fontId="8" fillId="0" borderId="0" xfId="0" applyNumberFormat="1" applyFont="1" applyAlignment="1">
      <alignment horizontal="center"/>
    </xf>
    <xf numFmtId="167" fontId="2" fillId="0" borderId="0" xfId="0" applyNumberFormat="1" applyFont="1"/>
    <xf numFmtId="9" fontId="2" fillId="0" borderId="9" xfId="2" applyFont="1" applyBorder="1" applyProtection="1"/>
    <xf numFmtId="164" fontId="2" fillId="0" borderId="11" xfId="0" applyNumberFormat="1" applyFont="1" applyBorder="1"/>
    <xf numFmtId="0" fontId="3" fillId="0" borderId="12" xfId="0" applyFont="1" applyBorder="1" applyAlignment="1">
      <alignment horizontal="right" indent="1"/>
    </xf>
    <xf numFmtId="166" fontId="3" fillId="4" borderId="8" xfId="1" applyNumberFormat="1" applyFont="1" applyFill="1" applyBorder="1" applyAlignment="1" applyProtection="1"/>
    <xf numFmtId="0" fontId="3" fillId="0" borderId="0" xfId="0" applyFont="1" applyAlignment="1">
      <alignment horizontal="right" indent="1"/>
    </xf>
    <xf numFmtId="166" fontId="3" fillId="12" borderId="29" xfId="1" applyNumberFormat="1" applyFont="1" applyFill="1" applyBorder="1" applyAlignment="1" applyProtection="1"/>
    <xf numFmtId="0" fontId="3" fillId="6" borderId="22" xfId="0" applyFont="1" applyFill="1" applyBorder="1"/>
    <xf numFmtId="164" fontId="2" fillId="6" borderId="23" xfId="0" applyNumberFormat="1" applyFont="1" applyFill="1" applyBorder="1"/>
    <xf numFmtId="164" fontId="3" fillId="6" borderId="23" xfId="0" applyNumberFormat="1" applyFont="1" applyFill="1" applyBorder="1" applyAlignment="1">
      <alignment horizontal="right"/>
    </xf>
    <xf numFmtId="166" fontId="3" fillId="6" borderId="23" xfId="1" applyNumberFormat="1" applyFont="1" applyFill="1" applyBorder="1" applyAlignment="1" applyProtection="1"/>
    <xf numFmtId="164" fontId="2" fillId="6" borderId="24" xfId="0" applyNumberFormat="1" applyFont="1" applyFill="1" applyBorder="1"/>
    <xf numFmtId="0" fontId="5" fillId="8" borderId="13" xfId="0" applyFont="1" applyFill="1" applyBorder="1"/>
    <xf numFmtId="164" fontId="5" fillId="8" borderId="14" xfId="0" applyNumberFormat="1" applyFont="1" applyFill="1" applyBorder="1"/>
    <xf numFmtId="164" fontId="6" fillId="8" borderId="14" xfId="0" applyNumberFormat="1" applyFont="1" applyFill="1" applyBorder="1" applyAlignment="1">
      <alignment horizontal="right"/>
    </xf>
    <xf numFmtId="164" fontId="5" fillId="8" borderId="15" xfId="0" applyNumberFormat="1" applyFont="1" applyFill="1" applyBorder="1"/>
    <xf numFmtId="0" fontId="2" fillId="9" borderId="1" xfId="0" applyFont="1" applyFill="1" applyBorder="1"/>
    <xf numFmtId="164" fontId="2" fillId="8" borderId="16" xfId="0" applyNumberFormat="1" applyFont="1" applyFill="1" applyBorder="1"/>
    <xf numFmtId="166" fontId="11" fillId="0" borderId="0" xfId="1" applyNumberFormat="1" applyFont="1" applyBorder="1" applyAlignment="1" applyProtection="1"/>
    <xf numFmtId="9" fontId="2" fillId="0" borderId="9" xfId="2" applyFont="1" applyBorder="1" applyAlignment="1" applyProtection="1">
      <alignment horizontal="right"/>
    </xf>
    <xf numFmtId="167" fontId="11" fillId="0" borderId="0" xfId="2" applyNumberFormat="1" applyFont="1" applyBorder="1" applyProtection="1"/>
    <xf numFmtId="0" fontId="3" fillId="0" borderId="21" xfId="0" quotePrefix="1" applyFont="1" applyBorder="1"/>
    <xf numFmtId="166" fontId="2" fillId="0" borderId="11" xfId="1" applyNumberFormat="1" applyFont="1" applyFill="1" applyBorder="1" applyAlignment="1" applyProtection="1"/>
    <xf numFmtId="164" fontId="3" fillId="0" borderId="11" xfId="0" applyNumberFormat="1" applyFont="1" applyBorder="1" applyAlignment="1">
      <alignment horizontal="right"/>
    </xf>
    <xf numFmtId="166" fontId="3" fillId="6" borderId="9" xfId="1" applyNumberFormat="1" applyFont="1" applyFill="1" applyBorder="1" applyAlignment="1" applyProtection="1"/>
    <xf numFmtId="164" fontId="3" fillId="0" borderId="0" xfId="0" applyNumberFormat="1" applyFont="1" applyAlignment="1">
      <alignment horizontal="right"/>
    </xf>
    <xf numFmtId="166" fontId="3" fillId="7" borderId="0" xfId="1" applyNumberFormat="1" applyFont="1" applyFill="1" applyBorder="1" applyAlignment="1" applyProtection="1"/>
    <xf numFmtId="0" fontId="3" fillId="0" borderId="18" xfId="0" applyFont="1" applyBorder="1" applyAlignment="1">
      <alignment horizontal="left"/>
    </xf>
    <xf numFmtId="166" fontId="11" fillId="0" borderId="30" xfId="1" applyNumberFormat="1" applyFont="1" applyFill="1" applyBorder="1" applyAlignment="1" applyProtection="1"/>
    <xf numFmtId="0" fontId="3" fillId="0" borderId="9" xfId="0" applyFont="1" applyBorder="1" applyAlignment="1">
      <alignment horizontal="right" indent="1"/>
    </xf>
    <xf numFmtId="166" fontId="2" fillId="12" borderId="29" xfId="1" applyNumberFormat="1" applyFont="1" applyFill="1" applyBorder="1" applyAlignment="1" applyProtection="1"/>
    <xf numFmtId="0" fontId="6" fillId="8" borderId="22" xfId="0" applyFont="1" applyFill="1" applyBorder="1"/>
    <xf numFmtId="164" fontId="5" fillId="8" borderId="23" xfId="0" applyNumberFormat="1" applyFont="1" applyFill="1" applyBorder="1"/>
    <xf numFmtId="164" fontId="6" fillId="8" borderId="23" xfId="0" applyNumberFormat="1" applyFont="1" applyFill="1" applyBorder="1" applyAlignment="1">
      <alignment horizontal="right"/>
    </xf>
    <xf numFmtId="166" fontId="6" fillId="8" borderId="23" xfId="1" applyNumberFormat="1" applyFont="1" applyFill="1" applyBorder="1" applyAlignment="1" applyProtection="1"/>
    <xf numFmtId="164" fontId="2" fillId="8" borderId="24" xfId="0" applyNumberFormat="1" applyFont="1" applyFill="1" applyBorder="1"/>
    <xf numFmtId="0" fontId="6" fillId="13" borderId="13" xfId="0" applyFont="1" applyFill="1" applyBorder="1"/>
    <xf numFmtId="164" fontId="2" fillId="13" borderId="14" xfId="0" applyNumberFormat="1" applyFont="1" applyFill="1" applyBorder="1"/>
    <xf numFmtId="164" fontId="2" fillId="13" borderId="15" xfId="0" applyNumberFormat="1" applyFont="1" applyFill="1" applyBorder="1"/>
    <xf numFmtId="0" fontId="2" fillId="5" borderId="1" xfId="0" applyFont="1" applyFill="1" applyBorder="1"/>
    <xf numFmtId="164" fontId="2" fillId="13" borderId="16" xfId="0" applyNumberFormat="1" applyFont="1" applyFill="1" applyBorder="1"/>
    <xf numFmtId="0" fontId="2" fillId="0" borderId="21" xfId="0" applyFont="1" applyBorder="1"/>
    <xf numFmtId="0" fontId="2" fillId="0" borderId="11" xfId="0" applyFont="1" applyBorder="1"/>
    <xf numFmtId="166" fontId="6" fillId="8" borderId="9" xfId="1" applyNumberFormat="1" applyFont="1" applyFill="1" applyBorder="1" applyAlignment="1" applyProtection="1"/>
    <xf numFmtId="166" fontId="6" fillId="0" borderId="0" xfId="1" applyNumberFormat="1" applyFont="1" applyFill="1" applyBorder="1" applyAlignment="1" applyProtection="1"/>
    <xf numFmtId="0" fontId="2" fillId="0" borderId="19" xfId="0" applyFont="1" applyBorder="1" applyAlignment="1">
      <alignment horizontal="right"/>
    </xf>
    <xf numFmtId="164" fontId="2" fillId="0" borderId="9" xfId="0" applyNumberFormat="1" applyFont="1" applyBorder="1" applyAlignment="1">
      <alignment horizontal="center"/>
    </xf>
    <xf numFmtId="0" fontId="2" fillId="0" borderId="9" xfId="0" applyFont="1" applyBorder="1"/>
    <xf numFmtId="0" fontId="2" fillId="0" borderId="20" xfId="0" quotePrefix="1" applyFont="1" applyBorder="1" applyAlignment="1">
      <alignment horizontal="right"/>
    </xf>
    <xf numFmtId="164" fontId="2" fillId="0" borderId="9" xfId="0" applyNumberFormat="1" applyFont="1" applyBorder="1" applyAlignment="1">
      <alignment horizontal="right"/>
    </xf>
    <xf numFmtId="9" fontId="13" fillId="0" borderId="9" xfId="2" applyFont="1" applyFill="1" applyBorder="1" applyProtection="1"/>
    <xf numFmtId="9" fontId="2" fillId="0" borderId="0" xfId="0" applyNumberFormat="1" applyFont="1"/>
    <xf numFmtId="0" fontId="2" fillId="0" borderId="31" xfId="0" applyFont="1" applyBorder="1"/>
    <xf numFmtId="9" fontId="2" fillId="0" borderId="11" xfId="0" applyNumberFormat="1" applyFont="1" applyBorder="1"/>
    <xf numFmtId="164" fontId="2" fillId="0" borderId="12" xfId="0" applyNumberFormat="1" applyFont="1" applyBorder="1"/>
    <xf numFmtId="164" fontId="2" fillId="0" borderId="9" xfId="0" applyNumberFormat="1" applyFont="1" applyBorder="1"/>
    <xf numFmtId="168" fontId="2" fillId="0" borderId="9" xfId="1" applyNumberFormat="1" applyFont="1" applyFill="1" applyBorder="1" applyAlignment="1" applyProtection="1"/>
    <xf numFmtId="0" fontId="5" fillId="13" borderId="21" xfId="0" applyFont="1" applyFill="1" applyBorder="1"/>
    <xf numFmtId="164" fontId="5" fillId="13" borderId="12" xfId="0" applyNumberFormat="1" applyFont="1" applyFill="1" applyBorder="1"/>
    <xf numFmtId="168" fontId="6" fillId="13" borderId="11" xfId="1" applyNumberFormat="1" applyFont="1" applyFill="1" applyBorder="1" applyAlignment="1" applyProtection="1"/>
    <xf numFmtId="164" fontId="6" fillId="13" borderId="11" xfId="0" applyNumberFormat="1" applyFont="1" applyFill="1" applyBorder="1"/>
    <xf numFmtId="164" fontId="6" fillId="13" borderId="11" xfId="0" applyNumberFormat="1" applyFont="1" applyFill="1" applyBorder="1" applyAlignment="1">
      <alignment horizontal="right"/>
    </xf>
    <xf numFmtId="168" fontId="6" fillId="13" borderId="12" xfId="1" applyNumberFormat="1" applyFont="1" applyFill="1" applyBorder="1" applyAlignment="1" applyProtection="1"/>
    <xf numFmtId="0" fontId="5" fillId="13" borderId="25" xfId="0" applyFont="1" applyFill="1" applyBorder="1"/>
    <xf numFmtId="164" fontId="6" fillId="13" borderId="26" xfId="0" applyNumberFormat="1" applyFont="1" applyFill="1" applyBorder="1" applyAlignment="1">
      <alignment horizontal="right"/>
    </xf>
    <xf numFmtId="168" fontId="6" fillId="13" borderId="27" xfId="1" applyNumberFormat="1" applyFont="1" applyFill="1" applyBorder="1" applyAlignment="1" applyProtection="1"/>
    <xf numFmtId="164" fontId="6" fillId="13" borderId="28" xfId="0" applyNumberFormat="1" applyFont="1" applyFill="1" applyBorder="1"/>
    <xf numFmtId="168" fontId="6" fillId="13" borderId="28" xfId="1" applyNumberFormat="1" applyFont="1" applyFill="1" applyBorder="1" applyAlignment="1" applyProtection="1"/>
    <xf numFmtId="164" fontId="2" fillId="13" borderId="24" xfId="0" applyNumberFormat="1" applyFont="1" applyFill="1" applyBorder="1"/>
    <xf numFmtId="164" fontId="6" fillId="2" borderId="14" xfId="0" applyNumberFormat="1" applyFont="1" applyFill="1" applyBorder="1" applyAlignment="1">
      <alignment horizontal="left"/>
    </xf>
    <xf numFmtId="164" fontId="2" fillId="0" borderId="7" xfId="0" applyNumberFormat="1" applyFont="1" applyBorder="1" applyAlignment="1">
      <alignment horizontal="center"/>
    </xf>
    <xf numFmtId="166" fontId="4" fillId="0" borderId="11" xfId="1" applyNumberFormat="1" applyFont="1" applyFill="1" applyBorder="1" applyAlignment="1" applyProtection="1"/>
    <xf numFmtId="166" fontId="4" fillId="0" borderId="12" xfId="1" applyNumberFormat="1" applyFont="1" applyFill="1" applyBorder="1" applyAlignment="1" applyProtection="1"/>
    <xf numFmtId="0" fontId="21" fillId="0" borderId="17" xfId="0" applyFont="1" applyBorder="1"/>
    <xf numFmtId="0" fontId="20" fillId="0" borderId="9" xfId="0" applyFont="1" applyBorder="1" applyAlignment="1">
      <alignment horizontal="right"/>
    </xf>
    <xf numFmtId="164" fontId="2" fillId="0" borderId="5" xfId="0" applyNumberFormat="1" applyFont="1" applyBorder="1" applyAlignment="1">
      <alignment horizontal="center" wrapText="1"/>
    </xf>
    <xf numFmtId="164" fontId="2" fillId="0" borderId="7" xfId="0" applyNumberFormat="1" applyFont="1" applyBorder="1" applyAlignment="1">
      <alignment horizontal="center" wrapText="1"/>
    </xf>
    <xf numFmtId="0" fontId="7" fillId="3" borderId="32" xfId="1" applyNumberFormat="1" applyFont="1" applyFill="1" applyBorder="1" applyAlignment="1" applyProtection="1">
      <alignment horizontal="left"/>
      <protection locked="0"/>
    </xf>
    <xf numFmtId="0" fontId="7" fillId="3" borderId="33" xfId="1" applyNumberFormat="1" applyFont="1" applyFill="1" applyBorder="1" applyAlignment="1" applyProtection="1">
      <alignment horizontal="left"/>
      <protection locked="0"/>
    </xf>
    <xf numFmtId="164" fontId="2" fillId="0" borderId="10" xfId="0" applyNumberFormat="1" applyFont="1" applyBorder="1" applyAlignment="1">
      <alignment horizontal="right" wrapText="1"/>
    </xf>
    <xf numFmtId="164" fontId="2" fillId="0" borderId="8" xfId="0" applyNumberFormat="1" applyFont="1" applyBorder="1" applyAlignment="1">
      <alignment horizontal="right" wrapText="1"/>
    </xf>
    <xf numFmtId="0" fontId="7" fillId="3" borderId="31" xfId="1" applyNumberFormat="1" applyFont="1" applyFill="1" applyBorder="1" applyAlignment="1" applyProtection="1">
      <alignment horizontal="left"/>
      <protection locked="0"/>
    </xf>
    <xf numFmtId="0" fontId="7" fillId="3" borderId="11" xfId="1" applyNumberFormat="1" applyFont="1" applyFill="1" applyBorder="1" applyAlignment="1" applyProtection="1">
      <alignment horizontal="left"/>
      <protection locked="0"/>
    </xf>
    <xf numFmtId="0" fontId="7" fillId="3" borderId="12" xfId="1" applyNumberFormat="1" applyFont="1" applyFill="1" applyBorder="1" applyAlignment="1" applyProtection="1">
      <alignment horizontal="left"/>
      <protection locked="0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FF00FF"/>
      <color rgb="FFFFD9FC"/>
      <color rgb="FFECF8A2"/>
      <color rgb="FFCCFF99"/>
      <color rgb="FFFF6600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10</xdr:row>
      <xdr:rowOff>44228</xdr:rowOff>
    </xdr:from>
    <xdr:to>
      <xdr:col>0</xdr:col>
      <xdr:colOff>140758</xdr:colOff>
      <xdr:row>10</xdr:row>
      <xdr:rowOff>176956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71525" y="1720628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A</a:t>
          </a:r>
        </a:p>
      </xdr:txBody>
    </xdr:sp>
    <xdr:clientData/>
  </xdr:twoCellAnchor>
  <xdr:twoCellAnchor>
    <xdr:from>
      <xdr:col>0</xdr:col>
      <xdr:colOff>160623</xdr:colOff>
      <xdr:row>10</xdr:row>
      <xdr:rowOff>44228</xdr:rowOff>
    </xdr:from>
    <xdr:to>
      <xdr:col>0</xdr:col>
      <xdr:colOff>291856</xdr:colOff>
      <xdr:row>10</xdr:row>
      <xdr:rowOff>176956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922623" y="1720628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B</a:t>
          </a:r>
        </a:p>
      </xdr:txBody>
    </xdr:sp>
    <xdr:clientData/>
  </xdr:twoCellAnchor>
  <xdr:twoCellAnchor>
    <xdr:from>
      <xdr:col>0</xdr:col>
      <xdr:colOff>8222</xdr:colOff>
      <xdr:row>11</xdr:row>
      <xdr:rowOff>48085</xdr:rowOff>
    </xdr:from>
    <xdr:to>
      <xdr:col>0</xdr:col>
      <xdr:colOff>139455</xdr:colOff>
      <xdr:row>11</xdr:row>
      <xdr:rowOff>180813</xdr:rowOff>
    </xdr:to>
    <xdr:sp macro="" textlink="">
      <xdr:nvSpPr>
        <xdr:cNvPr id="5" name="Ellips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70222" y="1934035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C</a:t>
          </a:r>
        </a:p>
      </xdr:txBody>
    </xdr:sp>
    <xdr:clientData/>
  </xdr:twoCellAnchor>
  <xdr:twoCellAnchor>
    <xdr:from>
      <xdr:col>0</xdr:col>
      <xdr:colOff>18244</xdr:colOff>
      <xdr:row>18</xdr:row>
      <xdr:rowOff>40938</xdr:rowOff>
    </xdr:from>
    <xdr:to>
      <xdr:col>0</xdr:col>
      <xdr:colOff>149477</xdr:colOff>
      <xdr:row>18</xdr:row>
      <xdr:rowOff>173666</xdr:rowOff>
    </xdr:to>
    <xdr:sp macro="" textlink="">
      <xdr:nvSpPr>
        <xdr:cNvPr id="6" name="Ellips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80244" y="2974638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D</a:t>
          </a:r>
        </a:p>
      </xdr:txBody>
    </xdr:sp>
    <xdr:clientData/>
  </xdr:twoCellAnchor>
  <xdr:twoCellAnchor>
    <xdr:from>
      <xdr:col>0</xdr:col>
      <xdr:colOff>8326</xdr:colOff>
      <xdr:row>45</xdr:row>
      <xdr:rowOff>47533</xdr:rowOff>
    </xdr:from>
    <xdr:to>
      <xdr:col>0</xdr:col>
      <xdr:colOff>139559</xdr:colOff>
      <xdr:row>45</xdr:row>
      <xdr:rowOff>180261</xdr:rowOff>
    </xdr:to>
    <xdr:sp macro="" textlink="">
      <xdr:nvSpPr>
        <xdr:cNvPr id="9" name="Ellips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770326" y="8743858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G</a:t>
          </a:r>
        </a:p>
      </xdr:txBody>
    </xdr:sp>
    <xdr:clientData/>
  </xdr:twoCellAnchor>
  <xdr:twoCellAnchor>
    <xdr:from>
      <xdr:col>0</xdr:col>
      <xdr:colOff>9525</xdr:colOff>
      <xdr:row>22</xdr:row>
      <xdr:rowOff>50937</xdr:rowOff>
    </xdr:from>
    <xdr:to>
      <xdr:col>0</xdr:col>
      <xdr:colOff>140758</xdr:colOff>
      <xdr:row>22</xdr:row>
      <xdr:rowOff>183665</xdr:rowOff>
    </xdr:to>
    <xdr:sp macro="" textlink="">
      <xdr:nvSpPr>
        <xdr:cNvPr id="17" name="Ellips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771525" y="3822837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A</a:t>
          </a:r>
        </a:p>
      </xdr:txBody>
    </xdr:sp>
    <xdr:clientData/>
  </xdr:twoCellAnchor>
  <xdr:twoCellAnchor>
    <xdr:from>
      <xdr:col>0</xdr:col>
      <xdr:colOff>8326</xdr:colOff>
      <xdr:row>44</xdr:row>
      <xdr:rowOff>49636</xdr:rowOff>
    </xdr:from>
    <xdr:to>
      <xdr:col>0</xdr:col>
      <xdr:colOff>139559</xdr:colOff>
      <xdr:row>44</xdr:row>
      <xdr:rowOff>182364</xdr:rowOff>
    </xdr:to>
    <xdr:sp macro="" textlink="">
      <xdr:nvSpPr>
        <xdr:cNvPr id="21" name="Ellips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770326" y="8536411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161925</xdr:colOff>
      <xdr:row>22</xdr:row>
      <xdr:rowOff>50937</xdr:rowOff>
    </xdr:from>
    <xdr:to>
      <xdr:col>0</xdr:col>
      <xdr:colOff>293158</xdr:colOff>
      <xdr:row>22</xdr:row>
      <xdr:rowOff>183665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923925" y="3822837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B</a:t>
          </a:r>
        </a:p>
      </xdr:txBody>
    </xdr:sp>
    <xdr:clientData/>
  </xdr:twoCellAnchor>
  <xdr:twoCellAnchor>
    <xdr:from>
      <xdr:col>0</xdr:col>
      <xdr:colOff>9525</xdr:colOff>
      <xdr:row>23</xdr:row>
      <xdr:rowOff>41412</xdr:rowOff>
    </xdr:from>
    <xdr:to>
      <xdr:col>0</xdr:col>
      <xdr:colOff>140758</xdr:colOff>
      <xdr:row>23</xdr:row>
      <xdr:rowOff>174140</xdr:rowOff>
    </xdr:to>
    <xdr:sp macro="" textlink="">
      <xdr:nvSpPr>
        <xdr:cNvPr id="24" name="Ellips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771525" y="4022862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C</a:t>
          </a:r>
        </a:p>
      </xdr:txBody>
    </xdr:sp>
    <xdr:clientData/>
  </xdr:twoCellAnchor>
  <xdr:twoCellAnchor>
    <xdr:from>
      <xdr:col>0</xdr:col>
      <xdr:colOff>9525</xdr:colOff>
      <xdr:row>24</xdr:row>
      <xdr:rowOff>31887</xdr:rowOff>
    </xdr:from>
    <xdr:to>
      <xdr:col>0</xdr:col>
      <xdr:colOff>140758</xdr:colOff>
      <xdr:row>24</xdr:row>
      <xdr:rowOff>164615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771525" y="4222887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D</a:t>
          </a:r>
        </a:p>
      </xdr:txBody>
    </xdr:sp>
    <xdr:clientData/>
  </xdr:twoCellAnchor>
  <xdr:twoCellAnchor>
    <xdr:from>
      <xdr:col>0</xdr:col>
      <xdr:colOff>8326</xdr:colOff>
      <xdr:row>46</xdr:row>
      <xdr:rowOff>45430</xdr:rowOff>
    </xdr:from>
    <xdr:to>
      <xdr:col>0</xdr:col>
      <xdr:colOff>139559</xdr:colOff>
      <xdr:row>46</xdr:row>
      <xdr:rowOff>178158</xdr:rowOff>
    </xdr:to>
    <xdr:sp macro="" textlink="">
      <xdr:nvSpPr>
        <xdr:cNvPr id="27" name="Ellips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770326" y="8951305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E</a:t>
          </a:r>
        </a:p>
      </xdr:txBody>
    </xdr:sp>
    <xdr:clientData/>
  </xdr:twoCellAnchor>
  <xdr:twoCellAnchor>
    <xdr:from>
      <xdr:col>0</xdr:col>
      <xdr:colOff>8326</xdr:colOff>
      <xdr:row>47</xdr:row>
      <xdr:rowOff>43327</xdr:rowOff>
    </xdr:from>
    <xdr:to>
      <xdr:col>0</xdr:col>
      <xdr:colOff>139559</xdr:colOff>
      <xdr:row>47</xdr:row>
      <xdr:rowOff>176055</xdr:rowOff>
    </xdr:to>
    <xdr:sp macro="" textlink="">
      <xdr:nvSpPr>
        <xdr:cNvPr id="29" name="Ellipse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770326" y="9158752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8326</xdr:colOff>
      <xdr:row>48</xdr:row>
      <xdr:rowOff>41223</xdr:rowOff>
    </xdr:from>
    <xdr:to>
      <xdr:col>0</xdr:col>
      <xdr:colOff>139559</xdr:colOff>
      <xdr:row>48</xdr:row>
      <xdr:rowOff>173951</xdr:rowOff>
    </xdr:to>
    <xdr:sp macro="" textlink="">
      <xdr:nvSpPr>
        <xdr:cNvPr id="30" name="Ellips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770326" y="9366198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G</a:t>
          </a:r>
        </a:p>
      </xdr:txBody>
    </xdr:sp>
    <xdr:clientData/>
  </xdr:twoCellAnchor>
  <xdr:twoCellAnchor>
    <xdr:from>
      <xdr:col>0</xdr:col>
      <xdr:colOff>0</xdr:colOff>
      <xdr:row>61</xdr:row>
      <xdr:rowOff>51739</xdr:rowOff>
    </xdr:from>
    <xdr:to>
      <xdr:col>0</xdr:col>
      <xdr:colOff>118419</xdr:colOff>
      <xdr:row>61</xdr:row>
      <xdr:rowOff>184467</xdr:rowOff>
    </xdr:to>
    <xdr:sp macro="" textlink="">
      <xdr:nvSpPr>
        <xdr:cNvPr id="32" name="Ellipse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749186" y="11967514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62</xdr:row>
      <xdr:rowOff>50425</xdr:rowOff>
    </xdr:from>
    <xdr:to>
      <xdr:col>0</xdr:col>
      <xdr:colOff>118419</xdr:colOff>
      <xdr:row>62</xdr:row>
      <xdr:rowOff>183153</xdr:rowOff>
    </xdr:to>
    <xdr:sp macro="" textlink="">
      <xdr:nvSpPr>
        <xdr:cNvPr id="33" name="Ellipse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749186" y="12175750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63</xdr:row>
      <xdr:rowOff>49111</xdr:rowOff>
    </xdr:from>
    <xdr:to>
      <xdr:col>0</xdr:col>
      <xdr:colOff>118419</xdr:colOff>
      <xdr:row>63</xdr:row>
      <xdr:rowOff>181839</xdr:rowOff>
    </xdr:to>
    <xdr:sp macro="" textlink="">
      <xdr:nvSpPr>
        <xdr:cNvPr id="34" name="Ellipse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749186" y="12383986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65</xdr:row>
      <xdr:rowOff>46482</xdr:rowOff>
    </xdr:from>
    <xdr:to>
      <xdr:col>0</xdr:col>
      <xdr:colOff>118419</xdr:colOff>
      <xdr:row>65</xdr:row>
      <xdr:rowOff>179210</xdr:rowOff>
    </xdr:to>
    <xdr:sp macro="" textlink="">
      <xdr:nvSpPr>
        <xdr:cNvPr id="35" name="Ellipse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749186" y="12800457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64</xdr:row>
      <xdr:rowOff>47797</xdr:rowOff>
    </xdr:from>
    <xdr:to>
      <xdr:col>0</xdr:col>
      <xdr:colOff>118419</xdr:colOff>
      <xdr:row>64</xdr:row>
      <xdr:rowOff>180525</xdr:rowOff>
    </xdr:to>
    <xdr:sp macro="" textlink="">
      <xdr:nvSpPr>
        <xdr:cNvPr id="36" name="Ellipse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749186" y="12592222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66</xdr:row>
      <xdr:rowOff>45167</xdr:rowOff>
    </xdr:from>
    <xdr:to>
      <xdr:col>0</xdr:col>
      <xdr:colOff>118419</xdr:colOff>
      <xdr:row>66</xdr:row>
      <xdr:rowOff>177895</xdr:rowOff>
    </xdr:to>
    <xdr:sp macro="" textlink="">
      <xdr:nvSpPr>
        <xdr:cNvPr id="37" name="Ellipse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749186" y="13008692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67</xdr:row>
      <xdr:rowOff>43852</xdr:rowOff>
    </xdr:from>
    <xdr:to>
      <xdr:col>0</xdr:col>
      <xdr:colOff>118419</xdr:colOff>
      <xdr:row>67</xdr:row>
      <xdr:rowOff>176580</xdr:rowOff>
    </xdr:to>
    <xdr:sp macro="" textlink="">
      <xdr:nvSpPr>
        <xdr:cNvPr id="38" name="Ellipse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749186" y="13216927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69</xdr:row>
      <xdr:rowOff>41223</xdr:rowOff>
    </xdr:from>
    <xdr:to>
      <xdr:col>0</xdr:col>
      <xdr:colOff>118419</xdr:colOff>
      <xdr:row>69</xdr:row>
      <xdr:rowOff>173951</xdr:rowOff>
    </xdr:to>
    <xdr:sp macro="" textlink="">
      <xdr:nvSpPr>
        <xdr:cNvPr id="39" name="Ellipse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749186" y="13633398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68</xdr:row>
      <xdr:rowOff>42538</xdr:rowOff>
    </xdr:from>
    <xdr:to>
      <xdr:col>0</xdr:col>
      <xdr:colOff>118419</xdr:colOff>
      <xdr:row>68</xdr:row>
      <xdr:rowOff>175266</xdr:rowOff>
    </xdr:to>
    <xdr:sp macro="" textlink="">
      <xdr:nvSpPr>
        <xdr:cNvPr id="40" name="Ellipse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749186" y="13425163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73</xdr:row>
      <xdr:rowOff>61264</xdr:rowOff>
    </xdr:from>
    <xdr:to>
      <xdr:col>0</xdr:col>
      <xdr:colOff>118419</xdr:colOff>
      <xdr:row>73</xdr:row>
      <xdr:rowOff>193992</xdr:rowOff>
    </xdr:to>
    <xdr:sp macro="" textlink="">
      <xdr:nvSpPr>
        <xdr:cNvPr id="42" name="Ellipse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749186" y="14072539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74</xdr:row>
      <xdr:rowOff>59950</xdr:rowOff>
    </xdr:from>
    <xdr:to>
      <xdr:col>0</xdr:col>
      <xdr:colOff>118419</xdr:colOff>
      <xdr:row>74</xdr:row>
      <xdr:rowOff>192678</xdr:rowOff>
    </xdr:to>
    <xdr:sp macro="" textlink="">
      <xdr:nvSpPr>
        <xdr:cNvPr id="43" name="Ellipse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749186" y="14280775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75</xdr:row>
      <xdr:rowOff>58636</xdr:rowOff>
    </xdr:from>
    <xdr:to>
      <xdr:col>0</xdr:col>
      <xdr:colOff>118419</xdr:colOff>
      <xdr:row>75</xdr:row>
      <xdr:rowOff>191364</xdr:rowOff>
    </xdr:to>
    <xdr:sp macro="" textlink="">
      <xdr:nvSpPr>
        <xdr:cNvPr id="44" name="Ellipse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749186" y="14489011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77</xdr:row>
      <xdr:rowOff>56007</xdr:rowOff>
    </xdr:from>
    <xdr:to>
      <xdr:col>0</xdr:col>
      <xdr:colOff>118419</xdr:colOff>
      <xdr:row>77</xdr:row>
      <xdr:rowOff>188735</xdr:rowOff>
    </xdr:to>
    <xdr:sp macro="" textlink="">
      <xdr:nvSpPr>
        <xdr:cNvPr id="45" name="Ellipse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749186" y="14905482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76</xdr:row>
      <xdr:rowOff>57322</xdr:rowOff>
    </xdr:from>
    <xdr:to>
      <xdr:col>0</xdr:col>
      <xdr:colOff>118419</xdr:colOff>
      <xdr:row>76</xdr:row>
      <xdr:rowOff>190050</xdr:rowOff>
    </xdr:to>
    <xdr:sp macro="" textlink="">
      <xdr:nvSpPr>
        <xdr:cNvPr id="46" name="Ellipse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/>
      </xdr:nvSpPr>
      <xdr:spPr>
        <a:xfrm>
          <a:off x="749186" y="14697247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78</xdr:row>
      <xdr:rowOff>54692</xdr:rowOff>
    </xdr:from>
    <xdr:to>
      <xdr:col>0</xdr:col>
      <xdr:colOff>118419</xdr:colOff>
      <xdr:row>78</xdr:row>
      <xdr:rowOff>187420</xdr:rowOff>
    </xdr:to>
    <xdr:sp macro="" textlink="">
      <xdr:nvSpPr>
        <xdr:cNvPr id="47" name="Ellipse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749186" y="15113717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79</xdr:row>
      <xdr:rowOff>53377</xdr:rowOff>
    </xdr:from>
    <xdr:to>
      <xdr:col>0</xdr:col>
      <xdr:colOff>118419</xdr:colOff>
      <xdr:row>79</xdr:row>
      <xdr:rowOff>186105</xdr:rowOff>
    </xdr:to>
    <xdr:sp macro="" textlink="">
      <xdr:nvSpPr>
        <xdr:cNvPr id="48" name="Ellipse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749186" y="15321952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81</xdr:row>
      <xdr:rowOff>50748</xdr:rowOff>
    </xdr:from>
    <xdr:to>
      <xdr:col>0</xdr:col>
      <xdr:colOff>118419</xdr:colOff>
      <xdr:row>81</xdr:row>
      <xdr:rowOff>183476</xdr:rowOff>
    </xdr:to>
    <xdr:sp macro="" textlink="">
      <xdr:nvSpPr>
        <xdr:cNvPr id="49" name="Ellipse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749186" y="15738423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80</xdr:row>
      <xdr:rowOff>52063</xdr:rowOff>
    </xdr:from>
    <xdr:to>
      <xdr:col>0</xdr:col>
      <xdr:colOff>118419</xdr:colOff>
      <xdr:row>80</xdr:row>
      <xdr:rowOff>184791</xdr:rowOff>
    </xdr:to>
    <xdr:sp macro="" textlink="">
      <xdr:nvSpPr>
        <xdr:cNvPr id="50" name="Ellipse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749186" y="15530188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11476</xdr:colOff>
      <xdr:row>88</xdr:row>
      <xdr:rowOff>38908</xdr:rowOff>
    </xdr:from>
    <xdr:to>
      <xdr:col>0</xdr:col>
      <xdr:colOff>120370</xdr:colOff>
      <xdr:row>88</xdr:row>
      <xdr:rowOff>171636</xdr:rowOff>
    </xdr:to>
    <xdr:sp macro="" textlink="">
      <xdr:nvSpPr>
        <xdr:cNvPr id="60" name="Ellipse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>
        <a:xfrm>
          <a:off x="11476" y="17516709"/>
          <a:ext cx="10889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K</a:t>
          </a:r>
        </a:p>
      </xdr:txBody>
    </xdr:sp>
    <xdr:clientData/>
  </xdr:twoCellAnchor>
  <xdr:twoCellAnchor>
    <xdr:from>
      <xdr:col>0</xdr:col>
      <xdr:colOff>1990</xdr:colOff>
      <xdr:row>89</xdr:row>
      <xdr:rowOff>41862</xdr:rowOff>
    </xdr:from>
    <xdr:to>
      <xdr:col>0</xdr:col>
      <xdr:colOff>133223</xdr:colOff>
      <xdr:row>89</xdr:row>
      <xdr:rowOff>174590</xdr:rowOff>
    </xdr:to>
    <xdr:sp macro="" textlink="">
      <xdr:nvSpPr>
        <xdr:cNvPr id="65" name="Ellipse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/>
      </xdr:nvSpPr>
      <xdr:spPr>
        <a:xfrm>
          <a:off x="1990" y="17731967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K</a:t>
          </a:r>
        </a:p>
      </xdr:txBody>
    </xdr:sp>
    <xdr:clientData/>
  </xdr:twoCellAnchor>
  <xdr:twoCellAnchor>
    <xdr:from>
      <xdr:col>0</xdr:col>
      <xdr:colOff>0</xdr:colOff>
      <xdr:row>35</xdr:row>
      <xdr:rowOff>42214</xdr:rowOff>
    </xdr:from>
    <xdr:to>
      <xdr:col>0</xdr:col>
      <xdr:colOff>130034</xdr:colOff>
      <xdr:row>35</xdr:row>
      <xdr:rowOff>174942</xdr:rowOff>
    </xdr:to>
    <xdr:sp macro="" textlink="">
      <xdr:nvSpPr>
        <xdr:cNvPr id="69" name="Ellipse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>
        <a:xfrm>
          <a:off x="760801" y="6852589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E</a:t>
          </a:r>
        </a:p>
      </xdr:txBody>
    </xdr:sp>
    <xdr:clientData/>
  </xdr:twoCellAnchor>
  <xdr:twoCellAnchor>
    <xdr:from>
      <xdr:col>0</xdr:col>
      <xdr:colOff>0</xdr:colOff>
      <xdr:row>37</xdr:row>
      <xdr:rowOff>38008</xdr:rowOff>
    </xdr:from>
    <xdr:to>
      <xdr:col>0</xdr:col>
      <xdr:colOff>130034</xdr:colOff>
      <xdr:row>37</xdr:row>
      <xdr:rowOff>170736</xdr:rowOff>
    </xdr:to>
    <xdr:sp macro="" textlink="">
      <xdr:nvSpPr>
        <xdr:cNvPr id="70" name="Ellipse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760801" y="7267483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G</a:t>
          </a:r>
        </a:p>
      </xdr:txBody>
    </xdr:sp>
    <xdr:clientData/>
  </xdr:twoCellAnchor>
  <xdr:twoCellAnchor>
    <xdr:from>
      <xdr:col>0</xdr:col>
      <xdr:colOff>0</xdr:colOff>
      <xdr:row>36</xdr:row>
      <xdr:rowOff>40111</xdr:rowOff>
    </xdr:from>
    <xdr:to>
      <xdr:col>0</xdr:col>
      <xdr:colOff>130034</xdr:colOff>
      <xdr:row>36</xdr:row>
      <xdr:rowOff>172839</xdr:rowOff>
    </xdr:to>
    <xdr:sp macro="" textlink="">
      <xdr:nvSpPr>
        <xdr:cNvPr id="71" name="Ellipse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760801" y="7060036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38</xdr:row>
      <xdr:rowOff>35905</xdr:rowOff>
    </xdr:from>
    <xdr:to>
      <xdr:col>0</xdr:col>
      <xdr:colOff>130034</xdr:colOff>
      <xdr:row>38</xdr:row>
      <xdr:rowOff>168633</xdr:rowOff>
    </xdr:to>
    <xdr:sp macro="" textlink="">
      <xdr:nvSpPr>
        <xdr:cNvPr id="72" name="Ellipse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/>
      </xdr:nvSpPr>
      <xdr:spPr>
        <a:xfrm>
          <a:off x="760801" y="7474930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E</a:t>
          </a:r>
        </a:p>
      </xdr:txBody>
    </xdr:sp>
    <xdr:clientData/>
  </xdr:twoCellAnchor>
  <xdr:twoCellAnchor>
    <xdr:from>
      <xdr:col>0</xdr:col>
      <xdr:colOff>0</xdr:colOff>
      <xdr:row>39</xdr:row>
      <xdr:rowOff>33802</xdr:rowOff>
    </xdr:from>
    <xdr:to>
      <xdr:col>0</xdr:col>
      <xdr:colOff>130034</xdr:colOff>
      <xdr:row>39</xdr:row>
      <xdr:rowOff>166530</xdr:rowOff>
    </xdr:to>
    <xdr:sp macro="" textlink="">
      <xdr:nvSpPr>
        <xdr:cNvPr id="73" name="Ellipse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760801" y="7682377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40</xdr:row>
      <xdr:rowOff>31698</xdr:rowOff>
    </xdr:from>
    <xdr:to>
      <xdr:col>0</xdr:col>
      <xdr:colOff>130034</xdr:colOff>
      <xdr:row>40</xdr:row>
      <xdr:rowOff>164426</xdr:rowOff>
    </xdr:to>
    <xdr:sp macro="" textlink="">
      <xdr:nvSpPr>
        <xdr:cNvPr id="74" name="Ellipse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>
          <a:off x="760801" y="7889823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G</a:t>
          </a:r>
        </a:p>
      </xdr:txBody>
    </xdr:sp>
    <xdr:clientData/>
  </xdr:twoCellAnchor>
  <xdr:twoCellAnchor>
    <xdr:from>
      <xdr:col>0</xdr:col>
      <xdr:colOff>47625</xdr:colOff>
      <xdr:row>97</xdr:row>
      <xdr:rowOff>47625</xdr:rowOff>
    </xdr:from>
    <xdr:to>
      <xdr:col>0</xdr:col>
      <xdr:colOff>178858</xdr:colOff>
      <xdr:row>97</xdr:row>
      <xdr:rowOff>180353</xdr:rowOff>
    </xdr:to>
    <xdr:sp macro="" textlink="">
      <xdr:nvSpPr>
        <xdr:cNvPr id="75" name="Ellipse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47625" y="19078575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L</a:t>
          </a:r>
        </a:p>
      </xdr:txBody>
    </xdr:sp>
    <xdr:clientData/>
  </xdr:twoCellAnchor>
  <xdr:twoCellAnchor>
    <xdr:from>
      <xdr:col>0</xdr:col>
      <xdr:colOff>28575</xdr:colOff>
      <xdr:row>101</xdr:row>
      <xdr:rowOff>38100</xdr:rowOff>
    </xdr:from>
    <xdr:to>
      <xdr:col>0</xdr:col>
      <xdr:colOff>159808</xdr:colOff>
      <xdr:row>101</xdr:row>
      <xdr:rowOff>170828</xdr:rowOff>
    </xdr:to>
    <xdr:sp macro="" textlink="">
      <xdr:nvSpPr>
        <xdr:cNvPr id="76" name="Ellipse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28575" y="19154775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M </a:t>
          </a:r>
        </a:p>
      </xdr:txBody>
    </xdr:sp>
    <xdr:clientData/>
  </xdr:twoCellAnchor>
  <xdr:twoCellAnchor>
    <xdr:from>
      <xdr:col>0</xdr:col>
      <xdr:colOff>16232</xdr:colOff>
      <xdr:row>102</xdr:row>
      <xdr:rowOff>47625</xdr:rowOff>
    </xdr:from>
    <xdr:to>
      <xdr:col>0</xdr:col>
      <xdr:colOff>147465</xdr:colOff>
      <xdr:row>102</xdr:row>
      <xdr:rowOff>180353</xdr:rowOff>
    </xdr:to>
    <xdr:sp macro="" textlink="">
      <xdr:nvSpPr>
        <xdr:cNvPr id="78" name="Ellipse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>
          <a:off x="16232" y="19218364"/>
          <a:ext cx="131233" cy="132728"/>
        </a:xfrm>
        <a:prstGeom prst="ellipse">
          <a:avLst/>
        </a:prstGeom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N</a:t>
          </a:r>
        </a:p>
      </xdr:txBody>
    </xdr:sp>
    <xdr:clientData/>
  </xdr:twoCellAnchor>
  <xdr:twoCellAnchor>
    <xdr:from>
      <xdr:col>0</xdr:col>
      <xdr:colOff>14354</xdr:colOff>
      <xdr:row>103</xdr:row>
      <xdr:rowOff>25623</xdr:rowOff>
    </xdr:from>
    <xdr:to>
      <xdr:col>0</xdr:col>
      <xdr:colOff>145587</xdr:colOff>
      <xdr:row>103</xdr:row>
      <xdr:rowOff>158351</xdr:rowOff>
    </xdr:to>
    <xdr:sp macro="" textlink="">
      <xdr:nvSpPr>
        <xdr:cNvPr id="79" name="Ellipse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>
        <a:xfrm>
          <a:off x="14354" y="19404303"/>
          <a:ext cx="131233" cy="132728"/>
        </a:xfrm>
        <a:prstGeom prst="ellipse">
          <a:avLst/>
        </a:prstGeom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O</a:t>
          </a:r>
        </a:p>
      </xdr:txBody>
    </xdr:sp>
    <xdr:clientData/>
  </xdr:twoCellAnchor>
  <xdr:twoCellAnchor>
    <xdr:from>
      <xdr:col>0</xdr:col>
      <xdr:colOff>0</xdr:colOff>
      <xdr:row>80</xdr:row>
      <xdr:rowOff>42538</xdr:rowOff>
    </xdr:from>
    <xdr:to>
      <xdr:col>0</xdr:col>
      <xdr:colOff>118419</xdr:colOff>
      <xdr:row>80</xdr:row>
      <xdr:rowOff>175266</xdr:rowOff>
    </xdr:to>
    <xdr:sp macro="" textlink="">
      <xdr:nvSpPr>
        <xdr:cNvPr id="52" name="Ellipse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0" y="13974285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75</xdr:row>
      <xdr:rowOff>49111</xdr:rowOff>
    </xdr:from>
    <xdr:to>
      <xdr:col>0</xdr:col>
      <xdr:colOff>118419</xdr:colOff>
      <xdr:row>75</xdr:row>
      <xdr:rowOff>181839</xdr:rowOff>
    </xdr:to>
    <xdr:sp macro="" textlink="">
      <xdr:nvSpPr>
        <xdr:cNvPr id="53" name="Ellipse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>
          <a:off x="0" y="12919337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43</xdr:row>
      <xdr:rowOff>42214</xdr:rowOff>
    </xdr:from>
    <xdr:to>
      <xdr:col>0</xdr:col>
      <xdr:colOff>130034</xdr:colOff>
      <xdr:row>43</xdr:row>
      <xdr:rowOff>174942</xdr:rowOff>
    </xdr:to>
    <xdr:sp macro="" textlink="">
      <xdr:nvSpPr>
        <xdr:cNvPr id="51" name="Ellipse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0" y="7128814"/>
          <a:ext cx="13003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E</a:t>
          </a:r>
        </a:p>
      </xdr:txBody>
    </xdr:sp>
    <xdr:clientData/>
  </xdr:twoCellAnchor>
  <xdr:twoCellAnchor>
    <xdr:from>
      <xdr:col>0</xdr:col>
      <xdr:colOff>0</xdr:colOff>
      <xdr:row>46</xdr:row>
      <xdr:rowOff>35905</xdr:rowOff>
    </xdr:from>
    <xdr:to>
      <xdr:col>0</xdr:col>
      <xdr:colOff>130034</xdr:colOff>
      <xdr:row>46</xdr:row>
      <xdr:rowOff>168633</xdr:rowOff>
    </xdr:to>
    <xdr:sp macro="" textlink="">
      <xdr:nvSpPr>
        <xdr:cNvPr id="54" name="Ellipse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>
          <a:off x="0" y="7962362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E</a:t>
          </a:r>
        </a:p>
      </xdr:txBody>
    </xdr:sp>
    <xdr:clientData/>
  </xdr:twoCellAnchor>
  <xdr:twoCellAnchor>
    <xdr:from>
      <xdr:col>0</xdr:col>
      <xdr:colOff>0</xdr:colOff>
      <xdr:row>47</xdr:row>
      <xdr:rowOff>33802</xdr:rowOff>
    </xdr:from>
    <xdr:to>
      <xdr:col>0</xdr:col>
      <xdr:colOff>130034</xdr:colOff>
      <xdr:row>47</xdr:row>
      <xdr:rowOff>166530</xdr:rowOff>
    </xdr:to>
    <xdr:sp macro="" textlink="">
      <xdr:nvSpPr>
        <xdr:cNvPr id="55" name="Ellipse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0" y="8167324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48</xdr:row>
      <xdr:rowOff>31698</xdr:rowOff>
    </xdr:from>
    <xdr:to>
      <xdr:col>0</xdr:col>
      <xdr:colOff>130034</xdr:colOff>
      <xdr:row>48</xdr:row>
      <xdr:rowOff>164426</xdr:rowOff>
    </xdr:to>
    <xdr:sp macro="" textlink="">
      <xdr:nvSpPr>
        <xdr:cNvPr id="56" name="Ellipse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0" y="8372285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G</a:t>
          </a:r>
        </a:p>
      </xdr:txBody>
    </xdr:sp>
    <xdr:clientData/>
  </xdr:twoCellAnchor>
  <xdr:twoCellAnchor>
    <xdr:from>
      <xdr:col>0</xdr:col>
      <xdr:colOff>0</xdr:colOff>
      <xdr:row>73</xdr:row>
      <xdr:rowOff>51739</xdr:rowOff>
    </xdr:from>
    <xdr:to>
      <xdr:col>0</xdr:col>
      <xdr:colOff>118419</xdr:colOff>
      <xdr:row>73</xdr:row>
      <xdr:rowOff>184467</xdr:rowOff>
    </xdr:to>
    <xdr:sp macro="" textlink="">
      <xdr:nvSpPr>
        <xdr:cNvPr id="57" name="Ellipse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0" y="12649587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74</xdr:row>
      <xdr:rowOff>50425</xdr:rowOff>
    </xdr:from>
    <xdr:to>
      <xdr:col>0</xdr:col>
      <xdr:colOff>118419</xdr:colOff>
      <xdr:row>74</xdr:row>
      <xdr:rowOff>183153</xdr:rowOff>
    </xdr:to>
    <xdr:sp macro="" textlink="">
      <xdr:nvSpPr>
        <xdr:cNvPr id="58" name="Ellipse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>
        <a:xfrm>
          <a:off x="0" y="12855338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75</xdr:row>
      <xdr:rowOff>49111</xdr:rowOff>
    </xdr:from>
    <xdr:to>
      <xdr:col>0</xdr:col>
      <xdr:colOff>118419</xdr:colOff>
      <xdr:row>75</xdr:row>
      <xdr:rowOff>181839</xdr:rowOff>
    </xdr:to>
    <xdr:sp macro="" textlink="">
      <xdr:nvSpPr>
        <xdr:cNvPr id="59" name="Ellipse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0" y="13061089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77</xdr:row>
      <xdr:rowOff>46482</xdr:rowOff>
    </xdr:from>
    <xdr:to>
      <xdr:col>0</xdr:col>
      <xdr:colOff>118419</xdr:colOff>
      <xdr:row>77</xdr:row>
      <xdr:rowOff>179210</xdr:rowOff>
    </xdr:to>
    <xdr:sp macro="" textlink="">
      <xdr:nvSpPr>
        <xdr:cNvPr id="61" name="Ellipse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/>
      </xdr:nvSpPr>
      <xdr:spPr>
        <a:xfrm>
          <a:off x="0" y="13472591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76</xdr:row>
      <xdr:rowOff>47797</xdr:rowOff>
    </xdr:from>
    <xdr:to>
      <xdr:col>0</xdr:col>
      <xdr:colOff>118419</xdr:colOff>
      <xdr:row>76</xdr:row>
      <xdr:rowOff>180525</xdr:rowOff>
    </xdr:to>
    <xdr:sp macro="" textlink="">
      <xdr:nvSpPr>
        <xdr:cNvPr id="62" name="Ellipse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>
        <a:xfrm>
          <a:off x="0" y="13266840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78</xdr:row>
      <xdr:rowOff>45167</xdr:rowOff>
    </xdr:from>
    <xdr:to>
      <xdr:col>0</xdr:col>
      <xdr:colOff>118419</xdr:colOff>
      <xdr:row>78</xdr:row>
      <xdr:rowOff>177895</xdr:rowOff>
    </xdr:to>
    <xdr:sp macro="" textlink="">
      <xdr:nvSpPr>
        <xdr:cNvPr id="63" name="Ellipse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>
        <a:xfrm>
          <a:off x="0" y="13678341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79</xdr:row>
      <xdr:rowOff>43852</xdr:rowOff>
    </xdr:from>
    <xdr:to>
      <xdr:col>0</xdr:col>
      <xdr:colOff>118419</xdr:colOff>
      <xdr:row>79</xdr:row>
      <xdr:rowOff>176580</xdr:rowOff>
    </xdr:to>
    <xdr:sp macro="" textlink="">
      <xdr:nvSpPr>
        <xdr:cNvPr id="64" name="Ellipse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>
        <a:xfrm>
          <a:off x="0" y="13884091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81</xdr:row>
      <xdr:rowOff>41223</xdr:rowOff>
    </xdr:from>
    <xdr:to>
      <xdr:col>0</xdr:col>
      <xdr:colOff>118419</xdr:colOff>
      <xdr:row>81</xdr:row>
      <xdr:rowOff>173951</xdr:rowOff>
    </xdr:to>
    <xdr:sp macro="" textlink="">
      <xdr:nvSpPr>
        <xdr:cNvPr id="66" name="Ellipse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>
          <a:off x="0" y="14295593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80</xdr:row>
      <xdr:rowOff>42538</xdr:rowOff>
    </xdr:from>
    <xdr:to>
      <xdr:col>0</xdr:col>
      <xdr:colOff>118419</xdr:colOff>
      <xdr:row>80</xdr:row>
      <xdr:rowOff>175266</xdr:rowOff>
    </xdr:to>
    <xdr:sp macro="" textlink="">
      <xdr:nvSpPr>
        <xdr:cNvPr id="67" name="Ellipse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/>
      </xdr:nvSpPr>
      <xdr:spPr>
        <a:xfrm>
          <a:off x="0" y="14089842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78</xdr:row>
      <xdr:rowOff>54692</xdr:rowOff>
    </xdr:from>
    <xdr:to>
      <xdr:col>0</xdr:col>
      <xdr:colOff>118419</xdr:colOff>
      <xdr:row>78</xdr:row>
      <xdr:rowOff>187420</xdr:rowOff>
    </xdr:to>
    <xdr:sp macro="" textlink="">
      <xdr:nvSpPr>
        <xdr:cNvPr id="68" name="Ellipse 67">
          <a:extLst>
            <a:ext uri="{FF2B5EF4-FFF2-40B4-BE49-F238E27FC236}">
              <a16:creationId xmlns:a16="http://schemas.microsoft.com/office/drawing/2014/main" id="{3D9665EE-610A-408B-9B85-E566D475CDD9}"/>
            </a:ext>
          </a:extLst>
        </xdr:cNvPr>
        <xdr:cNvSpPr/>
      </xdr:nvSpPr>
      <xdr:spPr>
        <a:xfrm>
          <a:off x="0" y="16018592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78</xdr:row>
      <xdr:rowOff>45167</xdr:rowOff>
    </xdr:from>
    <xdr:to>
      <xdr:col>0</xdr:col>
      <xdr:colOff>118419</xdr:colOff>
      <xdr:row>78</xdr:row>
      <xdr:rowOff>177895</xdr:rowOff>
    </xdr:to>
    <xdr:sp macro="" textlink="">
      <xdr:nvSpPr>
        <xdr:cNvPr id="77" name="Ellipse 76">
          <a:extLst>
            <a:ext uri="{FF2B5EF4-FFF2-40B4-BE49-F238E27FC236}">
              <a16:creationId xmlns:a16="http://schemas.microsoft.com/office/drawing/2014/main" id="{64F09247-8BDF-424F-B214-78F7932278AF}"/>
            </a:ext>
          </a:extLst>
        </xdr:cNvPr>
        <xdr:cNvSpPr/>
      </xdr:nvSpPr>
      <xdr:spPr>
        <a:xfrm>
          <a:off x="0" y="16009067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78</xdr:row>
      <xdr:rowOff>45167</xdr:rowOff>
    </xdr:from>
    <xdr:to>
      <xdr:col>0</xdr:col>
      <xdr:colOff>118419</xdr:colOff>
      <xdr:row>78</xdr:row>
      <xdr:rowOff>177895</xdr:rowOff>
    </xdr:to>
    <xdr:sp macro="" textlink="">
      <xdr:nvSpPr>
        <xdr:cNvPr id="80" name="Ellipse 79">
          <a:extLst>
            <a:ext uri="{FF2B5EF4-FFF2-40B4-BE49-F238E27FC236}">
              <a16:creationId xmlns:a16="http://schemas.microsoft.com/office/drawing/2014/main" id="{8C3E6183-2270-435B-A580-A43D8764EAF1}"/>
            </a:ext>
          </a:extLst>
        </xdr:cNvPr>
        <xdr:cNvSpPr/>
      </xdr:nvSpPr>
      <xdr:spPr>
        <a:xfrm>
          <a:off x="0" y="16009067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66</xdr:row>
      <xdr:rowOff>54692</xdr:rowOff>
    </xdr:from>
    <xdr:to>
      <xdr:col>0</xdr:col>
      <xdr:colOff>118419</xdr:colOff>
      <xdr:row>66</xdr:row>
      <xdr:rowOff>187420</xdr:rowOff>
    </xdr:to>
    <xdr:sp macro="" textlink="">
      <xdr:nvSpPr>
        <xdr:cNvPr id="81" name="Ellipse 80">
          <a:extLst>
            <a:ext uri="{FF2B5EF4-FFF2-40B4-BE49-F238E27FC236}">
              <a16:creationId xmlns:a16="http://schemas.microsoft.com/office/drawing/2014/main" id="{67F324F2-A701-46AA-9F41-21B02C75D3B9}"/>
            </a:ext>
          </a:extLst>
        </xdr:cNvPr>
        <xdr:cNvSpPr/>
      </xdr:nvSpPr>
      <xdr:spPr>
        <a:xfrm>
          <a:off x="0" y="16018592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66</xdr:row>
      <xdr:rowOff>45167</xdr:rowOff>
    </xdr:from>
    <xdr:to>
      <xdr:col>0</xdr:col>
      <xdr:colOff>118419</xdr:colOff>
      <xdr:row>66</xdr:row>
      <xdr:rowOff>177895</xdr:rowOff>
    </xdr:to>
    <xdr:sp macro="" textlink="">
      <xdr:nvSpPr>
        <xdr:cNvPr id="82" name="Ellipse 81">
          <a:extLst>
            <a:ext uri="{FF2B5EF4-FFF2-40B4-BE49-F238E27FC236}">
              <a16:creationId xmlns:a16="http://schemas.microsoft.com/office/drawing/2014/main" id="{4154D0D3-D50B-488C-92E5-831BCC72BD97}"/>
            </a:ext>
          </a:extLst>
        </xdr:cNvPr>
        <xdr:cNvSpPr/>
      </xdr:nvSpPr>
      <xdr:spPr>
        <a:xfrm>
          <a:off x="0" y="16009067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66</xdr:row>
      <xdr:rowOff>45167</xdr:rowOff>
    </xdr:from>
    <xdr:to>
      <xdr:col>0</xdr:col>
      <xdr:colOff>118419</xdr:colOff>
      <xdr:row>66</xdr:row>
      <xdr:rowOff>177895</xdr:rowOff>
    </xdr:to>
    <xdr:sp macro="" textlink="">
      <xdr:nvSpPr>
        <xdr:cNvPr id="83" name="Ellipse 82">
          <a:extLst>
            <a:ext uri="{FF2B5EF4-FFF2-40B4-BE49-F238E27FC236}">
              <a16:creationId xmlns:a16="http://schemas.microsoft.com/office/drawing/2014/main" id="{03A3FB4D-5855-4813-8265-91A9CDB3F8CC}"/>
            </a:ext>
          </a:extLst>
        </xdr:cNvPr>
        <xdr:cNvSpPr/>
      </xdr:nvSpPr>
      <xdr:spPr>
        <a:xfrm>
          <a:off x="0" y="16009067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78</xdr:row>
      <xdr:rowOff>45167</xdr:rowOff>
    </xdr:from>
    <xdr:to>
      <xdr:col>0</xdr:col>
      <xdr:colOff>118419</xdr:colOff>
      <xdr:row>78</xdr:row>
      <xdr:rowOff>177895</xdr:rowOff>
    </xdr:to>
    <xdr:sp macro="" textlink="">
      <xdr:nvSpPr>
        <xdr:cNvPr id="84" name="Ellipse 83">
          <a:extLst>
            <a:ext uri="{FF2B5EF4-FFF2-40B4-BE49-F238E27FC236}">
              <a16:creationId xmlns:a16="http://schemas.microsoft.com/office/drawing/2014/main" id="{AAF71CA9-9E94-4E36-A7AC-9178D4BDB801}"/>
            </a:ext>
          </a:extLst>
        </xdr:cNvPr>
        <xdr:cNvSpPr/>
      </xdr:nvSpPr>
      <xdr:spPr>
        <a:xfrm>
          <a:off x="0" y="13678341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79</xdr:row>
      <xdr:rowOff>43852</xdr:rowOff>
    </xdr:from>
    <xdr:to>
      <xdr:col>0</xdr:col>
      <xdr:colOff>118419</xdr:colOff>
      <xdr:row>79</xdr:row>
      <xdr:rowOff>176580</xdr:rowOff>
    </xdr:to>
    <xdr:sp macro="" textlink="">
      <xdr:nvSpPr>
        <xdr:cNvPr id="85" name="Ellipse 84">
          <a:extLst>
            <a:ext uri="{FF2B5EF4-FFF2-40B4-BE49-F238E27FC236}">
              <a16:creationId xmlns:a16="http://schemas.microsoft.com/office/drawing/2014/main" id="{B883B04C-6548-42E6-B9EC-A0D75663CB36}"/>
            </a:ext>
          </a:extLst>
        </xdr:cNvPr>
        <xdr:cNvSpPr/>
      </xdr:nvSpPr>
      <xdr:spPr>
        <a:xfrm>
          <a:off x="0" y="13884091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80</xdr:row>
      <xdr:rowOff>42538</xdr:rowOff>
    </xdr:from>
    <xdr:to>
      <xdr:col>0</xdr:col>
      <xdr:colOff>118419</xdr:colOff>
      <xdr:row>80</xdr:row>
      <xdr:rowOff>175266</xdr:rowOff>
    </xdr:to>
    <xdr:sp macro="" textlink="">
      <xdr:nvSpPr>
        <xdr:cNvPr id="86" name="Ellipse 85">
          <a:extLst>
            <a:ext uri="{FF2B5EF4-FFF2-40B4-BE49-F238E27FC236}">
              <a16:creationId xmlns:a16="http://schemas.microsoft.com/office/drawing/2014/main" id="{C2E7BCFB-583D-4ADB-BCC0-4DB37BFE4EEF}"/>
            </a:ext>
          </a:extLst>
        </xdr:cNvPr>
        <xdr:cNvSpPr/>
      </xdr:nvSpPr>
      <xdr:spPr>
        <a:xfrm>
          <a:off x="0" y="14089842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78</xdr:row>
      <xdr:rowOff>54692</xdr:rowOff>
    </xdr:from>
    <xdr:to>
      <xdr:col>0</xdr:col>
      <xdr:colOff>118419</xdr:colOff>
      <xdr:row>78</xdr:row>
      <xdr:rowOff>187420</xdr:rowOff>
    </xdr:to>
    <xdr:sp macro="" textlink="">
      <xdr:nvSpPr>
        <xdr:cNvPr id="87" name="Ellipse 86">
          <a:extLst>
            <a:ext uri="{FF2B5EF4-FFF2-40B4-BE49-F238E27FC236}">
              <a16:creationId xmlns:a16="http://schemas.microsoft.com/office/drawing/2014/main" id="{399155BC-5CE9-4D37-8EE8-8B391A27F0E0}"/>
            </a:ext>
          </a:extLst>
        </xdr:cNvPr>
        <xdr:cNvSpPr/>
      </xdr:nvSpPr>
      <xdr:spPr>
        <a:xfrm>
          <a:off x="0" y="13687866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78</xdr:row>
      <xdr:rowOff>45167</xdr:rowOff>
    </xdr:from>
    <xdr:to>
      <xdr:col>0</xdr:col>
      <xdr:colOff>118419</xdr:colOff>
      <xdr:row>78</xdr:row>
      <xdr:rowOff>177895</xdr:rowOff>
    </xdr:to>
    <xdr:sp macro="" textlink="">
      <xdr:nvSpPr>
        <xdr:cNvPr id="88" name="Ellipse 87">
          <a:extLst>
            <a:ext uri="{FF2B5EF4-FFF2-40B4-BE49-F238E27FC236}">
              <a16:creationId xmlns:a16="http://schemas.microsoft.com/office/drawing/2014/main" id="{9CBF66BC-73BE-4E4F-AA89-0ECEE3499F5A}"/>
            </a:ext>
          </a:extLst>
        </xdr:cNvPr>
        <xdr:cNvSpPr/>
      </xdr:nvSpPr>
      <xdr:spPr>
        <a:xfrm>
          <a:off x="0" y="13678341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78</xdr:row>
      <xdr:rowOff>45167</xdr:rowOff>
    </xdr:from>
    <xdr:to>
      <xdr:col>0</xdr:col>
      <xdr:colOff>118419</xdr:colOff>
      <xdr:row>78</xdr:row>
      <xdr:rowOff>177895</xdr:rowOff>
    </xdr:to>
    <xdr:sp macro="" textlink="">
      <xdr:nvSpPr>
        <xdr:cNvPr id="89" name="Ellipse 88">
          <a:extLst>
            <a:ext uri="{FF2B5EF4-FFF2-40B4-BE49-F238E27FC236}">
              <a16:creationId xmlns:a16="http://schemas.microsoft.com/office/drawing/2014/main" id="{88E8F9F3-EA5F-46C9-914B-6783922A7404}"/>
            </a:ext>
          </a:extLst>
        </xdr:cNvPr>
        <xdr:cNvSpPr/>
      </xdr:nvSpPr>
      <xdr:spPr>
        <a:xfrm>
          <a:off x="0" y="13678341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46</xdr:row>
      <xdr:rowOff>35905</xdr:rowOff>
    </xdr:from>
    <xdr:to>
      <xdr:col>0</xdr:col>
      <xdr:colOff>130034</xdr:colOff>
      <xdr:row>46</xdr:row>
      <xdr:rowOff>168633</xdr:rowOff>
    </xdr:to>
    <xdr:sp macro="" textlink="">
      <xdr:nvSpPr>
        <xdr:cNvPr id="90" name="Ellipse 89">
          <a:extLst>
            <a:ext uri="{FF2B5EF4-FFF2-40B4-BE49-F238E27FC236}">
              <a16:creationId xmlns:a16="http://schemas.microsoft.com/office/drawing/2014/main" id="{AE064C1B-18C6-44EB-96F6-A37CCA6B8870}"/>
            </a:ext>
          </a:extLst>
        </xdr:cNvPr>
        <xdr:cNvSpPr/>
      </xdr:nvSpPr>
      <xdr:spPr>
        <a:xfrm>
          <a:off x="0" y="7962362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4"/>
  <sheetViews>
    <sheetView showGridLines="0" tabSelected="1" zoomScaleNormal="100" workbookViewId="0">
      <pane ySplit="4" topLeftCell="A5" activePane="bottomLeft" state="frozen"/>
      <selection pane="bottomLeft"/>
    </sheetView>
  </sheetViews>
  <sheetFormatPr baseColWidth="10" defaultColWidth="11.42578125" defaultRowHeight="16.5" x14ac:dyDescent="0.3"/>
  <cols>
    <col min="1" max="1" width="45.28515625" style="1" customWidth="1"/>
    <col min="2" max="4" width="11.85546875" style="2" customWidth="1"/>
    <col min="5" max="5" width="12.7109375" style="2" customWidth="1"/>
    <col min="6" max="6" width="11.42578125" style="2"/>
    <col min="7" max="7" width="1.28515625" style="2" customWidth="1"/>
    <col min="8" max="8" width="3.28515625" style="2" customWidth="1"/>
    <col min="9" max="9" width="70.7109375" style="1" customWidth="1"/>
    <col min="10" max="16384" width="11.42578125" style="1"/>
  </cols>
  <sheetData>
    <row r="1" spans="1:9" ht="17.25" x14ac:dyDescent="0.3">
      <c r="A1" s="18" t="s">
        <v>95</v>
      </c>
    </row>
    <row r="2" spans="1:9" ht="17.25" x14ac:dyDescent="0.3">
      <c r="A2" s="19" t="s">
        <v>57</v>
      </c>
      <c r="B2" s="161" t="s">
        <v>53</v>
      </c>
      <c r="C2" s="162"/>
      <c r="G2" s="20" t="s">
        <v>105</v>
      </c>
    </row>
    <row r="3" spans="1:9" ht="17.25" x14ac:dyDescent="0.3">
      <c r="A3" s="19" t="s">
        <v>56</v>
      </c>
      <c r="B3" s="165" t="s">
        <v>55</v>
      </c>
      <c r="C3" s="166"/>
      <c r="D3" s="167"/>
      <c r="E3" s="21" t="s">
        <v>54</v>
      </c>
      <c r="F3" s="14"/>
      <c r="G3" s="20"/>
      <c r="I3" s="15" t="s">
        <v>62</v>
      </c>
    </row>
    <row r="4" spans="1:9" customFormat="1" ht="6" customHeight="1" x14ac:dyDescent="0.25"/>
    <row r="5" spans="1:9" x14ac:dyDescent="0.3">
      <c r="A5" s="22" t="s">
        <v>85</v>
      </c>
      <c r="B5" s="23"/>
      <c r="C5" s="24"/>
      <c r="D5" s="24"/>
      <c r="E5" s="153"/>
      <c r="F5" s="25" t="s">
        <v>10</v>
      </c>
      <c r="G5" s="26"/>
      <c r="I5" s="16"/>
    </row>
    <row r="6" spans="1:9" x14ac:dyDescent="0.3">
      <c r="A6" s="27" t="s">
        <v>14</v>
      </c>
      <c r="B6" s="28"/>
      <c r="C6" s="29" t="s">
        <v>7</v>
      </c>
      <c r="D6" s="30"/>
      <c r="E6" s="31" t="s">
        <v>4</v>
      </c>
      <c r="F6" s="31" t="s">
        <v>6</v>
      </c>
      <c r="G6" s="32"/>
      <c r="I6" s="16"/>
    </row>
    <row r="7" spans="1:9" x14ac:dyDescent="0.3">
      <c r="A7" s="33"/>
      <c r="B7" s="34">
        <f>C7-1</f>
        <v>2021</v>
      </c>
      <c r="C7" s="34">
        <f>D7-1</f>
        <v>2022</v>
      </c>
      <c r="D7" s="17">
        <v>2023</v>
      </c>
      <c r="E7" s="154" t="s">
        <v>8</v>
      </c>
      <c r="F7" s="35"/>
      <c r="G7" s="32"/>
      <c r="H7" s="2" t="s">
        <v>106</v>
      </c>
      <c r="I7" s="16"/>
    </row>
    <row r="8" spans="1:9" x14ac:dyDescent="0.3">
      <c r="A8" s="36" t="s">
        <v>58</v>
      </c>
      <c r="B8" s="37" t="s">
        <v>5</v>
      </c>
      <c r="C8" s="37" t="s">
        <v>5</v>
      </c>
      <c r="D8" s="37" t="s">
        <v>5</v>
      </c>
      <c r="E8" s="37" t="s">
        <v>5</v>
      </c>
      <c r="F8" s="37" t="s">
        <v>5</v>
      </c>
      <c r="G8" s="32"/>
      <c r="I8" s="16"/>
    </row>
    <row r="9" spans="1:9" x14ac:dyDescent="0.3">
      <c r="A9" s="39" t="s">
        <v>94</v>
      </c>
      <c r="B9" s="3">
        <v>0</v>
      </c>
      <c r="C9" s="3">
        <v>0</v>
      </c>
      <c r="D9" s="3">
        <v>0</v>
      </c>
      <c r="E9" s="40">
        <f t="shared" ref="E9:E17" si="0">AVERAGE(B9:D9)</f>
        <v>0</v>
      </c>
      <c r="G9" s="32"/>
      <c r="I9" s="16"/>
    </row>
    <row r="10" spans="1:9" x14ac:dyDescent="0.3">
      <c r="A10" s="41" t="s">
        <v>86</v>
      </c>
      <c r="B10" s="42"/>
      <c r="C10" s="42"/>
      <c r="D10" s="42"/>
      <c r="E10" s="43"/>
      <c r="G10" s="32"/>
      <c r="I10" s="16"/>
    </row>
    <row r="11" spans="1:9" x14ac:dyDescent="0.3">
      <c r="A11" s="39" t="s">
        <v>96</v>
      </c>
      <c r="B11" s="4">
        <v>0</v>
      </c>
      <c r="C11" s="4">
        <v>0</v>
      </c>
      <c r="D11" s="4">
        <v>0</v>
      </c>
      <c r="E11" s="44">
        <f>AVERAGE(B11:D11)</f>
        <v>0</v>
      </c>
      <c r="G11" s="32"/>
      <c r="I11" s="16"/>
    </row>
    <row r="12" spans="1:9" x14ac:dyDescent="0.3">
      <c r="A12" s="39" t="s">
        <v>97</v>
      </c>
      <c r="B12" s="4">
        <v>0</v>
      </c>
      <c r="C12" s="4">
        <v>0</v>
      </c>
      <c r="D12" s="4">
        <v>0</v>
      </c>
      <c r="E12" s="45">
        <f t="shared" si="0"/>
        <v>0</v>
      </c>
      <c r="G12" s="32"/>
      <c r="I12" s="16"/>
    </row>
    <row r="13" spans="1:9" x14ac:dyDescent="0.3">
      <c r="A13" s="39" t="s">
        <v>98</v>
      </c>
      <c r="B13" s="4">
        <v>0</v>
      </c>
      <c r="C13" s="4">
        <v>0</v>
      </c>
      <c r="D13" s="4">
        <v>0</v>
      </c>
      <c r="E13" s="44">
        <f t="shared" si="0"/>
        <v>0</v>
      </c>
      <c r="G13" s="32"/>
      <c r="I13" s="16"/>
    </row>
    <row r="14" spans="1:9" x14ac:dyDescent="0.3">
      <c r="A14" s="39" t="s">
        <v>99</v>
      </c>
      <c r="B14" s="4">
        <v>0</v>
      </c>
      <c r="C14" s="4">
        <v>0</v>
      </c>
      <c r="D14" s="4">
        <v>0</v>
      </c>
      <c r="E14" s="44">
        <f t="shared" si="0"/>
        <v>0</v>
      </c>
      <c r="G14" s="32"/>
      <c r="I14" s="16"/>
    </row>
    <row r="15" spans="1:9" x14ac:dyDescent="0.3">
      <c r="A15" s="46" t="s">
        <v>100</v>
      </c>
      <c r="B15" s="4">
        <v>0</v>
      </c>
      <c r="C15" s="4">
        <v>0</v>
      </c>
      <c r="D15" s="4">
        <v>0</v>
      </c>
      <c r="E15" s="44">
        <f t="shared" si="0"/>
        <v>0</v>
      </c>
      <c r="G15" s="32"/>
      <c r="I15" s="16"/>
    </row>
    <row r="16" spans="1:9" x14ac:dyDescent="0.3">
      <c r="A16" s="46" t="s">
        <v>101</v>
      </c>
      <c r="B16" s="4">
        <v>0</v>
      </c>
      <c r="C16" s="4">
        <v>0</v>
      </c>
      <c r="D16" s="4">
        <v>0</v>
      </c>
      <c r="E16" s="44">
        <f t="shared" si="0"/>
        <v>0</v>
      </c>
      <c r="G16" s="32"/>
      <c r="I16" s="16"/>
    </row>
    <row r="17" spans="1:9" x14ac:dyDescent="0.3">
      <c r="A17" s="46" t="s">
        <v>102</v>
      </c>
      <c r="B17" s="3">
        <v>0</v>
      </c>
      <c r="C17" s="3">
        <v>0</v>
      </c>
      <c r="D17" s="3">
        <v>0</v>
      </c>
      <c r="E17" s="47">
        <f t="shared" si="0"/>
        <v>0</v>
      </c>
      <c r="G17" s="32"/>
      <c r="I17" s="16"/>
    </row>
    <row r="18" spans="1:9" x14ac:dyDescent="0.3">
      <c r="A18" s="41" t="s">
        <v>11</v>
      </c>
      <c r="B18" s="43"/>
      <c r="C18" s="43"/>
      <c r="D18" s="43"/>
      <c r="E18" s="43"/>
      <c r="G18" s="32"/>
      <c r="I18" s="16"/>
    </row>
    <row r="19" spans="1:9" x14ac:dyDescent="0.3">
      <c r="A19" s="46" t="s">
        <v>63</v>
      </c>
      <c r="B19" s="48">
        <f>B9-SUM(B11:B15)+SUM(B16:B17)</f>
        <v>0</v>
      </c>
      <c r="C19" s="48">
        <f>C9-SUM(C11:C15)+SUM(C16:C17)</f>
        <v>0</v>
      </c>
      <c r="D19" s="48">
        <f>D9-SUM(D11:D15)+SUM(D16:D17)</f>
        <v>0</v>
      </c>
      <c r="E19" s="49">
        <f>AVERAGE(B19:D19)</f>
        <v>0</v>
      </c>
      <c r="G19" s="32"/>
      <c r="I19" s="16"/>
    </row>
    <row r="20" spans="1:9" x14ac:dyDescent="0.3">
      <c r="A20" s="36" t="s">
        <v>81</v>
      </c>
      <c r="B20" s="43"/>
      <c r="C20" s="43"/>
      <c r="D20" s="43"/>
      <c r="E20" s="43"/>
      <c r="G20" s="32"/>
      <c r="I20" s="16"/>
    </row>
    <row r="21" spans="1:9" x14ac:dyDescent="0.3">
      <c r="A21" s="46" t="s">
        <v>103</v>
      </c>
      <c r="B21" s="48">
        <f>B13</f>
        <v>0</v>
      </c>
      <c r="C21" s="48">
        <f t="shared" ref="C21:D21" si="1">C13</f>
        <v>0</v>
      </c>
      <c r="D21" s="48">
        <f t="shared" si="1"/>
        <v>0</v>
      </c>
      <c r="E21" s="44">
        <f>AVERAGE(B21:D21)</f>
        <v>0</v>
      </c>
      <c r="G21" s="32"/>
      <c r="I21" s="16"/>
    </row>
    <row r="22" spans="1:9" x14ac:dyDescent="0.3">
      <c r="A22" s="41" t="s">
        <v>9</v>
      </c>
      <c r="B22" s="43"/>
      <c r="C22" s="43"/>
      <c r="D22" s="43"/>
      <c r="E22" s="43"/>
      <c r="G22" s="32"/>
      <c r="I22" s="16"/>
    </row>
    <row r="23" spans="1:9" x14ac:dyDescent="0.3">
      <c r="A23" s="39" t="s">
        <v>64</v>
      </c>
      <c r="B23" s="4">
        <v>0</v>
      </c>
      <c r="C23" s="4">
        <v>0</v>
      </c>
      <c r="D23" s="4">
        <v>0</v>
      </c>
      <c r="E23" s="44">
        <f>AVERAGE(B23:D23)</f>
        <v>0</v>
      </c>
      <c r="G23" s="32"/>
      <c r="I23" s="16"/>
    </row>
    <row r="24" spans="1:9" x14ac:dyDescent="0.3">
      <c r="A24" s="39" t="s">
        <v>65</v>
      </c>
      <c r="B24" s="4">
        <v>0</v>
      </c>
      <c r="C24" s="4">
        <v>0</v>
      </c>
      <c r="D24" s="4">
        <v>0</v>
      </c>
      <c r="E24" s="45">
        <f>AVERAGE(B24:D24)</f>
        <v>0</v>
      </c>
      <c r="G24" s="32"/>
      <c r="I24" s="16"/>
    </row>
    <row r="25" spans="1:9" x14ac:dyDescent="0.3">
      <c r="A25" s="39" t="s">
        <v>66</v>
      </c>
      <c r="B25" s="4">
        <v>0</v>
      </c>
      <c r="C25" s="4">
        <v>0</v>
      </c>
      <c r="D25" s="4">
        <v>0</v>
      </c>
      <c r="E25" s="49">
        <f>AVERAGE(B25:D25)</f>
        <v>0</v>
      </c>
      <c r="G25" s="32"/>
      <c r="I25" s="16"/>
    </row>
    <row r="26" spans="1:9" x14ac:dyDescent="0.3">
      <c r="A26" s="41" t="s">
        <v>104</v>
      </c>
      <c r="B26" s="50">
        <f>SUM(B23:B25)-B21</f>
        <v>0</v>
      </c>
      <c r="C26" s="50">
        <f>SUM(C23:C25)-C21</f>
        <v>0</v>
      </c>
      <c r="D26" s="50">
        <f>SUM(D23:D25)-D21</f>
        <v>0</v>
      </c>
      <c r="E26" s="50"/>
      <c r="G26" s="32"/>
      <c r="I26" s="16"/>
    </row>
    <row r="27" spans="1:9" x14ac:dyDescent="0.3">
      <c r="A27" s="51" t="s">
        <v>74</v>
      </c>
      <c r="B27" s="155"/>
      <c r="C27" s="155"/>
      <c r="D27" s="155"/>
      <c r="E27" s="156"/>
      <c r="F27" s="54">
        <f>E12+E24</f>
        <v>0</v>
      </c>
      <c r="G27" s="32"/>
      <c r="I27" s="16"/>
    </row>
    <row r="28" spans="1:9" x14ac:dyDescent="0.3">
      <c r="A28" s="51" t="s">
        <v>75</v>
      </c>
      <c r="B28" s="155"/>
      <c r="C28" s="155"/>
      <c r="D28" s="155"/>
      <c r="E28" s="156"/>
      <c r="F28" s="55">
        <f>E19+E25</f>
        <v>0</v>
      </c>
      <c r="G28" s="32"/>
      <c r="I28" s="16"/>
    </row>
    <row r="29" spans="1:9" ht="15" customHeight="1" x14ac:dyDescent="0.3">
      <c r="A29" s="56"/>
      <c r="B29" s="57"/>
      <c r="C29" s="57"/>
      <c r="D29" s="57"/>
      <c r="E29" s="58"/>
      <c r="F29" s="59"/>
      <c r="G29" s="60"/>
      <c r="I29" s="16"/>
    </row>
    <row r="30" spans="1:9" x14ac:dyDescent="0.3">
      <c r="B30" s="61"/>
      <c r="C30" s="61"/>
      <c r="D30" s="61"/>
      <c r="E30" s="61"/>
      <c r="I30" s="16"/>
    </row>
    <row r="31" spans="1:9" x14ac:dyDescent="0.3">
      <c r="A31" s="62" t="s">
        <v>67</v>
      </c>
      <c r="B31" s="63"/>
      <c r="C31" s="63"/>
      <c r="D31" s="63"/>
      <c r="E31" s="63"/>
      <c r="F31" s="64" t="s">
        <v>12</v>
      </c>
      <c r="G31" s="65"/>
      <c r="I31" s="16"/>
    </row>
    <row r="32" spans="1:9" x14ac:dyDescent="0.3">
      <c r="A32" s="66" t="s">
        <v>13</v>
      </c>
      <c r="B32" s="67"/>
      <c r="C32" s="159" t="s">
        <v>18</v>
      </c>
      <c r="D32" s="159" t="s">
        <v>20</v>
      </c>
      <c r="E32" s="159" t="s">
        <v>21</v>
      </c>
      <c r="F32" s="159" t="s">
        <v>22</v>
      </c>
      <c r="G32" s="68"/>
      <c r="I32" s="16"/>
    </row>
    <row r="33" spans="1:9" ht="41.25" customHeight="1" x14ac:dyDescent="0.3">
      <c r="A33" s="69" t="s">
        <v>93</v>
      </c>
      <c r="B33" s="70" t="s">
        <v>91</v>
      </c>
      <c r="C33" s="160"/>
      <c r="D33" s="160"/>
      <c r="E33" s="160"/>
      <c r="F33" s="160"/>
      <c r="G33" s="68"/>
      <c r="I33" s="16"/>
    </row>
    <row r="34" spans="1:9" ht="6" customHeight="1" x14ac:dyDescent="0.3">
      <c r="A34" s="69"/>
      <c r="B34" s="70"/>
      <c r="C34" s="70"/>
      <c r="D34" s="70"/>
      <c r="E34" s="70"/>
      <c r="F34" s="70"/>
      <c r="G34" s="68"/>
      <c r="I34" s="16"/>
    </row>
    <row r="35" spans="1:9" x14ac:dyDescent="0.3">
      <c r="A35" s="157" t="s">
        <v>92</v>
      </c>
      <c r="B35" s="37" t="s">
        <v>0</v>
      </c>
      <c r="C35" s="37" t="s">
        <v>19</v>
      </c>
      <c r="D35" s="37" t="s">
        <v>1</v>
      </c>
      <c r="E35" s="71" t="s">
        <v>1</v>
      </c>
      <c r="F35" s="38" t="s">
        <v>5</v>
      </c>
      <c r="G35" s="68"/>
      <c r="I35" s="16"/>
    </row>
    <row r="36" spans="1:9" x14ac:dyDescent="0.3">
      <c r="A36" s="39" t="s">
        <v>16</v>
      </c>
      <c r="B36" s="5">
        <v>0</v>
      </c>
      <c r="C36" s="72">
        <v>33</v>
      </c>
      <c r="D36" s="73">
        <v>1</v>
      </c>
      <c r="E36" s="74">
        <v>1</v>
      </c>
      <c r="F36" s="47">
        <f>B36/C36*D36*E36</f>
        <v>0</v>
      </c>
      <c r="G36" s="68"/>
      <c r="I36" s="16"/>
    </row>
    <row r="37" spans="1:9" x14ac:dyDescent="0.3">
      <c r="A37" s="39" t="s">
        <v>17</v>
      </c>
      <c r="B37" s="6">
        <v>0</v>
      </c>
      <c r="C37" s="75">
        <v>50</v>
      </c>
      <c r="D37" s="76">
        <v>1</v>
      </c>
      <c r="E37" s="77">
        <v>1</v>
      </c>
      <c r="F37" s="44">
        <f t="shared" ref="F37:F49" si="2">B37/C37*D37*E37</f>
        <v>0</v>
      </c>
      <c r="G37" s="68"/>
      <c r="I37" s="16"/>
    </row>
    <row r="38" spans="1:9" x14ac:dyDescent="0.3">
      <c r="A38" s="39" t="s">
        <v>23</v>
      </c>
      <c r="B38" s="6">
        <v>0</v>
      </c>
      <c r="C38" s="75">
        <v>80</v>
      </c>
      <c r="D38" s="76">
        <v>1</v>
      </c>
      <c r="E38" s="77">
        <v>1</v>
      </c>
      <c r="F38" s="44">
        <f t="shared" si="2"/>
        <v>0</v>
      </c>
      <c r="G38" s="68"/>
      <c r="I38" s="16"/>
    </row>
    <row r="39" spans="1:9" x14ac:dyDescent="0.3">
      <c r="A39" s="39" t="s">
        <v>90</v>
      </c>
      <c r="B39" s="6">
        <v>0</v>
      </c>
      <c r="C39" s="75">
        <v>33</v>
      </c>
      <c r="D39" s="76">
        <v>1</v>
      </c>
      <c r="E39" s="7">
        <v>0</v>
      </c>
      <c r="F39" s="44">
        <f t="shared" si="2"/>
        <v>0</v>
      </c>
      <c r="G39" s="68"/>
      <c r="I39" s="16"/>
    </row>
    <row r="40" spans="1:9" x14ac:dyDescent="0.3">
      <c r="A40" s="39" t="s">
        <v>68</v>
      </c>
      <c r="B40" s="6">
        <v>0</v>
      </c>
      <c r="C40" s="75">
        <v>50</v>
      </c>
      <c r="D40" s="76">
        <v>1</v>
      </c>
      <c r="E40" s="7">
        <v>0</v>
      </c>
      <c r="F40" s="44">
        <f t="shared" si="2"/>
        <v>0</v>
      </c>
      <c r="G40" s="68"/>
      <c r="I40" s="16"/>
    </row>
    <row r="41" spans="1:9" x14ac:dyDescent="0.3">
      <c r="A41" s="39" t="s">
        <v>69</v>
      </c>
      <c r="B41" s="6">
        <v>0</v>
      </c>
      <c r="C41" s="75">
        <v>80</v>
      </c>
      <c r="D41" s="76">
        <v>1</v>
      </c>
      <c r="E41" s="7">
        <v>0</v>
      </c>
      <c r="F41" s="44">
        <f t="shared" si="2"/>
        <v>0</v>
      </c>
      <c r="G41" s="68"/>
      <c r="I41" s="16"/>
    </row>
    <row r="42" spans="1:9" ht="6" customHeight="1" x14ac:dyDescent="0.3">
      <c r="A42" s="33"/>
      <c r="B42" s="78"/>
      <c r="C42" s="79"/>
      <c r="D42" s="80"/>
      <c r="E42" s="81"/>
      <c r="F42" s="82"/>
      <c r="G42" s="68"/>
      <c r="I42" s="16"/>
    </row>
    <row r="43" spans="1:9" x14ac:dyDescent="0.3">
      <c r="A43" s="41" t="s">
        <v>27</v>
      </c>
      <c r="B43" s="83"/>
      <c r="D43" s="80"/>
      <c r="E43" s="84"/>
      <c r="F43" s="82"/>
      <c r="G43" s="68"/>
      <c r="I43" s="16"/>
    </row>
    <row r="44" spans="1:9" x14ac:dyDescent="0.3">
      <c r="A44" s="39" t="s">
        <v>16</v>
      </c>
      <c r="B44" s="6">
        <v>0</v>
      </c>
      <c r="C44" s="75">
        <v>33</v>
      </c>
      <c r="D44" s="85">
        <v>0.6</v>
      </c>
      <c r="E44" s="77">
        <v>1</v>
      </c>
      <c r="F44" s="44">
        <f t="shared" si="2"/>
        <v>0</v>
      </c>
      <c r="G44" s="68"/>
      <c r="I44" s="16"/>
    </row>
    <row r="45" spans="1:9" x14ac:dyDescent="0.3">
      <c r="A45" s="39" t="s">
        <v>17</v>
      </c>
      <c r="B45" s="6">
        <v>0</v>
      </c>
      <c r="C45" s="75">
        <v>50</v>
      </c>
      <c r="D45" s="85">
        <v>0.6</v>
      </c>
      <c r="E45" s="77">
        <v>1</v>
      </c>
      <c r="F45" s="44">
        <f t="shared" si="2"/>
        <v>0</v>
      </c>
      <c r="G45" s="68"/>
      <c r="I45" s="16"/>
    </row>
    <row r="46" spans="1:9" x14ac:dyDescent="0.3">
      <c r="A46" s="39" t="s">
        <v>23</v>
      </c>
      <c r="B46" s="6">
        <v>0</v>
      </c>
      <c r="C46" s="75">
        <v>80</v>
      </c>
      <c r="D46" s="85">
        <v>0.6</v>
      </c>
      <c r="E46" s="77">
        <v>1</v>
      </c>
      <c r="F46" s="44">
        <f t="shared" si="2"/>
        <v>0</v>
      </c>
      <c r="G46" s="68"/>
      <c r="I46" s="16"/>
    </row>
    <row r="47" spans="1:9" x14ac:dyDescent="0.3">
      <c r="A47" s="39" t="s">
        <v>90</v>
      </c>
      <c r="B47" s="6">
        <v>0</v>
      </c>
      <c r="C47" s="75">
        <v>33</v>
      </c>
      <c r="D47" s="85">
        <v>0.6</v>
      </c>
      <c r="E47" s="7">
        <v>0</v>
      </c>
      <c r="F47" s="44">
        <f t="shared" si="2"/>
        <v>0</v>
      </c>
      <c r="G47" s="68"/>
      <c r="I47" s="16"/>
    </row>
    <row r="48" spans="1:9" x14ac:dyDescent="0.3">
      <c r="A48" s="39" t="s">
        <v>68</v>
      </c>
      <c r="B48" s="6">
        <v>0</v>
      </c>
      <c r="C48" s="75">
        <v>50</v>
      </c>
      <c r="D48" s="85">
        <v>0.6</v>
      </c>
      <c r="E48" s="7">
        <v>0</v>
      </c>
      <c r="F48" s="44">
        <f t="shared" si="2"/>
        <v>0</v>
      </c>
      <c r="G48" s="68"/>
      <c r="I48" s="16"/>
    </row>
    <row r="49" spans="1:9" x14ac:dyDescent="0.3">
      <c r="A49" s="39" t="s">
        <v>69</v>
      </c>
      <c r="B49" s="6">
        <v>0</v>
      </c>
      <c r="C49" s="75">
        <v>80</v>
      </c>
      <c r="D49" s="85">
        <v>0.6</v>
      </c>
      <c r="E49" s="7">
        <v>0</v>
      </c>
      <c r="F49" s="44">
        <f t="shared" si="2"/>
        <v>0</v>
      </c>
      <c r="G49" s="68"/>
      <c r="I49" s="16"/>
    </row>
    <row r="50" spans="1:9" x14ac:dyDescent="0.3">
      <c r="A50" s="51" t="s">
        <v>24</v>
      </c>
      <c r="B50" s="86"/>
      <c r="C50" s="86"/>
      <c r="D50" s="86"/>
      <c r="E50" s="87"/>
      <c r="F50" s="88">
        <f>SUM(F36:F49)</f>
        <v>0</v>
      </c>
      <c r="G50" s="68"/>
      <c r="I50" s="16"/>
    </row>
    <row r="51" spans="1:9" ht="6" customHeight="1" x14ac:dyDescent="0.3">
      <c r="A51" s="36"/>
      <c r="E51" s="89"/>
      <c r="F51" s="82"/>
      <c r="G51" s="68"/>
      <c r="I51" s="16"/>
    </row>
    <row r="52" spans="1:9" x14ac:dyDescent="0.3">
      <c r="A52" s="41" t="s">
        <v>82</v>
      </c>
      <c r="E52" s="89"/>
      <c r="F52" s="82"/>
      <c r="G52" s="68"/>
      <c r="I52" s="16"/>
    </row>
    <row r="53" spans="1:9" x14ac:dyDescent="0.3">
      <c r="A53" s="51" t="s">
        <v>76</v>
      </c>
      <c r="B53" s="52"/>
      <c r="C53" s="52"/>
      <c r="D53" s="52"/>
      <c r="E53" s="53"/>
      <c r="F53" s="54">
        <f>F27</f>
        <v>0</v>
      </c>
      <c r="G53" s="68"/>
      <c r="I53" s="16"/>
    </row>
    <row r="54" spans="1:9" ht="17.25" thickBot="1" x14ac:dyDescent="0.35">
      <c r="A54" s="51" t="s">
        <v>77</v>
      </c>
      <c r="B54" s="52"/>
      <c r="C54" s="52"/>
      <c r="D54" s="52"/>
      <c r="E54" s="53"/>
      <c r="F54" s="90">
        <f>F28</f>
        <v>0</v>
      </c>
      <c r="G54" s="68"/>
      <c r="I54" s="16"/>
    </row>
    <row r="55" spans="1:9" x14ac:dyDescent="0.3">
      <c r="A55" s="91" t="s">
        <v>26</v>
      </c>
      <c r="B55" s="92"/>
      <c r="C55" s="92"/>
      <c r="D55" s="92"/>
      <c r="E55" s="93" t="s">
        <v>25</v>
      </c>
      <c r="F55" s="94">
        <f>SUM(F50:F54)</f>
        <v>0</v>
      </c>
      <c r="G55" s="95"/>
      <c r="I55" s="16"/>
    </row>
    <row r="56" spans="1:9" x14ac:dyDescent="0.3">
      <c r="I56" s="16"/>
    </row>
    <row r="57" spans="1:9" x14ac:dyDescent="0.3">
      <c r="A57" s="96" t="s">
        <v>87</v>
      </c>
      <c r="B57" s="97"/>
      <c r="C57" s="97"/>
      <c r="D57" s="97"/>
      <c r="E57" s="97"/>
      <c r="F57" s="98" t="s">
        <v>28</v>
      </c>
      <c r="G57" s="99"/>
      <c r="I57" s="16"/>
    </row>
    <row r="58" spans="1:9" ht="16.5" customHeight="1" x14ac:dyDescent="0.3">
      <c r="A58" s="100" t="s">
        <v>15</v>
      </c>
      <c r="B58" s="159" t="s">
        <v>31</v>
      </c>
      <c r="C58" s="159" t="s">
        <v>18</v>
      </c>
      <c r="D58" s="159" t="s">
        <v>20</v>
      </c>
      <c r="E58" s="159" t="s">
        <v>21</v>
      </c>
      <c r="F58" s="159" t="s">
        <v>22</v>
      </c>
      <c r="G58" s="101"/>
      <c r="I58" s="16"/>
    </row>
    <row r="59" spans="1:9" ht="39.75" customHeight="1" x14ac:dyDescent="0.3">
      <c r="A59" s="69" t="s">
        <v>29</v>
      </c>
      <c r="B59" s="160"/>
      <c r="C59" s="160"/>
      <c r="D59" s="160"/>
      <c r="E59" s="160"/>
      <c r="F59" s="160"/>
      <c r="G59" s="101"/>
      <c r="I59" s="16"/>
    </row>
    <row r="60" spans="1:9" ht="6" customHeight="1" x14ac:dyDescent="0.3">
      <c r="A60" s="69"/>
      <c r="B60" s="70"/>
      <c r="C60" s="70"/>
      <c r="D60" s="70"/>
      <c r="E60" s="70"/>
      <c r="F60" s="70"/>
      <c r="G60" s="101"/>
      <c r="I60" s="16"/>
    </row>
    <row r="61" spans="1:9" x14ac:dyDescent="0.3">
      <c r="A61" s="41" t="s">
        <v>30</v>
      </c>
      <c r="B61" s="37" t="s">
        <v>0</v>
      </c>
      <c r="C61" s="37" t="s">
        <v>19</v>
      </c>
      <c r="D61" s="37" t="s">
        <v>1</v>
      </c>
      <c r="E61" s="71" t="s">
        <v>1</v>
      </c>
      <c r="F61" s="37" t="s">
        <v>5</v>
      </c>
      <c r="G61" s="101"/>
      <c r="I61" s="16"/>
    </row>
    <row r="62" spans="1:9" x14ac:dyDescent="0.3">
      <c r="A62" s="39" t="s">
        <v>32</v>
      </c>
      <c r="B62" s="8">
        <v>0</v>
      </c>
      <c r="C62" s="72">
        <v>33</v>
      </c>
      <c r="D62" s="73">
        <v>1</v>
      </c>
      <c r="E62" s="74">
        <v>1</v>
      </c>
      <c r="F62" s="47">
        <f>B62/C62*D62*E62</f>
        <v>0</v>
      </c>
      <c r="G62" s="101"/>
      <c r="I62" s="16"/>
    </row>
    <row r="63" spans="1:9" x14ac:dyDescent="0.3">
      <c r="A63" s="39" t="s">
        <v>33</v>
      </c>
      <c r="B63" s="9">
        <v>0</v>
      </c>
      <c r="C63" s="75">
        <v>50</v>
      </c>
      <c r="D63" s="76">
        <v>1</v>
      </c>
      <c r="E63" s="77">
        <v>1</v>
      </c>
      <c r="F63" s="44">
        <f>B63/C63*D63*E63</f>
        <v>0</v>
      </c>
      <c r="G63" s="101"/>
      <c r="I63" s="16"/>
    </row>
    <row r="64" spans="1:9" x14ac:dyDescent="0.3">
      <c r="A64" s="39" t="s">
        <v>34</v>
      </c>
      <c r="B64" s="9">
        <v>0</v>
      </c>
      <c r="C64" s="75">
        <v>80</v>
      </c>
      <c r="D64" s="76">
        <v>1</v>
      </c>
      <c r="E64" s="77">
        <v>1</v>
      </c>
      <c r="F64" s="44">
        <f t="shared" ref="F64:F69" si="3">B64/C64*D64*E64</f>
        <v>0</v>
      </c>
      <c r="G64" s="101"/>
      <c r="I64" s="16"/>
    </row>
    <row r="65" spans="1:9" x14ac:dyDescent="0.3">
      <c r="A65" s="39" t="s">
        <v>35</v>
      </c>
      <c r="B65" s="9">
        <v>0</v>
      </c>
      <c r="C65" s="75">
        <v>80</v>
      </c>
      <c r="D65" s="76">
        <v>1</v>
      </c>
      <c r="E65" s="77">
        <v>1</v>
      </c>
      <c r="F65" s="44">
        <f t="shared" si="3"/>
        <v>0</v>
      </c>
      <c r="G65" s="101"/>
      <c r="I65" s="16"/>
    </row>
    <row r="66" spans="1:9" x14ac:dyDescent="0.3">
      <c r="A66" s="39" t="s">
        <v>36</v>
      </c>
      <c r="B66" s="9">
        <v>0</v>
      </c>
      <c r="C66" s="75">
        <v>80</v>
      </c>
      <c r="D66" s="76">
        <v>0.6</v>
      </c>
      <c r="E66" s="77">
        <v>1</v>
      </c>
      <c r="F66" s="44">
        <f t="shared" si="3"/>
        <v>0</v>
      </c>
      <c r="G66" s="101"/>
      <c r="I66" s="16"/>
    </row>
    <row r="67" spans="1:9" x14ac:dyDescent="0.3">
      <c r="A67" s="39" t="s">
        <v>79</v>
      </c>
      <c r="B67" s="9">
        <v>0</v>
      </c>
      <c r="C67" s="75">
        <v>33</v>
      </c>
      <c r="D67" s="76">
        <v>1</v>
      </c>
      <c r="E67" s="10">
        <v>0</v>
      </c>
      <c r="F67" s="44">
        <f t="shared" si="3"/>
        <v>0</v>
      </c>
      <c r="G67" s="101"/>
      <c r="I67" s="16"/>
    </row>
    <row r="68" spans="1:9" x14ac:dyDescent="0.3">
      <c r="A68" s="39" t="s">
        <v>78</v>
      </c>
      <c r="B68" s="9">
        <v>0</v>
      </c>
      <c r="C68" s="75">
        <v>50</v>
      </c>
      <c r="D68" s="76">
        <v>1</v>
      </c>
      <c r="E68" s="10">
        <v>0</v>
      </c>
      <c r="F68" s="44">
        <f>B68/C68*D68*E68</f>
        <v>0</v>
      </c>
      <c r="G68" s="101"/>
      <c r="I68" s="16"/>
    </row>
    <row r="69" spans="1:9" x14ac:dyDescent="0.3">
      <c r="A69" s="39" t="s">
        <v>80</v>
      </c>
      <c r="B69" s="9">
        <v>0</v>
      </c>
      <c r="C69" s="75">
        <v>80</v>
      </c>
      <c r="D69" s="76">
        <v>1</v>
      </c>
      <c r="E69" s="10">
        <v>0</v>
      </c>
      <c r="F69" s="44">
        <f t="shared" si="3"/>
        <v>0</v>
      </c>
      <c r="G69" s="101"/>
      <c r="I69" s="16"/>
    </row>
    <row r="70" spans="1:9" x14ac:dyDescent="0.3">
      <c r="A70" s="39" t="s">
        <v>37</v>
      </c>
      <c r="B70" s="9">
        <v>0</v>
      </c>
      <c r="C70" s="75">
        <v>80</v>
      </c>
      <c r="D70" s="76">
        <v>0.6</v>
      </c>
      <c r="E70" s="10">
        <v>0</v>
      </c>
      <c r="F70" s="44">
        <f t="shared" ref="F70" si="4">B70/C70*D70*E70</f>
        <v>0</v>
      </c>
      <c r="G70" s="101"/>
      <c r="I70" s="16"/>
    </row>
    <row r="71" spans="1:9" x14ac:dyDescent="0.3">
      <c r="A71" s="33" t="s">
        <v>72</v>
      </c>
      <c r="B71" s="102"/>
      <c r="C71" s="9">
        <v>0</v>
      </c>
      <c r="D71" s="76">
        <v>1</v>
      </c>
      <c r="E71" s="103" t="s">
        <v>11</v>
      </c>
      <c r="F71" s="82">
        <f>-C71*D71</f>
        <v>0</v>
      </c>
      <c r="G71" s="101"/>
      <c r="I71" s="16"/>
    </row>
    <row r="72" spans="1:9" ht="6" customHeight="1" x14ac:dyDescent="0.3">
      <c r="A72" s="33"/>
      <c r="B72" s="102"/>
      <c r="C72" s="79"/>
      <c r="D72" s="80"/>
      <c r="E72" s="104"/>
      <c r="F72" s="82"/>
      <c r="G72" s="101"/>
      <c r="I72" s="16"/>
    </row>
    <row r="73" spans="1:9" x14ac:dyDescent="0.3">
      <c r="A73" s="41" t="s">
        <v>59</v>
      </c>
      <c r="B73" s="102"/>
      <c r="C73" s="79"/>
      <c r="D73" s="80"/>
      <c r="E73" s="81"/>
      <c r="F73" s="82"/>
      <c r="G73" s="101"/>
      <c r="I73" s="16"/>
    </row>
    <row r="74" spans="1:9" x14ac:dyDescent="0.3">
      <c r="A74" s="39" t="s">
        <v>32</v>
      </c>
      <c r="B74" s="9">
        <v>0</v>
      </c>
      <c r="C74" s="75">
        <v>33</v>
      </c>
      <c r="D74" s="76">
        <v>0.6</v>
      </c>
      <c r="E74" s="77">
        <v>1</v>
      </c>
      <c r="F74" s="44">
        <f>B74/C74*D74*E74</f>
        <v>0</v>
      </c>
      <c r="G74" s="101"/>
      <c r="I74" s="16"/>
    </row>
    <row r="75" spans="1:9" x14ac:dyDescent="0.3">
      <c r="A75" s="39" t="s">
        <v>33</v>
      </c>
      <c r="B75" s="9">
        <v>0</v>
      </c>
      <c r="C75" s="75">
        <v>50</v>
      </c>
      <c r="D75" s="76">
        <v>0.6</v>
      </c>
      <c r="E75" s="77">
        <v>1</v>
      </c>
      <c r="F75" s="44">
        <f>B75/C75*D75*E75</f>
        <v>0</v>
      </c>
      <c r="G75" s="101"/>
      <c r="I75" s="16"/>
    </row>
    <row r="76" spans="1:9" x14ac:dyDescent="0.3">
      <c r="A76" s="39" t="s">
        <v>34</v>
      </c>
      <c r="B76" s="9">
        <v>0</v>
      </c>
      <c r="C76" s="75">
        <v>80</v>
      </c>
      <c r="D76" s="76">
        <v>0.6</v>
      </c>
      <c r="E76" s="77">
        <v>1</v>
      </c>
      <c r="F76" s="44">
        <f t="shared" ref="F76:F81" si="5">B76/C76*D76*E76</f>
        <v>0</v>
      </c>
      <c r="G76" s="101"/>
      <c r="I76" s="16"/>
    </row>
    <row r="77" spans="1:9" x14ac:dyDescent="0.3">
      <c r="A77" s="39" t="s">
        <v>35</v>
      </c>
      <c r="B77" s="9">
        <v>0</v>
      </c>
      <c r="C77" s="75">
        <v>80</v>
      </c>
      <c r="D77" s="76">
        <v>0.6</v>
      </c>
      <c r="E77" s="77">
        <v>1</v>
      </c>
      <c r="F77" s="44">
        <f t="shared" si="5"/>
        <v>0</v>
      </c>
      <c r="G77" s="101"/>
      <c r="I77" s="16"/>
    </row>
    <row r="78" spans="1:9" x14ac:dyDescent="0.3">
      <c r="A78" s="39" t="s">
        <v>36</v>
      </c>
      <c r="B78" s="9">
        <v>0</v>
      </c>
      <c r="C78" s="75">
        <v>80</v>
      </c>
      <c r="D78" s="76">
        <v>0</v>
      </c>
      <c r="E78" s="77">
        <v>1</v>
      </c>
      <c r="F78" s="44">
        <f t="shared" si="5"/>
        <v>0</v>
      </c>
      <c r="G78" s="101"/>
      <c r="I78" s="16"/>
    </row>
    <row r="79" spans="1:9" x14ac:dyDescent="0.3">
      <c r="A79" s="39" t="s">
        <v>79</v>
      </c>
      <c r="B79" s="9">
        <v>0</v>
      </c>
      <c r="C79" s="75">
        <v>33</v>
      </c>
      <c r="D79" s="76">
        <v>0.6</v>
      </c>
      <c r="E79" s="10">
        <v>0</v>
      </c>
      <c r="F79" s="44">
        <f t="shared" si="5"/>
        <v>0</v>
      </c>
      <c r="G79" s="101"/>
      <c r="I79" s="16"/>
    </row>
    <row r="80" spans="1:9" x14ac:dyDescent="0.3">
      <c r="A80" s="39" t="s">
        <v>78</v>
      </c>
      <c r="B80" s="9">
        <v>0</v>
      </c>
      <c r="C80" s="75">
        <v>50</v>
      </c>
      <c r="D80" s="76">
        <v>0.6</v>
      </c>
      <c r="E80" s="10">
        <v>0</v>
      </c>
      <c r="F80" s="44">
        <f>B80/C80*D80*E80</f>
        <v>0</v>
      </c>
      <c r="G80" s="101"/>
      <c r="I80" s="16"/>
    </row>
    <row r="81" spans="1:9" x14ac:dyDescent="0.3">
      <c r="A81" s="39" t="s">
        <v>80</v>
      </c>
      <c r="B81" s="9">
        <v>0</v>
      </c>
      <c r="C81" s="75">
        <v>80</v>
      </c>
      <c r="D81" s="76">
        <v>0.6</v>
      </c>
      <c r="E81" s="10">
        <v>0</v>
      </c>
      <c r="F81" s="44">
        <f t="shared" si="5"/>
        <v>0</v>
      </c>
      <c r="G81" s="101"/>
      <c r="I81" s="16"/>
    </row>
    <row r="82" spans="1:9" x14ac:dyDescent="0.3">
      <c r="A82" s="39" t="s">
        <v>37</v>
      </c>
      <c r="B82" s="9">
        <v>0</v>
      </c>
      <c r="C82" s="75">
        <v>80</v>
      </c>
      <c r="D82" s="76">
        <v>0</v>
      </c>
      <c r="E82" s="10">
        <v>0</v>
      </c>
      <c r="F82" s="44">
        <f>B82/C82*D82*E82</f>
        <v>0</v>
      </c>
      <c r="G82" s="101"/>
      <c r="I82" s="16"/>
    </row>
    <row r="83" spans="1:9" x14ac:dyDescent="0.3">
      <c r="A83" s="33" t="s">
        <v>73</v>
      </c>
      <c r="B83" s="102"/>
      <c r="C83" s="9">
        <v>0</v>
      </c>
      <c r="D83" s="76">
        <v>0.6</v>
      </c>
      <c r="E83" s="103" t="s">
        <v>11</v>
      </c>
      <c r="F83" s="82">
        <f>-C83*D83</f>
        <v>0</v>
      </c>
      <c r="G83" s="101"/>
      <c r="I83" s="16"/>
    </row>
    <row r="84" spans="1:9" x14ac:dyDescent="0.3">
      <c r="A84" s="51" t="s">
        <v>88</v>
      </c>
      <c r="B84" s="86"/>
      <c r="C84" s="86"/>
      <c r="D84" s="86"/>
      <c r="E84" s="87"/>
      <c r="F84" s="88">
        <f>SUM(F62:F70) + SUM(F74:F82) + AVERAGE(F71,F83)</f>
        <v>0</v>
      </c>
      <c r="G84" s="101"/>
      <c r="I84" s="16"/>
    </row>
    <row r="85" spans="1:9" ht="6" customHeight="1" x14ac:dyDescent="0.3">
      <c r="A85" s="36"/>
      <c r="E85" s="89"/>
      <c r="F85" s="82"/>
      <c r="G85" s="101"/>
      <c r="I85" s="16"/>
    </row>
    <row r="86" spans="1:9" x14ac:dyDescent="0.3">
      <c r="A86" s="41" t="s">
        <v>83</v>
      </c>
      <c r="E86" s="89"/>
      <c r="F86" s="82"/>
      <c r="G86" s="101"/>
      <c r="I86" s="16"/>
    </row>
    <row r="87" spans="1:9" x14ac:dyDescent="0.3">
      <c r="A87" s="105" t="s">
        <v>26</v>
      </c>
      <c r="B87" s="106"/>
      <c r="C87" s="107"/>
      <c r="D87" s="106"/>
      <c r="E87" s="87"/>
      <c r="F87" s="108">
        <f>F55</f>
        <v>0</v>
      </c>
      <c r="G87" s="101"/>
      <c r="I87" s="16"/>
    </row>
    <row r="88" spans="1:9" x14ac:dyDescent="0.3">
      <c r="A88" s="41" t="s">
        <v>89</v>
      </c>
      <c r="B88" s="82"/>
      <c r="C88" s="109"/>
      <c r="D88" s="82"/>
      <c r="E88" s="89"/>
      <c r="F88" s="110"/>
      <c r="G88" s="101"/>
      <c r="I88" s="16"/>
    </row>
    <row r="89" spans="1:9" x14ac:dyDescent="0.3">
      <c r="A89" s="111" t="s">
        <v>38</v>
      </c>
      <c r="B89" s="9">
        <v>0</v>
      </c>
      <c r="C89" s="163" t="s">
        <v>40</v>
      </c>
      <c r="D89" s="112"/>
      <c r="E89" s="1"/>
      <c r="F89" s="1"/>
      <c r="G89" s="101"/>
      <c r="I89" s="16"/>
    </row>
    <row r="90" spans="1:9" ht="17.25" thickBot="1" x14ac:dyDescent="0.35">
      <c r="A90" s="111" t="s">
        <v>39</v>
      </c>
      <c r="B90" s="9">
        <v>0</v>
      </c>
      <c r="C90" s="164"/>
      <c r="D90" s="11">
        <v>0</v>
      </c>
      <c r="E90" s="113" t="s">
        <v>41</v>
      </c>
      <c r="F90" s="114">
        <f>B89+B90*D90</f>
        <v>0</v>
      </c>
      <c r="G90" s="101"/>
      <c r="I90" s="16"/>
    </row>
    <row r="91" spans="1:9" x14ac:dyDescent="0.3">
      <c r="A91" s="115" t="s">
        <v>42</v>
      </c>
      <c r="B91" s="116"/>
      <c r="C91" s="116"/>
      <c r="D91" s="116"/>
      <c r="E91" s="117" t="s">
        <v>25</v>
      </c>
      <c r="F91" s="118">
        <f>SUM(F84:F90)</f>
        <v>0</v>
      </c>
      <c r="G91" s="119"/>
      <c r="I91" s="16"/>
    </row>
    <row r="92" spans="1:9" x14ac:dyDescent="0.3">
      <c r="I92" s="16"/>
    </row>
    <row r="93" spans="1:9" x14ac:dyDescent="0.3">
      <c r="A93" s="120" t="s">
        <v>43</v>
      </c>
      <c r="B93" s="121"/>
      <c r="C93" s="121"/>
      <c r="D93" s="121"/>
      <c r="E93" s="121"/>
      <c r="F93" s="121"/>
      <c r="G93" s="122"/>
      <c r="I93" s="16"/>
    </row>
    <row r="94" spans="1:9" x14ac:dyDescent="0.3">
      <c r="A94" s="123" t="s">
        <v>60</v>
      </c>
      <c r="G94" s="124"/>
      <c r="I94" s="16"/>
    </row>
    <row r="95" spans="1:9" ht="6" customHeight="1" x14ac:dyDescent="0.3">
      <c r="A95" s="33"/>
      <c r="G95" s="124"/>
      <c r="I95" s="16"/>
    </row>
    <row r="96" spans="1:9" x14ac:dyDescent="0.3">
      <c r="A96" s="125" t="s">
        <v>84</v>
      </c>
      <c r="B96" s="86"/>
      <c r="C96" s="126"/>
      <c r="D96" s="126"/>
      <c r="E96" s="86"/>
      <c r="F96" s="127">
        <f>F91</f>
        <v>0</v>
      </c>
      <c r="G96" s="124"/>
      <c r="I96" s="16"/>
    </row>
    <row r="97" spans="1:9" ht="5.25" customHeight="1" x14ac:dyDescent="0.3">
      <c r="A97" s="33"/>
      <c r="C97" s="128"/>
      <c r="D97" s="1"/>
      <c r="G97" s="124"/>
      <c r="I97" s="16"/>
    </row>
    <row r="98" spans="1:9" x14ac:dyDescent="0.3">
      <c r="A98" s="129" t="s">
        <v>44</v>
      </c>
      <c r="B98" s="130" t="s">
        <v>46</v>
      </c>
      <c r="C98" s="12">
        <v>0</v>
      </c>
      <c r="D98" s="131"/>
      <c r="E98" s="158" t="s">
        <v>61</v>
      </c>
      <c r="F98" s="44">
        <f>F96*C98</f>
        <v>0</v>
      </c>
      <c r="G98" s="124"/>
      <c r="I98" s="16"/>
    </row>
    <row r="99" spans="1:9" x14ac:dyDescent="0.3">
      <c r="A99" s="132" t="s">
        <v>45</v>
      </c>
      <c r="B99" s="133" t="s">
        <v>47</v>
      </c>
      <c r="C99" s="134">
        <f>1-C98</f>
        <v>1</v>
      </c>
      <c r="D99" s="131"/>
      <c r="E99" s="158" t="s">
        <v>61</v>
      </c>
      <c r="F99" s="44">
        <f>F96*C99</f>
        <v>0</v>
      </c>
      <c r="G99" s="124"/>
      <c r="I99" s="16"/>
    </row>
    <row r="100" spans="1:9" ht="6" customHeight="1" x14ac:dyDescent="0.3">
      <c r="A100" s="33"/>
      <c r="E100" s="135"/>
      <c r="G100" s="124"/>
      <c r="I100" s="16"/>
    </row>
    <row r="101" spans="1:9" ht="15" customHeight="1" x14ac:dyDescent="0.3">
      <c r="A101" s="136" t="s">
        <v>70</v>
      </c>
      <c r="B101" s="86"/>
      <c r="C101" s="86"/>
      <c r="D101" s="86"/>
      <c r="E101" s="137"/>
      <c r="F101" s="138"/>
      <c r="G101" s="124"/>
      <c r="I101" s="16"/>
    </row>
    <row r="102" spans="1:9" x14ac:dyDescent="0.3">
      <c r="A102" s="39" t="s">
        <v>71</v>
      </c>
      <c r="B102" s="133" t="s">
        <v>3</v>
      </c>
      <c r="C102" s="13">
        <v>1</v>
      </c>
      <c r="D102" s="139"/>
      <c r="E102" s="133" t="s">
        <v>48</v>
      </c>
      <c r="F102" s="140">
        <f>F99/C102</f>
        <v>0</v>
      </c>
      <c r="G102" s="124"/>
      <c r="I102" s="16"/>
    </row>
    <row r="103" spans="1:9" x14ac:dyDescent="0.3">
      <c r="A103" s="141" t="s">
        <v>49</v>
      </c>
      <c r="B103" s="142"/>
      <c r="C103" s="143">
        <f>F102</f>
        <v>0</v>
      </c>
      <c r="D103" s="144" t="s">
        <v>2</v>
      </c>
      <c r="E103" s="145"/>
      <c r="F103" s="146"/>
      <c r="G103" s="124"/>
      <c r="I103" s="16"/>
    </row>
    <row r="104" spans="1:9" x14ac:dyDescent="0.3">
      <c r="A104" s="147" t="s">
        <v>52</v>
      </c>
      <c r="B104" s="148" t="s">
        <v>50</v>
      </c>
      <c r="C104" s="149">
        <f>F102*0.75</f>
        <v>0</v>
      </c>
      <c r="D104" s="150" t="s">
        <v>2</v>
      </c>
      <c r="E104" s="148" t="s">
        <v>51</v>
      </c>
      <c r="F104" s="151">
        <f>F102*1.25</f>
        <v>0</v>
      </c>
      <c r="G104" s="152"/>
      <c r="I104" s="16"/>
    </row>
  </sheetData>
  <sheetProtection algorithmName="SHA-512" hashValue="T44m6q45+g2K+CzPndU3qnwFcT1r4OLfQsZ6wi4QSogJPLfjaBTkEJyZcrgw8rSjHEFxvuSqFnOMeFUiqyS2fg==" saltValue="h1YZ4NEe8HyUuEjrLfgpsQ==" spinCount="100000" sheet="1" objects="1" scenarios="1"/>
  <mergeCells count="12">
    <mergeCell ref="B2:C2"/>
    <mergeCell ref="B3:D3"/>
    <mergeCell ref="B58:B59"/>
    <mergeCell ref="C89:C90"/>
    <mergeCell ref="C32:C33"/>
    <mergeCell ref="D32:D33"/>
    <mergeCell ref="E32:E33"/>
    <mergeCell ref="F32:F33"/>
    <mergeCell ref="C58:C59"/>
    <mergeCell ref="D58:D59"/>
    <mergeCell ref="E58:E59"/>
    <mergeCell ref="F58:F59"/>
  </mergeCells>
  <printOptions gridLines="1"/>
  <pageMargins left="0.70866141732283472" right="0.70866141732283472" top="0.74803149606299213" bottom="0.74803149606299213" header="0.31496062992125984" footer="0.31496062992125984"/>
  <pageSetup paperSize="9" scale="72" fitToHeight="0" orientation="landscape" cellComments="asDisplayed" r:id="rId1"/>
  <headerFooter>
    <oddFooter>&amp;L&amp;F&amp;R&amp;P / &amp;N</oddFooter>
  </headerFooter>
  <rowBreaks count="3" manualBreakCount="3">
    <brk id="30" max="8" man="1"/>
    <brk id="56" max="8" man="1"/>
    <brk id="92" max="8" man="1"/>
  </rowBreaks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DE</vt:lpstr>
      <vt:lpstr>DE!Impression_des_titres</vt:lpstr>
      <vt:lpstr>DE!Zone_d_impression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chaix</dc:creator>
  <cp:lastModifiedBy>Laurent SEPPEY</cp:lastModifiedBy>
  <cp:lastPrinted>2019-05-06T13:24:17Z</cp:lastPrinted>
  <dcterms:created xsi:type="dcterms:W3CDTF">2018-09-15T09:48:31Z</dcterms:created>
  <dcterms:modified xsi:type="dcterms:W3CDTF">2025-02-10T15:58:42Z</dcterms:modified>
</cp:coreProperties>
</file>