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Généralités - Directives\Directives\"/>
    </mc:Choice>
  </mc:AlternateContent>
  <xr:revisionPtr revIDLastSave="0" documentId="13_ncr:1_{3AA943FA-8E6D-42D0-A998-D041DBE46A3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R" sheetId="2" r:id="rId1"/>
  </sheets>
  <definedNames>
    <definedName name="_xlnm.Print_Titles" localSheetId="0">FR!$1:$4</definedName>
    <definedName name="_xlnm.Print_Area" localSheetId="0">FR!$A:$I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2" l="1"/>
  <c r="F116" i="2"/>
  <c r="F105" i="2"/>
  <c r="F106" i="2"/>
  <c r="F107" i="2"/>
  <c r="F108" i="2"/>
  <c r="F109" i="2"/>
  <c r="F110" i="2"/>
  <c r="F111" i="2"/>
  <c r="F112" i="2"/>
  <c r="F113" i="2"/>
  <c r="F114" i="2"/>
  <c r="F115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49" i="2"/>
  <c r="F46" i="2"/>
  <c r="F47" i="2"/>
  <c r="F48" i="2"/>
  <c r="F50" i="2"/>
  <c r="F42" i="2"/>
  <c r="F43" i="2"/>
  <c r="F38" i="2"/>
  <c r="F39" i="2"/>
  <c r="F40" i="2"/>
  <c r="F117" i="2"/>
  <c r="F98" i="2"/>
  <c r="C133" i="2" l="1"/>
  <c r="F104" i="2"/>
  <c r="F103" i="2"/>
  <c r="F102" i="2"/>
  <c r="F101" i="2"/>
  <c r="F84" i="2"/>
  <c r="F83" i="2"/>
  <c r="F82" i="2"/>
  <c r="F51" i="2"/>
  <c r="F45" i="2"/>
  <c r="F44" i="2"/>
  <c r="F41" i="2"/>
  <c r="F37" i="2"/>
  <c r="F36" i="2"/>
  <c r="E25" i="2"/>
  <c r="E24" i="2"/>
  <c r="E23" i="2"/>
  <c r="D21" i="2"/>
  <c r="D26" i="2" s="1"/>
  <c r="C21" i="2"/>
  <c r="C26" i="2" s="1"/>
  <c r="B21" i="2"/>
  <c r="B26" i="2" s="1"/>
  <c r="D19" i="2"/>
  <c r="C19" i="2"/>
  <c r="B19" i="2"/>
  <c r="E17" i="2"/>
  <c r="E16" i="2"/>
  <c r="E15" i="2"/>
  <c r="E14" i="2"/>
  <c r="E13" i="2"/>
  <c r="E12" i="2"/>
  <c r="E11" i="2"/>
  <c r="E9" i="2"/>
  <c r="C7" i="2"/>
  <c r="B7" i="2" s="1"/>
  <c r="F118" i="2" l="1"/>
  <c r="F70" i="2"/>
  <c r="F27" i="2"/>
  <c r="F73" i="2" s="1"/>
  <c r="E19" i="2"/>
  <c r="F28" i="2" s="1"/>
  <c r="F74" i="2" s="1"/>
  <c r="E21" i="2"/>
  <c r="F75" i="2" l="1"/>
  <c r="F121" i="2" l="1"/>
  <c r="F125" i="2" s="1"/>
  <c r="F130" i="2" s="1"/>
  <c r="F133" i="2" l="1"/>
  <c r="F136" i="2" s="1"/>
  <c r="F132" i="2"/>
  <c r="F138" i="2" l="1"/>
  <c r="C138" i="2"/>
  <c r="C137" i="2"/>
</calcChain>
</file>

<file path=xl/sharedStrings.xml><?xml version="1.0" encoding="utf-8"?>
<sst xmlns="http://schemas.openxmlformats.org/spreadsheetml/2006/main" count="177" uniqueCount="114">
  <si>
    <t>[CHF]</t>
  </si>
  <si>
    <t>[%]</t>
  </si>
  <si>
    <t>CHF/an</t>
  </si>
  <si>
    <t>investissements planifiés sur les 6 à 10 prochaines années:</t>
  </si>
  <si>
    <t>CHF/m3</t>
  </si>
  <si>
    <t>m3:</t>
  </si>
  <si>
    <t>Coûts historiques selon comptes communaux et intercommunaux (pas adaptés pour fixer les taxes) =</t>
  </si>
  <si>
    <t>Coûts selon comptabilité</t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</si>
  <si>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Les données à introduire sont </t>
    </r>
    <r>
      <rPr>
        <b/>
        <sz val="11"/>
        <color rgb="FFFF0000"/>
        <rFont val="Arial Narrow"/>
        <family val="2"/>
      </rPr>
      <t>en rouge</t>
    </r>
  </si>
  <si>
    <t>année</t>
  </si>
  <si>
    <t>moyenne</t>
  </si>
  <si>
    <t>total</t>
  </si>
  <si>
    <t>sur les 3 ans</t>
  </si>
  <si>
    <t>Coûts des installations communales:</t>
  </si>
  <si>
    <t>[CHF/an]</t>
  </si>
  <si>
    <t>Total des charges (fonction 71 nature 3)</t>
  </si>
  <si>
    <r>
      <t>sous déduction ( ̶  ) de ou avec ajout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de:</t>
    </r>
  </si>
  <si>
    <t xml:space="preserve">  ̶  Total des revenus (fonction 71 nature 4)</t>
  </si>
  <si>
    <t>ce qui donne:</t>
  </si>
  <si>
    <t xml:space="preserve">     coûts d'exploitation des installations communales</t>
  </si>
  <si>
    <t>Part communale à l'association intercommunale:</t>
  </si>
  <si>
    <t>qui se décompose en:</t>
  </si>
  <si>
    <t xml:space="preserve">           part com. aux amortissements de l'association</t>
  </si>
  <si>
    <t xml:space="preserve">     part com. aux intérêts passifs de l'association</t>
  </si>
  <si>
    <t xml:space="preserve">     solde = part com. aux coûts d'exploitation intercom.</t>
  </si>
  <si>
    <r>
      <t xml:space="preserve">total des intérêts passifs communaux et intercommunaux </t>
    </r>
    <r>
      <rPr>
        <sz val="11"/>
        <color theme="1"/>
        <rFont val="Arial Narrow"/>
        <family val="2"/>
      </rPr>
      <t>(utilisés dans la suite du calcul)</t>
    </r>
  </si>
  <si>
    <r>
      <t xml:space="preserve">total des coûts d'exploitation des installations communales et intercommunales </t>
    </r>
    <r>
      <rPr>
        <sz val="11"/>
        <color theme="1"/>
        <rFont val="Arial Narrow"/>
        <family val="2"/>
      </rPr>
      <t>(utilisés dans la suite du calcul)</t>
    </r>
  </si>
  <si>
    <t>Coûts acceptés par la surveillance des prix comme conduisant à des taxes globalement non abusives =</t>
  </si>
  <si>
    <t>Coûts réels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</si>
  <si>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FF6600"/>
        <rFont val="Arial Narrow"/>
        <family val="2"/>
      </rPr>
      <t>en orange</t>
    </r>
  </si>
  <si>
    <t>durée de vie technique</t>
  </si>
  <si>
    <t>part pouvant être prise en considération</t>
  </si>
  <si>
    <r>
      <t>part de la commune (</t>
    </r>
    <r>
      <rPr>
        <sz val="11"/>
        <color rgb="FFFF0000"/>
        <rFont val="Arial Narrow"/>
        <family val="2"/>
      </rPr>
      <t>clé de répartition</t>
    </r>
    <r>
      <rPr>
        <sz val="11"/>
        <color theme="1"/>
        <rFont val="Arial Narrow"/>
        <family val="2"/>
      </rPr>
      <t>)</t>
    </r>
  </si>
  <si>
    <t>amortisse-ment calculatoire</t>
  </si>
  <si>
    <r>
      <t>Amortissement calculatoire basé sur les valeurs historiques ou la valeur économique de remplac.</t>
    </r>
    <r>
      <rPr>
        <b/>
        <vertAlign val="superscript"/>
        <sz val="11"/>
        <color theme="1"/>
        <rFont val="Arial Narrow"/>
        <family val="2"/>
      </rPr>
      <t>t</t>
    </r>
    <r>
      <rPr>
        <b/>
        <sz val="11"/>
        <color theme="1"/>
        <rFont val="Arial Narrow"/>
        <family val="2"/>
      </rPr>
      <t>:</t>
    </r>
  </si>
  <si>
    <t>valeur considérée</t>
  </si>
  <si>
    <t>Calcul selon les valeurs historiques :</t>
  </si>
  <si>
    <t>[années]</t>
  </si>
  <si>
    <t>Calcul selon la valeur économique de remplacement :</t>
  </si>
  <si>
    <r>
      <t>total des amortissements calculatoires des installations existantes</t>
    </r>
    <r>
      <rPr>
        <i/>
        <sz val="11"/>
        <color theme="1"/>
        <rFont val="Arial Narrow"/>
        <family val="2"/>
      </rPr>
      <t xml:space="preserve"> [à comparer avec le titre A) de l'annexe 3]</t>
    </r>
  </si>
  <si>
    <t>auquel il faut ajouter, selon les coûts basés sur la comptabilité (encadré rouge ci-dessus):</t>
  </si>
  <si>
    <t>total des intérêts passifs communaux et intercommunaux</t>
  </si>
  <si>
    <r>
      <t>total coûts d'exploitation, installations communales et intercommunales</t>
    </r>
    <r>
      <rPr>
        <i/>
        <sz val="11"/>
        <color theme="1"/>
        <rFont val="Arial Narrow"/>
        <family val="2"/>
      </rPr>
      <t xml:space="preserve"> [à comparer avec titre B) annexe 3]</t>
    </r>
  </si>
  <si>
    <t>total des coûts réels actuels</t>
  </si>
  <si>
    <t>Coûts réels et planifiés qui doivent être couverts par les taxes annuelles =</t>
  </si>
  <si>
    <t>Coûts réels et planifiés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</si>
  <si>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50"/>
        <rFont val="Arial Narrow"/>
        <family val="2"/>
      </rPr>
      <t>en vert</t>
    </r>
  </si>
  <si>
    <t>durée de vie technique:</t>
  </si>
  <si>
    <t>Amortisse-ment calculatoire</t>
  </si>
  <si>
    <t>Calcul de l'amortissement calculatoire des inves-tissements planifiés qui augmenteront la v.é.r.:</t>
  </si>
  <si>
    <t>augmentation de la v.é.r.:</t>
  </si>
  <si>
    <t>investissements planifiés sur les 5 prochaines années:</t>
  </si>
  <si>
    <t>total des amortissements calculatoires des investissements planifiés entrant en considération:</t>
  </si>
  <si>
    <t>auquel il faut ajouter, selon les coûts réels (encadré orange ci-dessus):</t>
  </si>
  <si>
    <t>et l'adaptation des frais d'exploitation liés aux exigences règlementaires et techniques, cas échéant (à justifier dans un rapport séparé):</t>
  </si>
  <si>
    <r>
      <t xml:space="preserve">      augmentation</t>
    </r>
    <r>
      <rPr>
        <sz val="11"/>
        <color theme="1"/>
        <rFont val="Arial Narrow"/>
        <family val="2"/>
      </rPr>
      <t xml:space="preserve"> coûts d'exploitation de la commune:</t>
    </r>
  </si>
  <si>
    <t>part de la commune &gt;</t>
  </si>
  <si>
    <r>
      <t xml:space="preserve">      augmentation </t>
    </r>
    <r>
      <rPr>
        <sz val="11"/>
        <color theme="1"/>
        <rFont val="Arial Narrow"/>
        <family val="2"/>
      </rPr>
      <t>coûts d'exploitation de l'association:</t>
    </r>
  </si>
  <si>
    <t>total:</t>
  </si>
  <si>
    <t>total des coûts réels et planifiés</t>
  </si>
  <si>
    <t>Calcul des taxes annuelles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</si>
  <si>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F0"/>
        <rFont val="Arial Narrow"/>
        <family val="2"/>
      </rPr>
      <t>en bleu</t>
    </r>
  </si>
  <si>
    <t>coûts annuels à couvrir = revenu des taxes annuelles à générer (encadré vert ci-dessus)</t>
  </si>
  <si>
    <r>
      <t>Répartition prévue entre</t>
    </r>
    <r>
      <rPr>
        <b/>
        <sz val="11"/>
        <color theme="1"/>
        <rFont val="Arial Narrow"/>
        <family val="2"/>
      </rPr>
      <t xml:space="preserve"> taxes de base</t>
    </r>
    <r>
      <rPr>
        <sz val="11"/>
        <color theme="1"/>
        <rFont val="Arial Narrow"/>
        <family val="2"/>
      </rPr>
      <t xml:space="preserve"> (recomman- </t>
    </r>
  </si>
  <si>
    <t>taxes de base:</t>
  </si>
  <si>
    <t>revenu annuel nécessaire:</t>
  </si>
  <si>
    <r>
      <t xml:space="preserve">dé = 50-70%) et </t>
    </r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 xml:space="preserve"> (recommandé= 30-50%)</t>
    </r>
  </si>
  <si>
    <t>taxe variable:</t>
  </si>
  <si>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>: simulation du tarif au m3 (si présence de compteurs) basée sur les consommations moy. des trois dernières années:</t>
    </r>
  </si>
  <si>
    <t xml:space="preserve">      consommation annuelle moy. d'eau soumise à la taxe:</t>
  </si>
  <si>
    <t>prix au m3 résultant:</t>
  </si>
  <si>
    <t xml:space="preserve">      tarif au m3 à facturer pour la 1ère année de validité du règlement:</t>
  </si>
  <si>
    <t xml:space="preserve">      fourchette de taxe au m3 à mettre dans le règlement:</t>
  </si>
  <si>
    <t>mini (75%)</t>
  </si>
  <si>
    <t>maxi (125%)</t>
  </si>
  <si>
    <t>Commune :</t>
  </si>
  <si>
    <t>Formulaire rempli par :</t>
  </si>
  <si>
    <t>Date :</t>
  </si>
  <si>
    <t>Nom de la commune</t>
  </si>
  <si>
    <t>Prénom, Nom, fonction</t>
  </si>
  <si>
    <t>Remarques, justifications, sources des données, etc.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</si>
  <si>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1 à 5:</t>
    </r>
  </si>
  <si>
    <t>soit: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</si>
  <si>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6 à 10:</t>
    </r>
  </si>
  <si>
    <t xml:space="preserve">           ̶  amortissements (33/366)</t>
  </si>
  <si>
    <t xml:space="preserve">      ̶   intérêts passifs (34)</t>
  </si>
  <si>
    <t xml:space="preserve">  ̶  attribution aux financements spéciaux (35)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</si>
  <si>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prélèvements sur les financements spéciaux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</si>
  <si>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taxes ou contributions (424)</t>
    </r>
  </si>
  <si>
    <r>
      <rPr>
        <b/>
        <sz val="13"/>
        <color theme="1"/>
        <rFont val="Arial Narrow"/>
        <family val="2"/>
      </rPr>
      <t>ANNEXE 2</t>
    </r>
    <r>
      <rPr>
        <sz val="13"/>
        <color theme="1"/>
        <rFont val="Arial Narrow"/>
        <family val="2"/>
      </rPr>
      <t xml:space="preserve"> de la directive à l'attention des communes valaisannes pour la fixation</t>
    </r>
    <r>
      <rPr>
        <b/>
        <sz val="13"/>
        <color theme="1"/>
        <rFont val="Arial Narrow"/>
        <family val="2"/>
      </rPr>
      <t xml:space="preserve"> des taxes de l'eau potable</t>
    </r>
  </si>
  <si>
    <r>
      <t xml:space="preserve">  ̶  dédommagements […] </t>
    </r>
    <r>
      <rPr>
        <i/>
        <sz val="11"/>
        <color theme="1"/>
        <rFont val="Arial Narrow"/>
        <family val="2"/>
      </rPr>
      <t>[à l'association]</t>
    </r>
    <r>
      <rPr>
        <sz val="11"/>
        <color theme="1"/>
        <rFont val="Arial Narrow"/>
        <family val="2"/>
      </rPr>
      <t xml:space="preserve"> (361/363)</t>
    </r>
  </si>
  <si>
    <r>
      <t xml:space="preserve">= dédommagements […] </t>
    </r>
    <r>
      <rPr>
        <i/>
        <sz val="11"/>
        <color theme="1"/>
        <rFont val="Arial Narrow"/>
        <family val="2"/>
      </rPr>
      <t xml:space="preserve">[à l'association] </t>
    </r>
    <r>
      <rPr>
        <sz val="11"/>
        <color theme="1"/>
        <rFont val="Arial Narrow"/>
        <family val="2"/>
      </rPr>
      <t>(361/363)</t>
    </r>
  </si>
  <si>
    <t>pour contrôle: différence avec (361/363) doit être = 0</t>
  </si>
  <si>
    <t xml:space="preserve">Saisir la dernière année de compte dans la cellule D7 - Les cellules B7 et C7 se modifient automatiquement </t>
  </si>
  <si>
    <t>Captages, puits</t>
  </si>
  <si>
    <t>Installations de traitement</t>
  </si>
  <si>
    <t>Organes de mesure, de commande et de régulation</t>
  </si>
  <si>
    <t>Captages, puits (intercommunal )</t>
  </si>
  <si>
    <t xml:space="preserve">Installations de traitement (intercommunal )	</t>
  </si>
  <si>
    <t>Organes de mesure, de commande et de régulation (intercommunal )</t>
  </si>
  <si>
    <t>Réservoirs et sources (intercommunal )</t>
  </si>
  <si>
    <t>Réservoirs et sources</t>
  </si>
  <si>
    <t>Stations de pompage ouvrages</t>
  </si>
  <si>
    <t>Stations de pompage équipements</t>
  </si>
  <si>
    <t xml:space="preserve">Stations de pompage ouvrages (intercommunal )	</t>
  </si>
  <si>
    <t>Stations de pompage équipements (intercommunal )</t>
  </si>
  <si>
    <t>Stations de pompage ouvrage</t>
  </si>
  <si>
    <t>Stations de pompage équipement</t>
  </si>
  <si>
    <t xml:space="preserve">Station sde pompage ouvrages (intercommunal )	</t>
  </si>
  <si>
    <t>Conduites, hydrantes</t>
  </si>
  <si>
    <t>Conduites, hydrantes (intercommunal )</t>
  </si>
  <si>
    <t>Technologie de l'information et communication</t>
  </si>
  <si>
    <t>Technologie de l'information et communication (intercommunal )</t>
  </si>
  <si>
    <t>Version du 3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</si>
</sst>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vertAlign val="superscript"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6" fontId="3" fillId="0" borderId="5" xfId="0" applyNumberFormat="1" applyFont="1" applyBorder="1"/>
    <xf numFmtId="164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9" borderId="1" xfId="0" applyFont="1" applyFill="1" applyBorder="1"/>
    <xf numFmtId="0" fontId="2" fillId="10" borderId="1" xfId="0" applyFont="1" applyFill="1" applyBorder="1"/>
    <xf numFmtId="0" fontId="4" fillId="3" borderId="1" xfId="0" applyFont="1" applyFill="1" applyBorder="1"/>
    <xf numFmtId="166" fontId="2" fillId="0" borderId="8" xfId="1" applyNumberFormat="1" applyFont="1" applyBorder="1" applyAlignment="1"/>
    <xf numFmtId="0" fontId="2" fillId="0" borderId="9" xfId="0" applyFont="1" applyBorder="1"/>
    <xf numFmtId="166" fontId="2" fillId="0" borderId="9" xfId="1" applyNumberFormat="1" applyFont="1" applyBorder="1" applyAlignment="1"/>
    <xf numFmtId="166" fontId="4" fillId="0" borderId="11" xfId="1" applyNumberFormat="1" applyFont="1" applyBorder="1" applyAlignment="1"/>
    <xf numFmtId="166" fontId="4" fillId="0" borderId="12" xfId="1" applyNumberFormat="1" applyFont="1" applyBorder="1" applyAlignment="1"/>
    <xf numFmtId="166" fontId="2" fillId="11" borderId="9" xfId="1" applyNumberFormat="1" applyFont="1" applyFill="1" applyBorder="1" applyAlignment="1"/>
    <xf numFmtId="166" fontId="2" fillId="12" borderId="9" xfId="1" applyNumberFormat="1" applyFont="1" applyFill="1" applyBorder="1" applyAlignment="1"/>
    <xf numFmtId="166" fontId="2" fillId="0" borderId="8" xfId="1" applyNumberFormat="1" applyFont="1" applyBorder="1" applyAlignment="1">
      <alignment horizontal="center"/>
    </xf>
    <xf numFmtId="9" fontId="2" fillId="0" borderId="8" xfId="2" applyFont="1" applyBorder="1" applyAlignment="1"/>
    <xf numFmtId="167" fontId="2" fillId="0" borderId="8" xfId="2" applyNumberFormat="1" applyFont="1" applyBorder="1"/>
    <xf numFmtId="166" fontId="2" fillId="0" borderId="8" xfId="1" applyNumberFormat="1" applyFont="1" applyFill="1" applyBorder="1" applyAlignment="1"/>
    <xf numFmtId="166" fontId="2" fillId="0" borderId="9" xfId="1" applyNumberFormat="1" applyFont="1" applyBorder="1" applyAlignment="1">
      <alignment horizontal="center"/>
    </xf>
    <xf numFmtId="9" fontId="2" fillId="0" borderId="9" xfId="2" applyFont="1" applyBorder="1" applyAlignment="1"/>
    <xf numFmtId="167" fontId="2" fillId="0" borderId="9" xfId="2" applyNumberFormat="1" applyFont="1" applyBorder="1"/>
    <xf numFmtId="166" fontId="2" fillId="0" borderId="9" xfId="1" applyNumberFormat="1" applyFont="1" applyFill="1" applyBorder="1" applyAlignment="1"/>
    <xf numFmtId="164" fontId="2" fillId="0" borderId="11" xfId="0" applyNumberFormat="1" applyFont="1" applyBorder="1"/>
    <xf numFmtId="0" fontId="3" fillId="0" borderId="12" xfId="0" applyFont="1" applyBorder="1" applyAlignment="1">
      <alignment horizontal="right" indent="1"/>
    </xf>
    <xf numFmtId="166" fontId="2" fillId="0" borderId="11" xfId="1" applyNumberFormat="1" applyFont="1" applyFill="1" applyBorder="1" applyAlignment="1"/>
    <xf numFmtId="164" fontId="3" fillId="0" borderId="11" xfId="0" applyNumberFormat="1" applyFont="1" applyBorder="1" applyAlignment="1">
      <alignment horizontal="right"/>
    </xf>
    <xf numFmtId="166" fontId="3" fillId="6" borderId="9" xfId="1" applyNumberFormat="1" applyFont="1" applyFill="1" applyBorder="1" applyAlignment="1"/>
    <xf numFmtId="0" fontId="3" fillId="0" borderId="9" xfId="0" applyFont="1" applyBorder="1" applyAlignment="1">
      <alignment horizontal="right" indent="1"/>
    </xf>
    <xf numFmtId="164" fontId="6" fillId="2" borderId="14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0" fontId="2" fillId="0" borderId="17" xfId="0" applyFont="1" applyBorder="1"/>
    <xf numFmtId="0" fontId="3" fillId="0" borderId="17" xfId="0" applyFont="1" applyBorder="1"/>
    <xf numFmtId="0" fontId="2" fillId="0" borderId="18" xfId="0" applyFont="1" applyBorder="1"/>
    <xf numFmtId="0" fontId="4" fillId="0" borderId="17" xfId="0" applyFont="1" applyBorder="1"/>
    <xf numFmtId="166" fontId="7" fillId="0" borderId="0" xfId="1" applyNumberFormat="1" applyFont="1" applyBorder="1" applyAlignment="1"/>
    <xf numFmtId="166" fontId="2" fillId="0" borderId="0" xfId="1" applyNumberFormat="1" applyFont="1" applyBorder="1" applyAlignment="1"/>
    <xf numFmtId="166" fontId="4" fillId="0" borderId="0" xfId="1" applyNumberFormat="1" applyFont="1" applyBorder="1" applyAlignment="1"/>
    <xf numFmtId="0" fontId="3" fillId="0" borderId="21" xfId="0" applyFont="1" applyBorder="1"/>
    <xf numFmtId="0" fontId="6" fillId="2" borderId="22" xfId="0" applyFont="1" applyFill="1" applyBorder="1"/>
    <xf numFmtId="166" fontId="5" fillId="2" borderId="23" xfId="0" applyNumberFormat="1" applyFont="1" applyFill="1" applyBorder="1"/>
    <xf numFmtId="166" fontId="6" fillId="2" borderId="23" xfId="0" applyNumberFormat="1" applyFont="1" applyFill="1" applyBorder="1" applyAlignment="1">
      <alignment horizontal="right"/>
    </xf>
    <xf numFmtId="166" fontId="6" fillId="2" borderId="23" xfId="0" applyNumberFormat="1" applyFont="1" applyFill="1" applyBorder="1"/>
    <xf numFmtId="164" fontId="2" fillId="2" borderId="24" xfId="0" applyNumberFormat="1" applyFont="1" applyFill="1" applyBorder="1"/>
    <xf numFmtId="0" fontId="2" fillId="6" borderId="13" xfId="0" applyFont="1" applyFill="1" applyBorder="1"/>
    <xf numFmtId="166" fontId="3" fillId="6" borderId="14" xfId="0" applyNumberFormat="1" applyFont="1" applyFill="1" applyBorder="1"/>
    <xf numFmtId="164" fontId="2" fillId="6" borderId="15" xfId="0" applyNumberFormat="1" applyFont="1" applyFill="1" applyBorder="1"/>
    <xf numFmtId="164" fontId="2" fillId="6" borderId="16" xfId="0" applyNumberFormat="1" applyFont="1" applyFill="1" applyBorder="1"/>
    <xf numFmtId="0" fontId="3" fillId="0" borderId="17" xfId="0" applyFont="1" applyBorder="1" applyAlignment="1">
      <alignment wrapText="1"/>
    </xf>
    <xf numFmtId="166" fontId="8" fillId="0" borderId="0" xfId="1" applyNumberFormat="1" applyFont="1" applyBorder="1" applyAlignment="1"/>
    <xf numFmtId="166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/>
    <xf numFmtId="167" fontId="8" fillId="0" borderId="0" xfId="2" applyNumberFormat="1" applyFont="1" applyBorder="1"/>
    <xf numFmtId="166" fontId="2" fillId="0" borderId="0" xfId="1" applyNumberFormat="1" applyFont="1" applyFill="1" applyBorder="1" applyAlignment="1"/>
    <xf numFmtId="164" fontId="8" fillId="0" borderId="0" xfId="0" applyNumberFormat="1" applyFont="1" applyAlignment="1">
      <alignment horizontal="center"/>
    </xf>
    <xf numFmtId="167" fontId="2" fillId="0" borderId="0" xfId="0" applyNumberFormat="1" applyFont="1"/>
    <xf numFmtId="0" fontId="3" fillId="0" borderId="0" xfId="0" applyFont="1" applyAlignment="1">
      <alignment horizontal="right" indent="1"/>
    </xf>
    <xf numFmtId="0" fontId="3" fillId="6" borderId="22" xfId="0" applyFont="1" applyFill="1" applyBorder="1"/>
    <xf numFmtId="164" fontId="2" fillId="6" borderId="23" xfId="0" applyNumberFormat="1" applyFont="1" applyFill="1" applyBorder="1"/>
    <xf numFmtId="164" fontId="3" fillId="6" borderId="23" xfId="0" applyNumberFormat="1" applyFont="1" applyFill="1" applyBorder="1" applyAlignment="1">
      <alignment horizontal="right"/>
    </xf>
    <xf numFmtId="166" fontId="3" fillId="6" borderId="23" xfId="1" applyNumberFormat="1" applyFont="1" applyFill="1" applyBorder="1" applyAlignment="1"/>
    <xf numFmtId="164" fontId="2" fillId="6" borderId="24" xfId="0" applyNumberFormat="1" applyFont="1" applyFill="1" applyBorder="1"/>
    <xf numFmtId="0" fontId="5" fillId="8" borderId="13" xfId="0" applyFont="1" applyFill="1" applyBorder="1"/>
    <xf numFmtId="164" fontId="5" fillId="8" borderId="14" xfId="0" applyNumberFormat="1" applyFont="1" applyFill="1" applyBorder="1"/>
    <xf numFmtId="164" fontId="5" fillId="8" borderId="15" xfId="0" applyNumberFormat="1" applyFont="1" applyFill="1" applyBorder="1"/>
    <xf numFmtId="164" fontId="2" fillId="8" borderId="16" xfId="0" applyNumberFormat="1" applyFont="1" applyFill="1" applyBorder="1"/>
    <xf numFmtId="166" fontId="11" fillId="0" borderId="0" xfId="1" applyNumberFormat="1" applyFont="1" applyBorder="1" applyAlignment="1"/>
    <xf numFmtId="167" fontId="11" fillId="0" borderId="0" xfId="2" applyNumberFormat="1" applyFont="1" applyBorder="1"/>
    <xf numFmtId="0" fontId="3" fillId="0" borderId="21" xfId="0" quotePrefix="1" applyFont="1" applyBorder="1"/>
    <xf numFmtId="164" fontId="3" fillId="0" borderId="0" xfId="0" applyNumberFormat="1" applyFont="1" applyAlignment="1">
      <alignment horizontal="right"/>
    </xf>
    <xf numFmtId="166" fontId="3" fillId="7" borderId="0" xfId="1" applyNumberFormat="1" applyFont="1" applyFill="1" applyBorder="1" applyAlignment="1"/>
    <xf numFmtId="0" fontId="6" fillId="8" borderId="22" xfId="0" applyFont="1" applyFill="1" applyBorder="1"/>
    <xf numFmtId="164" fontId="5" fillId="8" borderId="23" xfId="0" applyNumberFormat="1" applyFont="1" applyFill="1" applyBorder="1"/>
    <xf numFmtId="164" fontId="6" fillId="8" borderId="23" xfId="0" applyNumberFormat="1" applyFont="1" applyFill="1" applyBorder="1" applyAlignment="1">
      <alignment horizontal="right"/>
    </xf>
    <xf numFmtId="166" fontId="6" fillId="8" borderId="23" xfId="1" applyNumberFormat="1" applyFont="1" applyFill="1" applyBorder="1" applyAlignment="1"/>
    <xf numFmtId="164" fontId="2" fillId="8" borderId="24" xfId="0" applyNumberFormat="1" applyFont="1" applyFill="1" applyBorder="1"/>
    <xf numFmtId="0" fontId="2" fillId="5" borderId="1" xfId="0" applyFont="1" applyFill="1" applyBorder="1"/>
    <xf numFmtId="9" fontId="13" fillId="0" borderId="9" xfId="2" applyFont="1" applyFill="1" applyBorder="1"/>
    <xf numFmtId="166" fontId="6" fillId="0" borderId="0" xfId="1" applyNumberFormat="1" applyFont="1" applyFill="1" applyBorder="1" applyAlignment="1"/>
    <xf numFmtId="168" fontId="2" fillId="0" borderId="9" xfId="1" applyNumberFormat="1" applyFont="1" applyFill="1" applyBorder="1" applyAlignment="1"/>
    <xf numFmtId="164" fontId="2" fillId="0" borderId="9" xfId="0" applyNumberFormat="1" applyFont="1" applyBorder="1"/>
    <xf numFmtId="166" fontId="6" fillId="8" borderId="9" xfId="1" applyNumberFormat="1" applyFont="1" applyFill="1" applyBorder="1" applyAlignment="1"/>
    <xf numFmtId="0" fontId="2" fillId="0" borderId="11" xfId="0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6" fillId="13" borderId="13" xfId="0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164" fontId="2" fillId="13" borderId="16" xfId="0" applyNumberFormat="1" applyFont="1" applyFill="1" applyBorder="1"/>
    <xf numFmtId="9" fontId="2" fillId="0" borderId="0" xfId="0" applyNumberFormat="1" applyFont="1"/>
    <xf numFmtId="164" fontId="2" fillId="13" borderId="24" xfId="0" applyNumberFormat="1" applyFont="1" applyFill="1" applyBorder="1"/>
    <xf numFmtId="0" fontId="2" fillId="0" borderId="21" xfId="0" applyFont="1" applyBorder="1"/>
    <xf numFmtId="0" fontId="5" fillId="13" borderId="25" xfId="0" applyFont="1" applyFill="1" applyBorder="1"/>
    <xf numFmtId="0" fontId="5" fillId="13" borderId="21" xfId="0" applyFont="1" applyFill="1" applyBorder="1"/>
    <xf numFmtId="164" fontId="6" fillId="13" borderId="11" xfId="0" applyNumberFormat="1" applyFont="1" applyFill="1" applyBorder="1"/>
    <xf numFmtId="164" fontId="6" fillId="13" borderId="11" xfId="0" applyNumberFormat="1" applyFont="1" applyFill="1" applyBorder="1" applyAlignment="1">
      <alignment horizontal="right"/>
    </xf>
    <xf numFmtId="168" fontId="6" fillId="13" borderId="12" xfId="1" applyNumberFormat="1" applyFont="1" applyFill="1" applyBorder="1" applyAlignment="1"/>
    <xf numFmtId="168" fontId="6" fillId="13" borderId="11" xfId="1" applyNumberFormat="1" applyFont="1" applyFill="1" applyBorder="1" applyAlignment="1"/>
    <xf numFmtId="164" fontId="6" fillId="13" borderId="26" xfId="0" applyNumberFormat="1" applyFont="1" applyFill="1" applyBorder="1" applyAlignment="1">
      <alignment horizontal="right"/>
    </xf>
    <xf numFmtId="168" fontId="6" fillId="13" borderId="27" xfId="1" applyNumberFormat="1" applyFont="1" applyFill="1" applyBorder="1" applyAlignment="1"/>
    <xf numFmtId="164" fontId="6" fillId="13" borderId="28" xfId="0" applyNumberFormat="1" applyFont="1" applyFill="1" applyBorder="1"/>
    <xf numFmtId="168" fontId="6" fillId="13" borderId="28" xfId="1" applyNumberFormat="1" applyFont="1" applyFill="1" applyBorder="1" applyAlignment="1"/>
    <xf numFmtId="164" fontId="5" fillId="13" borderId="12" xfId="0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20" xfId="0" quotePrefix="1" applyFont="1" applyBorder="1" applyAlignment="1">
      <alignment horizontal="right"/>
    </xf>
    <xf numFmtId="166" fontId="3" fillId="11" borderId="9" xfId="1" applyNumberFormat="1" applyFont="1" applyFill="1" applyBorder="1" applyAlignment="1"/>
    <xf numFmtId="166" fontId="3" fillId="12" borderId="9" xfId="1" applyNumberFormat="1" applyFont="1" applyFill="1" applyBorder="1" applyAlignment="1"/>
    <xf numFmtId="166" fontId="3" fillId="4" borderId="8" xfId="1" applyNumberFormat="1" applyFont="1" applyFill="1" applyBorder="1" applyAlignment="1"/>
    <xf numFmtId="166" fontId="3" fillId="12" borderId="29" xfId="1" applyNumberFormat="1" applyFont="1" applyFill="1" applyBorder="1" applyAlignment="1"/>
    <xf numFmtId="166" fontId="2" fillId="12" borderId="29" xfId="1" applyNumberFormat="1" applyFont="1" applyFill="1" applyBorder="1" applyAlignment="1"/>
    <xf numFmtId="0" fontId="3" fillId="0" borderId="18" xfId="0" applyFont="1" applyBorder="1" applyAlignment="1">
      <alignment horizontal="left"/>
    </xf>
    <xf numFmtId="166" fontId="11" fillId="0" borderId="30" xfId="1" applyNumberFormat="1" applyFont="1" applyFill="1" applyBorder="1" applyAlignment="1"/>
    <xf numFmtId="164" fontId="2" fillId="0" borderId="12" xfId="0" applyNumberFormat="1" applyFont="1" applyBorder="1"/>
    <xf numFmtId="0" fontId="2" fillId="0" borderId="31" xfId="0" applyFont="1" applyBorder="1"/>
    <xf numFmtId="9" fontId="2" fillId="0" borderId="11" xfId="0" applyNumberFormat="1" applyFont="1" applyBorder="1"/>
    <xf numFmtId="0" fontId="16" fillId="0" borderId="0" xfId="0" applyFont="1"/>
    <xf numFmtId="166" fontId="7" fillId="3" borderId="8" xfId="1" applyNumberFormat="1" applyFont="1" applyFill="1" applyBorder="1" applyAlignment="1" applyProtection="1">
      <protection locked="0"/>
    </xf>
    <xf numFmtId="166" fontId="7" fillId="3" borderId="9" xfId="1" applyNumberFormat="1" applyFont="1" applyFill="1" applyBorder="1" applyAlignment="1" applyProtection="1">
      <protection locked="0"/>
    </xf>
    <xf numFmtId="166" fontId="8" fillId="10" borderId="8" xfId="1" applyNumberFormat="1" applyFont="1" applyFill="1" applyBorder="1" applyAlignment="1" applyProtection="1">
      <protection locked="0"/>
    </xf>
    <xf numFmtId="167" fontId="8" fillId="10" borderId="9" xfId="2" applyNumberFormat="1" applyFont="1" applyFill="1" applyBorder="1" applyProtection="1">
      <protection locked="0"/>
    </xf>
    <xf numFmtId="166" fontId="11" fillId="9" borderId="8" xfId="1" applyNumberFormat="1" applyFont="1" applyFill="1" applyBorder="1" applyAlignment="1" applyProtection="1">
      <protection locked="0"/>
    </xf>
    <xf numFmtId="166" fontId="11" fillId="9" borderId="9" xfId="1" applyNumberFormat="1" applyFont="1" applyFill="1" applyBorder="1" applyAlignment="1" applyProtection="1">
      <protection locked="0"/>
    </xf>
    <xf numFmtId="167" fontId="11" fillId="9" borderId="9" xfId="2" applyNumberFormat="1" applyFont="1" applyFill="1" applyBorder="1" applyProtection="1">
      <protection locked="0"/>
    </xf>
    <xf numFmtId="167" fontId="11" fillId="9" borderId="12" xfId="2" applyNumberFormat="1" applyFont="1" applyFill="1" applyBorder="1" applyProtection="1">
      <protection locked="0"/>
    </xf>
    <xf numFmtId="9" fontId="12" fillId="5" borderId="9" xfId="2" applyFont="1" applyFill="1" applyBorder="1" applyProtection="1">
      <protection locked="0"/>
    </xf>
    <xf numFmtId="166" fontId="12" fillId="5" borderId="9" xfId="1" applyNumberFormat="1" applyFont="1" applyFill="1" applyBorder="1" applyAlignment="1" applyProtection="1">
      <protection locked="0"/>
    </xf>
    <xf numFmtId="164" fontId="2" fillId="0" borderId="9" xfId="0" applyNumberFormat="1" applyFont="1" applyBorder="1" applyAlignment="1">
      <alignment horizontal="center"/>
    </xf>
    <xf numFmtId="0" fontId="2" fillId="0" borderId="18" xfId="0" quotePrefix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5" fillId="2" borderId="13" xfId="0" applyFont="1" applyFill="1" applyBorder="1"/>
    <xf numFmtId="166" fontId="3" fillId="6" borderId="14" xfId="0" applyNumberFormat="1" applyFont="1" applyFill="1" applyBorder="1" applyAlignment="1">
      <alignment horizontal="right"/>
    </xf>
    <xf numFmtId="164" fontId="6" fillId="8" borderId="14" xfId="0" applyNumberFormat="1" applyFont="1" applyFill="1" applyBorder="1" applyAlignment="1">
      <alignment horizontal="right"/>
    </xf>
    <xf numFmtId="164" fontId="2" fillId="0" borderId="5" xfId="0" applyNumberFormat="1" applyFont="1" applyBorder="1"/>
    <xf numFmtId="164" fontId="6" fillId="8" borderId="14" xfId="0" applyNumberFormat="1" applyFont="1" applyFill="1" applyBorder="1"/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7" fillId="3" borderId="9" xfId="1" applyNumberFormat="1" applyFont="1" applyFill="1" applyBorder="1" applyAlignment="1" applyProtection="1">
      <protection locked="0"/>
    </xf>
    <xf numFmtId="0" fontId="6" fillId="14" borderId="0" xfId="0" applyFont="1" applyFill="1"/>
    <xf numFmtId="0" fontId="2" fillId="0" borderId="0" xfId="0" applyFont="1" applyProtection="1">
      <protection locked="0"/>
    </xf>
    <xf numFmtId="9" fontId="2" fillId="0" borderId="9" xfId="2" applyFont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0" fontId="7" fillId="3" borderId="8" xfId="1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left" indent="2"/>
    </xf>
    <xf numFmtId="0" fontId="4" fillId="15" borderId="17" xfId="0" applyFont="1" applyFill="1" applyBorder="1"/>
    <xf numFmtId="164" fontId="2" fillId="0" borderId="5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7" fillId="3" borderId="32" xfId="1" applyNumberFormat="1" applyFont="1" applyFill="1" applyBorder="1" applyAlignment="1" applyProtection="1">
      <alignment horizontal="left"/>
      <protection locked="0"/>
    </xf>
    <xf numFmtId="0" fontId="7" fillId="3" borderId="33" xfId="1" applyNumberFormat="1" applyFont="1" applyFill="1" applyBorder="1" applyAlignment="1" applyProtection="1">
      <alignment horizontal="left"/>
      <protection locked="0"/>
    </xf>
    <xf numFmtId="166" fontId="7" fillId="3" borderId="31" xfId="1" applyNumberFormat="1" applyFont="1" applyFill="1" applyBorder="1" applyAlignment="1" applyProtection="1">
      <alignment horizontal="left"/>
      <protection locked="0"/>
    </xf>
    <xf numFmtId="166" fontId="7" fillId="3" borderId="11" xfId="1" applyNumberFormat="1" applyFont="1" applyFill="1" applyBorder="1" applyAlignment="1" applyProtection="1">
      <alignment horizontal="left"/>
      <protection locked="0"/>
    </xf>
    <xf numFmtId="166" fontId="7" fillId="3" borderId="12" xfId="1" applyNumberFormat="1" applyFont="1" applyFill="1" applyBorder="1" applyAlignment="1" applyProtection="1">
      <alignment horizontal="left"/>
      <protection locked="0"/>
    </xf>
    <xf numFmtId="164" fontId="2" fillId="0" borderId="10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623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22" y="194356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244" y="340326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19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" y="44514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525" y="46515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0</xdr:colOff>
      <xdr:row>81</xdr:row>
      <xdr:rowOff>51739</xdr:rowOff>
    </xdr:from>
    <xdr:to>
      <xdr:col>0</xdr:col>
      <xdr:colOff>118419</xdr:colOff>
      <xdr:row>81</xdr:row>
      <xdr:rowOff>184467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4913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82</xdr:row>
      <xdr:rowOff>50425</xdr:rowOff>
    </xdr:from>
    <xdr:to>
      <xdr:col>0</xdr:col>
      <xdr:colOff>118419</xdr:colOff>
      <xdr:row>82</xdr:row>
      <xdr:rowOff>183153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26996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83</xdr:row>
      <xdr:rowOff>49111</xdr:rowOff>
    </xdr:from>
    <xdr:to>
      <xdr:col>0</xdr:col>
      <xdr:colOff>118419</xdr:colOff>
      <xdr:row>83</xdr:row>
      <xdr:rowOff>181839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129078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96</xdr:row>
      <xdr:rowOff>42538</xdr:rowOff>
    </xdr:from>
    <xdr:to>
      <xdr:col>0</xdr:col>
      <xdr:colOff>118419</xdr:colOff>
      <xdr:row>96</xdr:row>
      <xdr:rowOff>175266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39490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122</xdr:row>
      <xdr:rowOff>38908</xdr:rowOff>
    </xdr:from>
    <xdr:to>
      <xdr:col>0</xdr:col>
      <xdr:colOff>120370</xdr:colOff>
      <xdr:row>122</xdr:row>
      <xdr:rowOff>171636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1476" y="17450608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123</xdr:row>
      <xdr:rowOff>41862</xdr:rowOff>
    </xdr:from>
    <xdr:to>
      <xdr:col>0</xdr:col>
      <xdr:colOff>133223</xdr:colOff>
      <xdr:row>123</xdr:row>
      <xdr:rowOff>174590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" y="176631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40</xdr:row>
      <xdr:rowOff>38008</xdr:rowOff>
    </xdr:from>
    <xdr:to>
      <xdr:col>0</xdr:col>
      <xdr:colOff>130034</xdr:colOff>
      <xdr:row>40</xdr:row>
      <xdr:rowOff>170736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75437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733626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43</xdr:row>
      <xdr:rowOff>35905</xdr:rowOff>
    </xdr:from>
    <xdr:to>
      <xdr:col>0</xdr:col>
      <xdr:colOff>130034</xdr:colOff>
      <xdr:row>43</xdr:row>
      <xdr:rowOff>168633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775115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44</xdr:row>
      <xdr:rowOff>33802</xdr:rowOff>
    </xdr:from>
    <xdr:to>
      <xdr:col>0</xdr:col>
      <xdr:colOff>130034</xdr:colOff>
      <xdr:row>44</xdr:row>
      <xdr:rowOff>166530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79586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50</xdr:row>
      <xdr:rowOff>31698</xdr:rowOff>
    </xdr:from>
    <xdr:to>
      <xdr:col>0</xdr:col>
      <xdr:colOff>130034</xdr:colOff>
      <xdr:row>50</xdr:row>
      <xdr:rowOff>164426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816604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66675</xdr:colOff>
      <xdr:row>131</xdr:row>
      <xdr:rowOff>95250</xdr:rowOff>
    </xdr:from>
    <xdr:to>
      <xdr:col>0</xdr:col>
      <xdr:colOff>197908</xdr:colOff>
      <xdr:row>132</xdr:row>
      <xdr:rowOff>18428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6675" y="1912620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135</xdr:row>
      <xdr:rowOff>38100</xdr:rowOff>
    </xdr:from>
    <xdr:to>
      <xdr:col>0</xdr:col>
      <xdr:colOff>159808</xdr:colOff>
      <xdr:row>135</xdr:row>
      <xdr:rowOff>170828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" y="197548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136</xdr:row>
      <xdr:rowOff>47625</xdr:rowOff>
    </xdr:from>
    <xdr:to>
      <xdr:col>0</xdr:col>
      <xdr:colOff>147465</xdr:colOff>
      <xdr:row>136</xdr:row>
      <xdr:rowOff>180353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6232" y="19973925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137</xdr:row>
      <xdr:rowOff>25623</xdr:rowOff>
    </xdr:from>
    <xdr:to>
      <xdr:col>0</xdr:col>
      <xdr:colOff>145587</xdr:colOff>
      <xdr:row>137</xdr:row>
      <xdr:rowOff>158351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4354" y="2016147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37</xdr:row>
      <xdr:rowOff>40111</xdr:rowOff>
    </xdr:from>
    <xdr:to>
      <xdr:col>0</xdr:col>
      <xdr:colOff>130034</xdr:colOff>
      <xdr:row>37</xdr:row>
      <xdr:rowOff>172839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68049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40111</xdr:rowOff>
    </xdr:from>
    <xdr:to>
      <xdr:col>0</xdr:col>
      <xdr:colOff>130034</xdr:colOff>
      <xdr:row>38</xdr:row>
      <xdr:rowOff>172839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68049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39</xdr:row>
      <xdr:rowOff>40111</xdr:rowOff>
    </xdr:from>
    <xdr:to>
      <xdr:col>0</xdr:col>
      <xdr:colOff>130034</xdr:colOff>
      <xdr:row>39</xdr:row>
      <xdr:rowOff>172839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68049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41</xdr:row>
      <xdr:rowOff>38008</xdr:rowOff>
    </xdr:from>
    <xdr:to>
      <xdr:col>0</xdr:col>
      <xdr:colOff>130034</xdr:colOff>
      <xdr:row>41</xdr:row>
      <xdr:rowOff>170736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7514075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42</xdr:row>
      <xdr:rowOff>38008</xdr:rowOff>
    </xdr:from>
    <xdr:to>
      <xdr:col>0</xdr:col>
      <xdr:colOff>130034</xdr:colOff>
      <xdr:row>42</xdr:row>
      <xdr:rowOff>170736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7514075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45</xdr:row>
      <xdr:rowOff>33802</xdr:rowOff>
    </xdr:from>
    <xdr:to>
      <xdr:col>0</xdr:col>
      <xdr:colOff>130034</xdr:colOff>
      <xdr:row>45</xdr:row>
      <xdr:rowOff>166530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8221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46</xdr:row>
      <xdr:rowOff>33802</xdr:rowOff>
    </xdr:from>
    <xdr:to>
      <xdr:col>0</xdr:col>
      <xdr:colOff>130034</xdr:colOff>
      <xdr:row>46</xdr:row>
      <xdr:rowOff>166530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8221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47</xdr:row>
      <xdr:rowOff>33802</xdr:rowOff>
    </xdr:from>
    <xdr:to>
      <xdr:col>0</xdr:col>
      <xdr:colOff>130034</xdr:colOff>
      <xdr:row>47</xdr:row>
      <xdr:rowOff>166530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8221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49</xdr:row>
      <xdr:rowOff>33802</xdr:rowOff>
    </xdr:from>
    <xdr:to>
      <xdr:col>0</xdr:col>
      <xdr:colOff>130034</xdr:colOff>
      <xdr:row>49</xdr:row>
      <xdr:rowOff>166530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8221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49</xdr:row>
      <xdr:rowOff>31698</xdr:rowOff>
    </xdr:from>
    <xdr:to>
      <xdr:col>0</xdr:col>
      <xdr:colOff>130034</xdr:colOff>
      <xdr:row>49</xdr:row>
      <xdr:rowOff>164426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946356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48</xdr:row>
      <xdr:rowOff>33802</xdr:rowOff>
    </xdr:from>
    <xdr:to>
      <xdr:col>0</xdr:col>
      <xdr:colOff>130034</xdr:colOff>
      <xdr:row>48</xdr:row>
      <xdr:rowOff>166530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92878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48</xdr:row>
      <xdr:rowOff>31698</xdr:rowOff>
    </xdr:from>
    <xdr:to>
      <xdr:col>0</xdr:col>
      <xdr:colOff>130034</xdr:colOff>
      <xdr:row>48</xdr:row>
      <xdr:rowOff>164426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928576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53</xdr:row>
      <xdr:rowOff>42214</xdr:rowOff>
    </xdr:from>
    <xdr:to>
      <xdr:col>0</xdr:col>
      <xdr:colOff>130034</xdr:colOff>
      <xdr:row>53</xdr:row>
      <xdr:rowOff>174942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662928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58</xdr:row>
      <xdr:rowOff>38008</xdr:rowOff>
    </xdr:from>
    <xdr:to>
      <xdr:col>0</xdr:col>
      <xdr:colOff>130034</xdr:colOff>
      <xdr:row>58</xdr:row>
      <xdr:rowOff>170736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7514075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54</xdr:row>
      <xdr:rowOff>40111</xdr:rowOff>
    </xdr:from>
    <xdr:to>
      <xdr:col>0</xdr:col>
      <xdr:colOff>130034</xdr:colOff>
      <xdr:row>54</xdr:row>
      <xdr:rowOff>172839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68049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61</xdr:row>
      <xdr:rowOff>35905</xdr:rowOff>
    </xdr:from>
    <xdr:to>
      <xdr:col>0</xdr:col>
      <xdr:colOff>130034</xdr:colOff>
      <xdr:row>61</xdr:row>
      <xdr:rowOff>168633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804537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62</xdr:row>
      <xdr:rowOff>33802</xdr:rowOff>
    </xdr:from>
    <xdr:to>
      <xdr:col>0</xdr:col>
      <xdr:colOff>130034</xdr:colOff>
      <xdr:row>62</xdr:row>
      <xdr:rowOff>166530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8221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68</xdr:row>
      <xdr:rowOff>31698</xdr:rowOff>
    </xdr:from>
    <xdr:to>
      <xdr:col>0</xdr:col>
      <xdr:colOff>130034</xdr:colOff>
      <xdr:row>68</xdr:row>
      <xdr:rowOff>164426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928576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55</xdr:row>
      <xdr:rowOff>40111</xdr:rowOff>
    </xdr:from>
    <xdr:to>
      <xdr:col>0</xdr:col>
      <xdr:colOff>130034</xdr:colOff>
      <xdr:row>55</xdr:row>
      <xdr:rowOff>172839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69827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56</xdr:row>
      <xdr:rowOff>40111</xdr:rowOff>
    </xdr:from>
    <xdr:to>
      <xdr:col>0</xdr:col>
      <xdr:colOff>130034</xdr:colOff>
      <xdr:row>56</xdr:row>
      <xdr:rowOff>172839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71605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57</xdr:row>
      <xdr:rowOff>40111</xdr:rowOff>
    </xdr:from>
    <xdr:to>
      <xdr:col>0</xdr:col>
      <xdr:colOff>130034</xdr:colOff>
      <xdr:row>57</xdr:row>
      <xdr:rowOff>172839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733837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59</xdr:row>
      <xdr:rowOff>38008</xdr:rowOff>
    </xdr:from>
    <xdr:to>
      <xdr:col>0</xdr:col>
      <xdr:colOff>130034</xdr:colOff>
      <xdr:row>59</xdr:row>
      <xdr:rowOff>170736</xdr:rowOff>
    </xdr:to>
    <xdr:sp macro="" textlink="">
      <xdr:nvSpPr>
        <xdr:cNvPr id="76" name="Ellips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7691875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60</xdr:row>
      <xdr:rowOff>38008</xdr:rowOff>
    </xdr:from>
    <xdr:to>
      <xdr:col>0</xdr:col>
      <xdr:colOff>130034</xdr:colOff>
      <xdr:row>60</xdr:row>
      <xdr:rowOff>170736</xdr:rowOff>
    </xdr:to>
    <xdr:sp macro="" textlink="">
      <xdr:nvSpPr>
        <xdr:cNvPr id="77" name="Ellips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7869675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63</xdr:row>
      <xdr:rowOff>33802</xdr:rowOff>
    </xdr:from>
    <xdr:to>
      <xdr:col>0</xdr:col>
      <xdr:colOff>130034</xdr:colOff>
      <xdr:row>63</xdr:row>
      <xdr:rowOff>166530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83988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64</xdr:row>
      <xdr:rowOff>33802</xdr:rowOff>
    </xdr:from>
    <xdr:to>
      <xdr:col>0</xdr:col>
      <xdr:colOff>130034</xdr:colOff>
      <xdr:row>64</xdr:row>
      <xdr:rowOff>166530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85766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65</xdr:row>
      <xdr:rowOff>33802</xdr:rowOff>
    </xdr:from>
    <xdr:to>
      <xdr:col>0</xdr:col>
      <xdr:colOff>130034</xdr:colOff>
      <xdr:row>65</xdr:row>
      <xdr:rowOff>166530</xdr:rowOff>
    </xdr:to>
    <xdr:sp macro="" textlink="">
      <xdr:nvSpPr>
        <xdr:cNvPr id="80" name="Ellips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87544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67</xdr:row>
      <xdr:rowOff>33802</xdr:rowOff>
    </xdr:from>
    <xdr:to>
      <xdr:col>0</xdr:col>
      <xdr:colOff>130034</xdr:colOff>
      <xdr:row>67</xdr:row>
      <xdr:rowOff>166530</xdr:rowOff>
    </xdr:to>
    <xdr:sp macro="" textlink="">
      <xdr:nvSpPr>
        <xdr:cNvPr id="81" name="Ellips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91100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67</xdr:row>
      <xdr:rowOff>31698</xdr:rowOff>
    </xdr:from>
    <xdr:to>
      <xdr:col>0</xdr:col>
      <xdr:colOff>130034</xdr:colOff>
      <xdr:row>67</xdr:row>
      <xdr:rowOff>164426</xdr:rowOff>
    </xdr:to>
    <xdr:sp macro="" textlink="">
      <xdr:nvSpPr>
        <xdr:cNvPr id="82" name="Ellips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910796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66</xdr:row>
      <xdr:rowOff>33802</xdr:rowOff>
    </xdr:from>
    <xdr:to>
      <xdr:col>0</xdr:col>
      <xdr:colOff>130034</xdr:colOff>
      <xdr:row>66</xdr:row>
      <xdr:rowOff>166530</xdr:rowOff>
    </xdr:to>
    <xdr:sp macro="" textlink="">
      <xdr:nvSpPr>
        <xdr:cNvPr id="83" name="Ellips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8932269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66</xdr:row>
      <xdr:rowOff>31698</xdr:rowOff>
    </xdr:from>
    <xdr:to>
      <xdr:col>0</xdr:col>
      <xdr:colOff>130034</xdr:colOff>
      <xdr:row>66</xdr:row>
      <xdr:rowOff>164426</xdr:rowOff>
    </xdr:to>
    <xdr:sp macro="" textlink="">
      <xdr:nvSpPr>
        <xdr:cNvPr id="84" name="Ellips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893016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83</xdr:row>
      <xdr:rowOff>50425</xdr:rowOff>
    </xdr:from>
    <xdr:to>
      <xdr:col>0</xdr:col>
      <xdr:colOff>118419</xdr:colOff>
      <xdr:row>83</xdr:row>
      <xdr:rowOff>183153</xdr:rowOff>
    </xdr:to>
    <xdr:sp macro="" textlink="">
      <xdr:nvSpPr>
        <xdr:cNvPr id="91" name="Ellips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150279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84</xdr:row>
      <xdr:rowOff>49111</xdr:rowOff>
    </xdr:from>
    <xdr:to>
      <xdr:col>0</xdr:col>
      <xdr:colOff>118419</xdr:colOff>
      <xdr:row>84</xdr:row>
      <xdr:rowOff>181839</xdr:rowOff>
    </xdr:to>
    <xdr:sp macro="" textlink="">
      <xdr:nvSpPr>
        <xdr:cNvPr id="92" name="Ellips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152044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84</xdr:row>
      <xdr:rowOff>50425</xdr:rowOff>
    </xdr:from>
    <xdr:to>
      <xdr:col>0</xdr:col>
      <xdr:colOff>118419</xdr:colOff>
      <xdr:row>84</xdr:row>
      <xdr:rowOff>183153</xdr:rowOff>
    </xdr:to>
    <xdr:sp macro="" textlink="">
      <xdr:nvSpPr>
        <xdr:cNvPr id="93" name="Ellips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150279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85</xdr:row>
      <xdr:rowOff>49111</xdr:rowOff>
    </xdr:from>
    <xdr:to>
      <xdr:col>0</xdr:col>
      <xdr:colOff>118419</xdr:colOff>
      <xdr:row>85</xdr:row>
      <xdr:rowOff>181839</xdr:rowOff>
    </xdr:to>
    <xdr:sp macro="" textlink="">
      <xdr:nvSpPr>
        <xdr:cNvPr id="94" name="Ellips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152044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85</xdr:row>
      <xdr:rowOff>50425</xdr:rowOff>
    </xdr:from>
    <xdr:to>
      <xdr:col>0</xdr:col>
      <xdr:colOff>118419</xdr:colOff>
      <xdr:row>85</xdr:row>
      <xdr:rowOff>183153</xdr:rowOff>
    </xdr:to>
    <xdr:sp macro="" textlink="">
      <xdr:nvSpPr>
        <xdr:cNvPr id="95" name="Ellips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152057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85</xdr:row>
      <xdr:rowOff>50425</xdr:rowOff>
    </xdr:from>
    <xdr:to>
      <xdr:col>0</xdr:col>
      <xdr:colOff>118419</xdr:colOff>
      <xdr:row>85</xdr:row>
      <xdr:rowOff>183153</xdr:rowOff>
    </xdr:to>
    <xdr:sp macro="" textlink="">
      <xdr:nvSpPr>
        <xdr:cNvPr id="96" name="Ellips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150279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86</xdr:row>
      <xdr:rowOff>49111</xdr:rowOff>
    </xdr:from>
    <xdr:to>
      <xdr:col>0</xdr:col>
      <xdr:colOff>118419</xdr:colOff>
      <xdr:row>86</xdr:row>
      <xdr:rowOff>181839</xdr:rowOff>
    </xdr:to>
    <xdr:sp macro="" textlink="">
      <xdr:nvSpPr>
        <xdr:cNvPr id="97" name="Ellips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152044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87</xdr:row>
      <xdr:rowOff>49111</xdr:rowOff>
    </xdr:from>
    <xdr:to>
      <xdr:col>0</xdr:col>
      <xdr:colOff>118419</xdr:colOff>
      <xdr:row>87</xdr:row>
      <xdr:rowOff>181839</xdr:rowOff>
    </xdr:to>
    <xdr:sp macro="" textlink="">
      <xdr:nvSpPr>
        <xdr:cNvPr id="100" name="Ellips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152044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88</xdr:row>
      <xdr:rowOff>50800</xdr:rowOff>
    </xdr:from>
    <xdr:to>
      <xdr:col>0</xdr:col>
      <xdr:colOff>118419</xdr:colOff>
      <xdr:row>88</xdr:row>
      <xdr:rowOff>170828</xdr:rowOff>
    </xdr:to>
    <xdr:sp macro="" textlink="">
      <xdr:nvSpPr>
        <xdr:cNvPr id="102" name="Ellips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0" y="16095133"/>
          <a:ext cx="118419" cy="1200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118419</xdr:colOff>
      <xdr:row>89</xdr:row>
      <xdr:rowOff>132728</xdr:rowOff>
    </xdr:to>
    <xdr:sp macro="" textlink="">
      <xdr:nvSpPr>
        <xdr:cNvPr id="103" name="Ellips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0" y="162221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118419</xdr:colOff>
      <xdr:row>90</xdr:row>
      <xdr:rowOff>132728</xdr:rowOff>
    </xdr:to>
    <xdr:sp macro="" textlink="">
      <xdr:nvSpPr>
        <xdr:cNvPr id="104" name="Ellips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0" y="163999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118419</xdr:colOff>
      <xdr:row>91</xdr:row>
      <xdr:rowOff>132728</xdr:rowOff>
    </xdr:to>
    <xdr:sp macro="" textlink="">
      <xdr:nvSpPr>
        <xdr:cNvPr id="105" name="Ellips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0" y="165777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118419</xdr:colOff>
      <xdr:row>92</xdr:row>
      <xdr:rowOff>132728</xdr:rowOff>
    </xdr:to>
    <xdr:sp macro="" textlink="">
      <xdr:nvSpPr>
        <xdr:cNvPr id="106" name="Ellips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0" y="167555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118419</xdr:colOff>
      <xdr:row>93</xdr:row>
      <xdr:rowOff>132728</xdr:rowOff>
    </xdr:to>
    <xdr:sp macro="" textlink="">
      <xdr:nvSpPr>
        <xdr:cNvPr id="107" name="Ellips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0" y="169333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118419</xdr:colOff>
      <xdr:row>94</xdr:row>
      <xdr:rowOff>132728</xdr:rowOff>
    </xdr:to>
    <xdr:sp macro="" textlink="">
      <xdr:nvSpPr>
        <xdr:cNvPr id="110" name="Ellips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0" y="171111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118419</xdr:colOff>
      <xdr:row>95</xdr:row>
      <xdr:rowOff>132728</xdr:rowOff>
    </xdr:to>
    <xdr:sp macro="" textlink="">
      <xdr:nvSpPr>
        <xdr:cNvPr id="111" name="Ellips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0" y="172889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100</xdr:row>
      <xdr:rowOff>51739</xdr:rowOff>
    </xdr:from>
    <xdr:to>
      <xdr:col>0</xdr:col>
      <xdr:colOff>118419</xdr:colOff>
      <xdr:row>100</xdr:row>
      <xdr:rowOff>184467</xdr:rowOff>
    </xdr:to>
    <xdr:sp macro="" textlink="">
      <xdr:nvSpPr>
        <xdr:cNvPr id="169" name="Ellips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0" y="14851472"/>
          <a:ext cx="118419" cy="1200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101</xdr:row>
      <xdr:rowOff>50425</xdr:rowOff>
    </xdr:from>
    <xdr:to>
      <xdr:col>0</xdr:col>
      <xdr:colOff>118419</xdr:colOff>
      <xdr:row>101</xdr:row>
      <xdr:rowOff>183153</xdr:rowOff>
    </xdr:to>
    <xdr:sp macro="" textlink="">
      <xdr:nvSpPr>
        <xdr:cNvPr id="170" name="Ellips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0" y="150279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102</xdr:row>
      <xdr:rowOff>49111</xdr:rowOff>
    </xdr:from>
    <xdr:to>
      <xdr:col>0</xdr:col>
      <xdr:colOff>118419</xdr:colOff>
      <xdr:row>102</xdr:row>
      <xdr:rowOff>181839</xdr:rowOff>
    </xdr:to>
    <xdr:sp macro="" textlink="">
      <xdr:nvSpPr>
        <xdr:cNvPr id="171" name="Ellips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0" y="152044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115</xdr:row>
      <xdr:rowOff>42538</xdr:rowOff>
    </xdr:from>
    <xdr:to>
      <xdr:col>0</xdr:col>
      <xdr:colOff>118419</xdr:colOff>
      <xdr:row>115</xdr:row>
      <xdr:rowOff>175266</xdr:rowOff>
    </xdr:to>
    <xdr:sp macro="" textlink="">
      <xdr:nvSpPr>
        <xdr:cNvPr id="172" name="Ellips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0" y="1750927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102</xdr:row>
      <xdr:rowOff>50425</xdr:rowOff>
    </xdr:from>
    <xdr:to>
      <xdr:col>0</xdr:col>
      <xdr:colOff>118419</xdr:colOff>
      <xdr:row>102</xdr:row>
      <xdr:rowOff>183153</xdr:rowOff>
    </xdr:to>
    <xdr:sp macro="" textlink="">
      <xdr:nvSpPr>
        <xdr:cNvPr id="173" name="Ellips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0" y="152057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103</xdr:row>
      <xdr:rowOff>49111</xdr:rowOff>
    </xdr:from>
    <xdr:to>
      <xdr:col>0</xdr:col>
      <xdr:colOff>118419</xdr:colOff>
      <xdr:row>103</xdr:row>
      <xdr:rowOff>181839</xdr:rowOff>
    </xdr:to>
    <xdr:sp macro="" textlink="">
      <xdr:nvSpPr>
        <xdr:cNvPr id="174" name="Ellips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0" y="153822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103</xdr:row>
      <xdr:rowOff>50425</xdr:rowOff>
    </xdr:from>
    <xdr:to>
      <xdr:col>0</xdr:col>
      <xdr:colOff>118419</xdr:colOff>
      <xdr:row>103</xdr:row>
      <xdr:rowOff>183153</xdr:rowOff>
    </xdr:to>
    <xdr:sp macro="" textlink="">
      <xdr:nvSpPr>
        <xdr:cNvPr id="175" name="Ellips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0" y="153835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104</xdr:row>
      <xdr:rowOff>49111</xdr:rowOff>
    </xdr:from>
    <xdr:to>
      <xdr:col>0</xdr:col>
      <xdr:colOff>118419</xdr:colOff>
      <xdr:row>104</xdr:row>
      <xdr:rowOff>181839</xdr:rowOff>
    </xdr:to>
    <xdr:sp macro="" textlink="">
      <xdr:nvSpPr>
        <xdr:cNvPr id="176" name="Ellips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0" y="155600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104</xdr:row>
      <xdr:rowOff>50425</xdr:rowOff>
    </xdr:from>
    <xdr:to>
      <xdr:col>0</xdr:col>
      <xdr:colOff>118419</xdr:colOff>
      <xdr:row>104</xdr:row>
      <xdr:rowOff>183153</xdr:rowOff>
    </xdr:to>
    <xdr:sp macro="" textlink="">
      <xdr:nvSpPr>
        <xdr:cNvPr id="177" name="Ellips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0" y="155613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104</xdr:row>
      <xdr:rowOff>50425</xdr:rowOff>
    </xdr:from>
    <xdr:to>
      <xdr:col>0</xdr:col>
      <xdr:colOff>118419</xdr:colOff>
      <xdr:row>104</xdr:row>
      <xdr:rowOff>183153</xdr:rowOff>
    </xdr:to>
    <xdr:sp macro="" textlink="">
      <xdr:nvSpPr>
        <xdr:cNvPr id="178" name="Ellips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0" y="1556135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105</xdr:row>
      <xdr:rowOff>49111</xdr:rowOff>
    </xdr:from>
    <xdr:to>
      <xdr:col>0</xdr:col>
      <xdr:colOff>118419</xdr:colOff>
      <xdr:row>105</xdr:row>
      <xdr:rowOff>181839</xdr:rowOff>
    </xdr:to>
    <xdr:sp macro="" textlink="">
      <xdr:nvSpPr>
        <xdr:cNvPr id="179" name="Ellips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0" y="157378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106</xdr:row>
      <xdr:rowOff>49111</xdr:rowOff>
    </xdr:from>
    <xdr:to>
      <xdr:col>0</xdr:col>
      <xdr:colOff>118419</xdr:colOff>
      <xdr:row>106</xdr:row>
      <xdr:rowOff>181839</xdr:rowOff>
    </xdr:to>
    <xdr:sp macro="" textlink="">
      <xdr:nvSpPr>
        <xdr:cNvPr id="180" name="Ellips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0" y="1591564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107</xdr:row>
      <xdr:rowOff>50800</xdr:rowOff>
    </xdr:from>
    <xdr:to>
      <xdr:col>0</xdr:col>
      <xdr:colOff>118419</xdr:colOff>
      <xdr:row>107</xdr:row>
      <xdr:rowOff>170828</xdr:rowOff>
    </xdr:to>
    <xdr:sp macro="" textlink="">
      <xdr:nvSpPr>
        <xdr:cNvPr id="181" name="Ellips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0" y="16095133"/>
          <a:ext cx="118419" cy="1200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118419</xdr:colOff>
      <xdr:row>108</xdr:row>
      <xdr:rowOff>132728</xdr:rowOff>
    </xdr:to>
    <xdr:sp macro="" textlink="">
      <xdr:nvSpPr>
        <xdr:cNvPr id="182" name="Ellips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0" y="162221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118419</xdr:colOff>
      <xdr:row>109</xdr:row>
      <xdr:rowOff>132728</xdr:rowOff>
    </xdr:to>
    <xdr:sp macro="" textlink="">
      <xdr:nvSpPr>
        <xdr:cNvPr id="183" name="Ellips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0" y="163999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118419</xdr:colOff>
      <xdr:row>110</xdr:row>
      <xdr:rowOff>132728</xdr:rowOff>
    </xdr:to>
    <xdr:sp macro="" textlink="">
      <xdr:nvSpPr>
        <xdr:cNvPr id="184" name="Ellips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0" y="165777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118419</xdr:colOff>
      <xdr:row>111</xdr:row>
      <xdr:rowOff>132728</xdr:rowOff>
    </xdr:to>
    <xdr:sp macro="" textlink="">
      <xdr:nvSpPr>
        <xdr:cNvPr id="185" name="Ellips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0" y="167555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118419</xdr:colOff>
      <xdr:row>112</xdr:row>
      <xdr:rowOff>132728</xdr:rowOff>
    </xdr:to>
    <xdr:sp macro="" textlink="">
      <xdr:nvSpPr>
        <xdr:cNvPr id="186" name="Ellips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0" y="169333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118419</xdr:colOff>
      <xdr:row>113</xdr:row>
      <xdr:rowOff>132728</xdr:rowOff>
    </xdr:to>
    <xdr:sp macro="" textlink="">
      <xdr:nvSpPr>
        <xdr:cNvPr id="187" name="Ellips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0" y="171111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118419</xdr:colOff>
      <xdr:row>114</xdr:row>
      <xdr:rowOff>132728</xdr:rowOff>
    </xdr:to>
    <xdr:sp macro="" textlink="">
      <xdr:nvSpPr>
        <xdr:cNvPr id="188" name="Ellips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0" y="1728893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tabSelected="1" zoomScaleNormal="100" zoomScaleSheetLayoutView="115" workbookViewId="0">
      <pane ySplit="4" topLeftCell="A91" activePane="bottomLeft" state="frozen"/>
      <selection pane="bottomLeft" activeCell="F3" sqref="F3"/>
    </sheetView>
  </sheetViews>
  <sheetFormatPr baseColWidth="10" defaultColWidth="11.42578125" defaultRowHeight="16.5" x14ac:dyDescent="0.3"/>
  <cols>
    <col min="1" max="1" width="59.570312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70.7109375" style="1" customWidth="1"/>
    <col min="10" max="16384" width="11.42578125" style="1"/>
  </cols>
  <sheetData>
    <row r="1" spans="1:9" ht="17.25" x14ac:dyDescent="0.3">
      <c r="A1" s="121" t="s">
        <v>89</v>
      </c>
    </row>
    <row r="2" spans="1:9" ht="17.25" x14ac:dyDescent="0.3">
      <c r="A2" s="146" t="s">
        <v>75</v>
      </c>
      <c r="B2" s="158" t="s">
        <v>78</v>
      </c>
      <c r="C2" s="159"/>
      <c r="G2" s="145" t="s">
        <v>113</v>
      </c>
    </row>
    <row r="3" spans="1:9" ht="17.25" x14ac:dyDescent="0.3">
      <c r="A3" s="146" t="s">
        <v>76</v>
      </c>
      <c r="B3" s="160" t="s">
        <v>79</v>
      </c>
      <c r="C3" s="161"/>
      <c r="D3" s="162"/>
      <c r="E3" s="147" t="s">
        <v>77</v>
      </c>
      <c r="F3" s="148"/>
      <c r="G3" s="1"/>
      <c r="I3" s="149" t="s">
        <v>80</v>
      </c>
    </row>
    <row r="4" spans="1:9" customFormat="1" ht="6" customHeight="1" x14ac:dyDescent="0.25"/>
    <row r="5" spans="1:9" x14ac:dyDescent="0.3">
      <c r="A5" s="140" t="s">
        <v>6</v>
      </c>
      <c r="B5" s="33"/>
      <c r="C5" s="34"/>
      <c r="D5" s="34"/>
      <c r="E5" s="33"/>
      <c r="F5" s="152" t="s">
        <v>7</v>
      </c>
      <c r="G5" s="35"/>
      <c r="I5" s="150"/>
    </row>
    <row r="6" spans="1:9" x14ac:dyDescent="0.3">
      <c r="A6" s="11" t="s">
        <v>8</v>
      </c>
      <c r="B6" s="136"/>
      <c r="C6" s="137" t="s">
        <v>9</v>
      </c>
      <c r="D6" s="138"/>
      <c r="E6" s="134" t="s">
        <v>10</v>
      </c>
      <c r="F6" s="143" t="s">
        <v>11</v>
      </c>
      <c r="G6" s="36"/>
      <c r="I6" s="150"/>
    </row>
    <row r="7" spans="1:9" x14ac:dyDescent="0.3">
      <c r="A7" s="37"/>
      <c r="B7" s="139">
        <f>C7-1</f>
        <v>2021</v>
      </c>
      <c r="C7" s="139">
        <f>D7-1</f>
        <v>2022</v>
      </c>
      <c r="D7" s="153">
        <v>2023</v>
      </c>
      <c r="E7" s="135" t="s">
        <v>12</v>
      </c>
      <c r="F7" s="135"/>
      <c r="G7" s="36"/>
      <c r="I7" s="150" t="s">
        <v>93</v>
      </c>
    </row>
    <row r="8" spans="1:9" x14ac:dyDescent="0.3">
      <c r="A8" s="38" t="s">
        <v>13</v>
      </c>
      <c r="B8" s="4" t="s">
        <v>14</v>
      </c>
      <c r="C8" s="4" t="s">
        <v>14</v>
      </c>
      <c r="D8" s="4" t="s">
        <v>14</v>
      </c>
      <c r="E8" s="4" t="s">
        <v>14</v>
      </c>
      <c r="F8" s="5" t="s">
        <v>14</v>
      </c>
      <c r="G8" s="36"/>
      <c r="I8" s="150"/>
    </row>
    <row r="9" spans="1:9" x14ac:dyDescent="0.3">
      <c r="A9" s="39" t="s">
        <v>15</v>
      </c>
      <c r="B9" s="122">
        <v>0</v>
      </c>
      <c r="C9" s="122">
        <v>0</v>
      </c>
      <c r="D9" s="122">
        <v>0</v>
      </c>
      <c r="E9" s="12">
        <f t="shared" ref="E9:E17" si="0">AVERAGE(B9:D9)</f>
        <v>0</v>
      </c>
      <c r="G9" s="36"/>
      <c r="I9" s="150"/>
    </row>
    <row r="10" spans="1:9" x14ac:dyDescent="0.3">
      <c r="A10" s="40" t="s">
        <v>16</v>
      </c>
      <c r="B10" s="41"/>
      <c r="C10" s="41"/>
      <c r="D10" s="41"/>
      <c r="E10" s="42"/>
      <c r="G10" s="36"/>
      <c r="I10" s="150"/>
    </row>
    <row r="11" spans="1:9" x14ac:dyDescent="0.3">
      <c r="A11" s="39" t="s">
        <v>84</v>
      </c>
      <c r="B11" s="123">
        <v>0</v>
      </c>
      <c r="C11" s="123">
        <v>0</v>
      </c>
      <c r="D11" s="123">
        <v>0</v>
      </c>
      <c r="E11" s="26">
        <f>AVERAGE(B11:D11)</f>
        <v>0</v>
      </c>
      <c r="G11" s="36"/>
      <c r="I11" s="150"/>
    </row>
    <row r="12" spans="1:9" x14ac:dyDescent="0.3">
      <c r="A12" s="39" t="s">
        <v>85</v>
      </c>
      <c r="B12" s="123">
        <v>0</v>
      </c>
      <c r="C12" s="123">
        <v>0</v>
      </c>
      <c r="D12" s="123">
        <v>0</v>
      </c>
      <c r="E12" s="17">
        <f t="shared" si="0"/>
        <v>0</v>
      </c>
      <c r="G12" s="36"/>
      <c r="I12" s="150"/>
    </row>
    <row r="13" spans="1:9" x14ac:dyDescent="0.3">
      <c r="A13" s="39" t="s">
        <v>90</v>
      </c>
      <c r="B13" s="123">
        <v>0</v>
      </c>
      <c r="C13" s="123">
        <v>0</v>
      </c>
      <c r="D13" s="123">
        <v>0</v>
      </c>
      <c r="E13" s="26">
        <f t="shared" si="0"/>
        <v>0</v>
      </c>
      <c r="G13" s="36"/>
      <c r="I13" s="150"/>
    </row>
    <row r="14" spans="1:9" x14ac:dyDescent="0.3">
      <c r="A14" s="39" t="s">
        <v>86</v>
      </c>
      <c r="B14" s="123">
        <v>0</v>
      </c>
      <c r="C14" s="123">
        <v>0</v>
      </c>
      <c r="D14" s="123">
        <v>0</v>
      </c>
      <c r="E14" s="26">
        <f t="shared" si="0"/>
        <v>0</v>
      </c>
      <c r="G14" s="36"/>
      <c r="I14" s="150"/>
    </row>
    <row r="15" spans="1:9" x14ac:dyDescent="0.3">
      <c r="A15" s="133" t="s">
        <v>17</v>
      </c>
      <c r="B15" s="123">
        <v>0</v>
      </c>
      <c r="C15" s="123">
        <v>0</v>
      </c>
      <c r="D15" s="123">
        <v>0</v>
      </c>
      <c r="E15" s="26">
        <f t="shared" si="0"/>
        <v>0</v>
      </c>
      <c r="G15" s="36"/>
      <c r="I15" s="150"/>
    </row>
    <row r="16" spans="1:9" x14ac:dyDescent="0.3">
      <c r="A16" s="133" t="s">
        <v>87</v>
      </c>
      <c r="B16" s="123">
        <v>0</v>
      </c>
      <c r="C16" s="123">
        <v>0</v>
      </c>
      <c r="D16" s="123">
        <v>0</v>
      </c>
      <c r="E16" s="26">
        <f t="shared" si="0"/>
        <v>0</v>
      </c>
      <c r="G16" s="36"/>
      <c r="I16" s="150"/>
    </row>
    <row r="17" spans="1:9" x14ac:dyDescent="0.3">
      <c r="A17" s="133" t="s">
        <v>88</v>
      </c>
      <c r="B17" s="122">
        <v>0</v>
      </c>
      <c r="C17" s="122">
        <v>0</v>
      </c>
      <c r="D17" s="122">
        <v>0</v>
      </c>
      <c r="E17" s="22">
        <f t="shared" si="0"/>
        <v>0</v>
      </c>
      <c r="G17" s="36"/>
      <c r="I17" s="150"/>
    </row>
    <row r="18" spans="1:9" x14ac:dyDescent="0.3">
      <c r="A18" s="40" t="s">
        <v>18</v>
      </c>
      <c r="B18" s="42"/>
      <c r="C18" s="42"/>
      <c r="D18" s="42"/>
      <c r="E18" s="42"/>
      <c r="G18" s="36"/>
      <c r="I18" s="150"/>
    </row>
    <row r="19" spans="1:9" x14ac:dyDescent="0.3">
      <c r="A19" s="133" t="s">
        <v>19</v>
      </c>
      <c r="B19" s="14">
        <f>B9-SUM(B11:B15)+SUM(B16:B17)</f>
        <v>0</v>
      </c>
      <c r="C19" s="14">
        <f>C9-SUM(C11:C15)+SUM(C16:C17)</f>
        <v>0</v>
      </c>
      <c r="D19" s="14">
        <f>D9-SUM(D11:D15)+SUM(D16:D17)</f>
        <v>0</v>
      </c>
      <c r="E19" s="18">
        <f>AVERAGE(B19:D19)</f>
        <v>0</v>
      </c>
      <c r="G19" s="36"/>
      <c r="I19" s="150"/>
    </row>
    <row r="20" spans="1:9" x14ac:dyDescent="0.3">
      <c r="A20" s="38" t="s">
        <v>20</v>
      </c>
      <c r="B20" s="42"/>
      <c r="C20" s="42"/>
      <c r="D20" s="42"/>
      <c r="E20" s="42"/>
      <c r="G20" s="36"/>
      <c r="I20" s="150"/>
    </row>
    <row r="21" spans="1:9" x14ac:dyDescent="0.3">
      <c r="A21" s="133" t="s">
        <v>91</v>
      </c>
      <c r="B21" s="14">
        <f>B13</f>
        <v>0</v>
      </c>
      <c r="C21" s="14">
        <f t="shared" ref="C21:D21" si="1">C13</f>
        <v>0</v>
      </c>
      <c r="D21" s="14">
        <f t="shared" si="1"/>
        <v>0</v>
      </c>
      <c r="E21" s="26">
        <f>AVERAGE(B21:D21)</f>
        <v>0</v>
      </c>
      <c r="G21" s="36"/>
      <c r="I21" s="150"/>
    </row>
    <row r="22" spans="1:9" x14ac:dyDescent="0.3">
      <c r="A22" s="40" t="s">
        <v>21</v>
      </c>
      <c r="B22" s="42"/>
      <c r="C22" s="42"/>
      <c r="D22" s="42"/>
      <c r="E22" s="42"/>
      <c r="G22" s="36"/>
      <c r="I22" s="150"/>
    </row>
    <row r="23" spans="1:9" x14ac:dyDescent="0.3">
      <c r="A23" s="39" t="s">
        <v>22</v>
      </c>
      <c r="B23" s="123">
        <v>0</v>
      </c>
      <c r="C23" s="123">
        <v>0</v>
      </c>
      <c r="D23" s="123">
        <v>0</v>
      </c>
      <c r="E23" s="26">
        <f>AVERAGE(B23:D23)</f>
        <v>0</v>
      </c>
      <c r="G23" s="36"/>
      <c r="I23" s="150"/>
    </row>
    <row r="24" spans="1:9" x14ac:dyDescent="0.3">
      <c r="A24" s="39" t="s">
        <v>23</v>
      </c>
      <c r="B24" s="123">
        <v>0</v>
      </c>
      <c r="C24" s="123">
        <v>0</v>
      </c>
      <c r="D24" s="123">
        <v>0</v>
      </c>
      <c r="E24" s="17">
        <f>AVERAGE(B24:D24)</f>
        <v>0</v>
      </c>
      <c r="G24" s="36"/>
      <c r="I24" s="150"/>
    </row>
    <row r="25" spans="1:9" x14ac:dyDescent="0.3">
      <c r="A25" s="39" t="s">
        <v>24</v>
      </c>
      <c r="B25" s="123">
        <v>0</v>
      </c>
      <c r="C25" s="123">
        <v>0</v>
      </c>
      <c r="D25" s="123">
        <v>0</v>
      </c>
      <c r="E25" s="18">
        <f>AVERAGE(B25:D25)</f>
        <v>0</v>
      </c>
      <c r="G25" s="36"/>
      <c r="I25" s="150"/>
    </row>
    <row r="26" spans="1:9" x14ac:dyDescent="0.3">
      <c r="A26" s="40" t="s">
        <v>92</v>
      </c>
      <c r="B26" s="43">
        <f>SUM(B23:B25)-B21</f>
        <v>0</v>
      </c>
      <c r="C26" s="43">
        <f>SUM(C23:C25)-C21</f>
        <v>0</v>
      </c>
      <c r="D26" s="43">
        <f>SUM(D23:D25)-D21</f>
        <v>0</v>
      </c>
      <c r="E26" s="43"/>
      <c r="G26" s="36"/>
      <c r="I26" s="150"/>
    </row>
    <row r="27" spans="1:9" x14ac:dyDescent="0.3">
      <c r="A27" s="44" t="s">
        <v>25</v>
      </c>
      <c r="B27" s="15"/>
      <c r="C27" s="15"/>
      <c r="D27" s="15"/>
      <c r="E27" s="16"/>
      <c r="F27" s="111">
        <f>E12+E24</f>
        <v>0</v>
      </c>
      <c r="G27" s="36"/>
      <c r="I27" s="150"/>
    </row>
    <row r="28" spans="1:9" x14ac:dyDescent="0.3">
      <c r="A28" s="44" t="s">
        <v>26</v>
      </c>
      <c r="B28" s="15"/>
      <c r="C28" s="15"/>
      <c r="D28" s="15"/>
      <c r="E28" s="16"/>
      <c r="F28" s="112">
        <f>E19+E25</f>
        <v>0</v>
      </c>
      <c r="G28" s="36"/>
      <c r="I28" s="150"/>
    </row>
    <row r="29" spans="1:9" ht="15" customHeight="1" x14ac:dyDescent="0.3">
      <c r="A29" s="45"/>
      <c r="B29" s="46"/>
      <c r="C29" s="46"/>
      <c r="D29" s="46"/>
      <c r="E29" s="47"/>
      <c r="F29" s="48"/>
      <c r="G29" s="49"/>
      <c r="I29" s="150"/>
    </row>
    <row r="30" spans="1:9" x14ac:dyDescent="0.3">
      <c r="B30" s="3"/>
      <c r="C30" s="3"/>
      <c r="D30" s="3"/>
      <c r="E30" s="3"/>
      <c r="I30" s="150"/>
    </row>
    <row r="31" spans="1:9" x14ac:dyDescent="0.3">
      <c r="A31" s="50" t="s">
        <v>27</v>
      </c>
      <c r="B31" s="51"/>
      <c r="C31" s="51"/>
      <c r="D31" s="51"/>
      <c r="E31" s="51"/>
      <c r="F31" s="141" t="s">
        <v>28</v>
      </c>
      <c r="G31" s="52"/>
      <c r="I31" s="150"/>
    </row>
    <row r="32" spans="1:9" x14ac:dyDescent="0.3">
      <c r="A32" s="10" t="s">
        <v>29</v>
      </c>
      <c r="B32" s="6"/>
      <c r="C32" s="156" t="s">
        <v>30</v>
      </c>
      <c r="D32" s="156" t="s">
        <v>31</v>
      </c>
      <c r="E32" s="156" t="s">
        <v>32</v>
      </c>
      <c r="F32" s="156" t="s">
        <v>33</v>
      </c>
      <c r="G32" s="53"/>
      <c r="I32" s="150"/>
    </row>
    <row r="33" spans="1:9" ht="41.25" customHeight="1" x14ac:dyDescent="0.3">
      <c r="A33" s="54" t="s">
        <v>34</v>
      </c>
      <c r="B33" s="7" t="s">
        <v>35</v>
      </c>
      <c r="C33" s="157"/>
      <c r="D33" s="157"/>
      <c r="E33" s="157"/>
      <c r="F33" s="157"/>
      <c r="G33" s="53"/>
      <c r="I33" s="150"/>
    </row>
    <row r="34" spans="1:9" ht="6" customHeight="1" x14ac:dyDescent="0.3">
      <c r="A34" s="54"/>
      <c r="B34" s="7"/>
      <c r="C34" s="7"/>
      <c r="D34" s="7"/>
      <c r="E34" s="7"/>
      <c r="F34" s="7"/>
      <c r="G34" s="53"/>
      <c r="I34" s="150"/>
    </row>
    <row r="35" spans="1:9" x14ac:dyDescent="0.3">
      <c r="A35" s="155" t="s">
        <v>36</v>
      </c>
      <c r="B35" s="4" t="s">
        <v>0</v>
      </c>
      <c r="C35" s="4" t="s">
        <v>37</v>
      </c>
      <c r="D35" s="4" t="s">
        <v>1</v>
      </c>
      <c r="E35" s="8" t="s">
        <v>1</v>
      </c>
      <c r="F35" s="5" t="s">
        <v>14</v>
      </c>
      <c r="G35" s="53"/>
      <c r="I35" s="150"/>
    </row>
    <row r="36" spans="1:9" x14ac:dyDescent="0.3">
      <c r="A36" s="154" t="s">
        <v>94</v>
      </c>
      <c r="B36" s="124">
        <v>0</v>
      </c>
      <c r="C36" s="19">
        <v>50</v>
      </c>
      <c r="D36" s="20">
        <v>1</v>
      </c>
      <c r="E36" s="21">
        <v>1</v>
      </c>
      <c r="F36" s="22">
        <f>B36/C36*D36*E36</f>
        <v>0</v>
      </c>
      <c r="G36" s="53"/>
      <c r="I36" s="150"/>
    </row>
    <row r="37" spans="1:9" x14ac:dyDescent="0.3">
      <c r="A37" s="154" t="s">
        <v>95</v>
      </c>
      <c r="B37" s="124">
        <v>0</v>
      </c>
      <c r="C37" s="23">
        <v>33</v>
      </c>
      <c r="D37" s="24">
        <v>1</v>
      </c>
      <c r="E37" s="25">
        <v>1</v>
      </c>
      <c r="F37" s="26">
        <f t="shared" ref="F37:F51" si="2">B37/C37*D37*E37</f>
        <v>0</v>
      </c>
      <c r="G37" s="53"/>
      <c r="I37" s="150"/>
    </row>
    <row r="38" spans="1:9" x14ac:dyDescent="0.3">
      <c r="A38" s="154" t="s">
        <v>102</v>
      </c>
      <c r="B38" s="124">
        <v>0</v>
      </c>
      <c r="C38" s="23">
        <v>50</v>
      </c>
      <c r="D38" s="24">
        <v>1</v>
      </c>
      <c r="E38" s="25">
        <v>1</v>
      </c>
      <c r="F38" s="26">
        <f t="shared" ref="F38:F40" si="3">B38/C38*D38*E38</f>
        <v>0</v>
      </c>
      <c r="G38" s="53"/>
      <c r="I38" s="150"/>
    </row>
    <row r="39" spans="1:9" x14ac:dyDescent="0.3">
      <c r="A39" s="154" t="s">
        <v>103</v>
      </c>
      <c r="B39" s="124">
        <v>0</v>
      </c>
      <c r="C39" s="23">
        <v>25</v>
      </c>
      <c r="D39" s="24">
        <v>1</v>
      </c>
      <c r="E39" s="25">
        <v>1</v>
      </c>
      <c r="F39" s="26">
        <f t="shared" si="3"/>
        <v>0</v>
      </c>
      <c r="G39" s="53"/>
      <c r="I39" s="150"/>
    </row>
    <row r="40" spans="1:9" x14ac:dyDescent="0.3">
      <c r="A40" s="154" t="s">
        <v>109</v>
      </c>
      <c r="B40" s="124">
        <v>0</v>
      </c>
      <c r="C40" s="23">
        <v>80</v>
      </c>
      <c r="D40" s="24">
        <v>1</v>
      </c>
      <c r="E40" s="25">
        <v>1</v>
      </c>
      <c r="F40" s="26">
        <f t="shared" si="3"/>
        <v>0</v>
      </c>
      <c r="G40" s="53"/>
      <c r="I40" s="150"/>
    </row>
    <row r="41" spans="1:9" x14ac:dyDescent="0.3">
      <c r="A41" s="154" t="s">
        <v>101</v>
      </c>
      <c r="B41" s="124">
        <v>0</v>
      </c>
      <c r="C41" s="23">
        <v>66</v>
      </c>
      <c r="D41" s="24">
        <v>1</v>
      </c>
      <c r="E41" s="25">
        <v>1</v>
      </c>
      <c r="F41" s="26">
        <f t="shared" si="2"/>
        <v>0</v>
      </c>
      <c r="G41" s="53"/>
      <c r="I41" s="150"/>
    </row>
    <row r="42" spans="1:9" x14ac:dyDescent="0.3">
      <c r="A42" s="154" t="s">
        <v>96</v>
      </c>
      <c r="B42" s="124">
        <v>0</v>
      </c>
      <c r="C42" s="23">
        <v>20</v>
      </c>
      <c r="D42" s="24">
        <v>1</v>
      </c>
      <c r="E42" s="25">
        <v>1</v>
      </c>
      <c r="F42" s="26">
        <f t="shared" ref="F42:F43" si="4">B42/C42*D42*E42</f>
        <v>0</v>
      </c>
      <c r="G42" s="53"/>
      <c r="I42" s="150"/>
    </row>
    <row r="43" spans="1:9" x14ac:dyDescent="0.3">
      <c r="A43" s="154" t="s">
        <v>111</v>
      </c>
      <c r="B43" s="124">
        <v>0</v>
      </c>
      <c r="C43" s="23">
        <v>10</v>
      </c>
      <c r="D43" s="24">
        <v>1</v>
      </c>
      <c r="E43" s="25">
        <v>1</v>
      </c>
      <c r="F43" s="26">
        <f t="shared" si="4"/>
        <v>0</v>
      </c>
      <c r="G43" s="53"/>
      <c r="I43" s="150"/>
    </row>
    <row r="44" spans="1:9" x14ac:dyDescent="0.3">
      <c r="A44" s="154" t="s">
        <v>97</v>
      </c>
      <c r="B44" s="124">
        <v>0</v>
      </c>
      <c r="C44" s="19">
        <v>50</v>
      </c>
      <c r="D44" s="24">
        <v>1</v>
      </c>
      <c r="E44" s="125">
        <v>0</v>
      </c>
      <c r="F44" s="26">
        <f t="shared" si="2"/>
        <v>0</v>
      </c>
      <c r="G44" s="53"/>
      <c r="I44" s="150"/>
    </row>
    <row r="45" spans="1:9" x14ac:dyDescent="0.3">
      <c r="A45" s="154" t="s">
        <v>98</v>
      </c>
      <c r="B45" s="124">
        <v>0</v>
      </c>
      <c r="C45" s="23">
        <v>33</v>
      </c>
      <c r="D45" s="24">
        <v>1</v>
      </c>
      <c r="E45" s="125">
        <v>0</v>
      </c>
      <c r="F45" s="26">
        <f>B45/C45*D45*E45</f>
        <v>0</v>
      </c>
      <c r="G45" s="53"/>
      <c r="I45" s="150"/>
    </row>
    <row r="46" spans="1:9" x14ac:dyDescent="0.3">
      <c r="A46" s="154" t="s">
        <v>104</v>
      </c>
      <c r="B46" s="124">
        <v>0</v>
      </c>
      <c r="C46" s="23">
        <v>50</v>
      </c>
      <c r="D46" s="24">
        <v>1</v>
      </c>
      <c r="E46" s="125">
        <v>0</v>
      </c>
      <c r="F46" s="26">
        <f t="shared" ref="F46:F50" si="5">B46/C46*D46*E46</f>
        <v>0</v>
      </c>
      <c r="G46" s="53"/>
      <c r="I46" s="150"/>
    </row>
    <row r="47" spans="1:9" x14ac:dyDescent="0.3">
      <c r="A47" s="154" t="s">
        <v>105</v>
      </c>
      <c r="B47" s="124">
        <v>0</v>
      </c>
      <c r="C47" s="23">
        <v>25</v>
      </c>
      <c r="D47" s="24">
        <v>1</v>
      </c>
      <c r="E47" s="125">
        <v>0</v>
      </c>
      <c r="F47" s="26">
        <f t="shared" si="5"/>
        <v>0</v>
      </c>
      <c r="G47" s="53"/>
      <c r="I47" s="150"/>
    </row>
    <row r="48" spans="1:9" x14ac:dyDescent="0.3">
      <c r="A48" s="154" t="s">
        <v>110</v>
      </c>
      <c r="B48" s="124">
        <v>0</v>
      </c>
      <c r="C48" s="23">
        <v>80</v>
      </c>
      <c r="D48" s="24">
        <v>1</v>
      </c>
      <c r="E48" s="125">
        <v>0</v>
      </c>
      <c r="F48" s="26">
        <f t="shared" si="5"/>
        <v>0</v>
      </c>
      <c r="G48" s="53"/>
      <c r="I48" s="150"/>
    </row>
    <row r="49" spans="1:9" x14ac:dyDescent="0.3">
      <c r="A49" s="154" t="s">
        <v>100</v>
      </c>
      <c r="B49" s="124">
        <v>0</v>
      </c>
      <c r="C49" s="23">
        <v>66</v>
      </c>
      <c r="D49" s="24">
        <v>1</v>
      </c>
      <c r="E49" s="125">
        <v>0</v>
      </c>
      <c r="F49" s="26">
        <f t="shared" ref="F49" si="6">B49/C49*D49*E49</f>
        <v>0</v>
      </c>
      <c r="G49" s="53"/>
      <c r="I49" s="150"/>
    </row>
    <row r="50" spans="1:9" x14ac:dyDescent="0.3">
      <c r="A50" s="154" t="s">
        <v>99</v>
      </c>
      <c r="B50" s="124">
        <v>0</v>
      </c>
      <c r="C50" s="23">
        <v>20</v>
      </c>
      <c r="D50" s="24">
        <v>1</v>
      </c>
      <c r="E50" s="125">
        <v>0</v>
      </c>
      <c r="F50" s="26">
        <f t="shared" si="5"/>
        <v>0</v>
      </c>
      <c r="G50" s="53"/>
      <c r="I50" s="150"/>
    </row>
    <row r="51" spans="1:9" x14ac:dyDescent="0.3">
      <c r="A51" s="154" t="s">
        <v>112</v>
      </c>
      <c r="B51" s="124">
        <v>0</v>
      </c>
      <c r="C51" s="23">
        <v>10</v>
      </c>
      <c r="D51" s="24">
        <v>1</v>
      </c>
      <c r="E51" s="125">
        <v>0</v>
      </c>
      <c r="F51" s="26">
        <f t="shared" si="2"/>
        <v>0</v>
      </c>
      <c r="G51" s="53"/>
      <c r="I51" s="150"/>
    </row>
    <row r="52" spans="1:9" ht="6" customHeight="1" x14ac:dyDescent="0.3">
      <c r="A52" s="37"/>
      <c r="B52" s="55"/>
      <c r="C52" s="56"/>
      <c r="D52" s="57"/>
      <c r="E52" s="58"/>
      <c r="F52" s="59"/>
      <c r="G52" s="53"/>
      <c r="I52" s="150"/>
    </row>
    <row r="53" spans="1:9" x14ac:dyDescent="0.3">
      <c r="A53" s="155" t="s">
        <v>38</v>
      </c>
      <c r="B53" s="60"/>
      <c r="D53" s="57"/>
      <c r="E53" s="61"/>
      <c r="F53" s="59"/>
      <c r="G53" s="53"/>
      <c r="I53" s="150"/>
    </row>
    <row r="54" spans="1:9" x14ac:dyDescent="0.3">
      <c r="A54" s="154" t="s">
        <v>94</v>
      </c>
      <c r="B54" s="124">
        <v>0</v>
      </c>
      <c r="C54" s="19">
        <v>50</v>
      </c>
      <c r="D54" s="20">
        <v>0.6</v>
      </c>
      <c r="E54" s="21">
        <v>1</v>
      </c>
      <c r="F54" s="22">
        <f>B54/C54*D54*E54</f>
        <v>0</v>
      </c>
      <c r="G54" s="53"/>
      <c r="I54" s="150"/>
    </row>
    <row r="55" spans="1:9" x14ac:dyDescent="0.3">
      <c r="A55" s="154" t="s">
        <v>95</v>
      </c>
      <c r="B55" s="124">
        <v>0</v>
      </c>
      <c r="C55" s="23">
        <v>33</v>
      </c>
      <c r="D55" s="20">
        <v>0.6</v>
      </c>
      <c r="E55" s="25">
        <v>1</v>
      </c>
      <c r="F55" s="26">
        <f t="shared" ref="F55:F62" si="7">B55/C55*D55*E55</f>
        <v>0</v>
      </c>
      <c r="G55" s="53"/>
      <c r="I55" s="150"/>
    </row>
    <row r="56" spans="1:9" x14ac:dyDescent="0.3">
      <c r="A56" s="154" t="s">
        <v>106</v>
      </c>
      <c r="B56" s="124">
        <v>0</v>
      </c>
      <c r="C56" s="23">
        <v>50</v>
      </c>
      <c r="D56" s="20">
        <v>0.6</v>
      </c>
      <c r="E56" s="25">
        <v>1</v>
      </c>
      <c r="F56" s="26">
        <f t="shared" si="7"/>
        <v>0</v>
      </c>
      <c r="G56" s="53"/>
      <c r="I56" s="150"/>
    </row>
    <row r="57" spans="1:9" x14ac:dyDescent="0.3">
      <c r="A57" s="154" t="s">
        <v>107</v>
      </c>
      <c r="B57" s="124">
        <v>0</v>
      </c>
      <c r="C57" s="23">
        <v>25</v>
      </c>
      <c r="D57" s="20">
        <v>0.6</v>
      </c>
      <c r="E57" s="25">
        <v>1</v>
      </c>
      <c r="F57" s="26">
        <f t="shared" si="7"/>
        <v>0</v>
      </c>
      <c r="G57" s="53"/>
      <c r="I57" s="150"/>
    </row>
    <row r="58" spans="1:9" x14ac:dyDescent="0.3">
      <c r="A58" s="154" t="s">
        <v>109</v>
      </c>
      <c r="B58" s="124">
        <v>0</v>
      </c>
      <c r="C58" s="23">
        <v>80</v>
      </c>
      <c r="D58" s="20">
        <v>0.6</v>
      </c>
      <c r="E58" s="25">
        <v>1</v>
      </c>
      <c r="F58" s="26">
        <f t="shared" si="7"/>
        <v>0</v>
      </c>
      <c r="G58" s="53"/>
      <c r="I58" s="150"/>
    </row>
    <row r="59" spans="1:9" x14ac:dyDescent="0.3">
      <c r="A59" s="154" t="s">
        <v>101</v>
      </c>
      <c r="B59" s="124">
        <v>0</v>
      </c>
      <c r="C59" s="23">
        <v>66</v>
      </c>
      <c r="D59" s="20">
        <v>0.6</v>
      </c>
      <c r="E59" s="25">
        <v>1</v>
      </c>
      <c r="F59" s="26">
        <f t="shared" si="7"/>
        <v>0</v>
      </c>
      <c r="G59" s="53"/>
      <c r="I59" s="150"/>
    </row>
    <row r="60" spans="1:9" x14ac:dyDescent="0.3">
      <c r="A60" s="154" t="s">
        <v>96</v>
      </c>
      <c r="B60" s="124">
        <v>0</v>
      </c>
      <c r="C60" s="23">
        <v>20</v>
      </c>
      <c r="D60" s="20">
        <v>0.6</v>
      </c>
      <c r="E60" s="25">
        <v>1</v>
      </c>
      <c r="F60" s="26">
        <f t="shared" si="7"/>
        <v>0</v>
      </c>
      <c r="G60" s="53"/>
      <c r="I60" s="150"/>
    </row>
    <row r="61" spans="1:9" x14ac:dyDescent="0.3">
      <c r="A61" s="154" t="s">
        <v>111</v>
      </c>
      <c r="B61" s="124">
        <v>0</v>
      </c>
      <c r="C61" s="23">
        <v>10</v>
      </c>
      <c r="D61" s="20">
        <v>0.6</v>
      </c>
      <c r="E61" s="25">
        <v>1</v>
      </c>
      <c r="F61" s="26">
        <f t="shared" si="7"/>
        <v>0</v>
      </c>
      <c r="G61" s="53"/>
      <c r="I61" s="150"/>
    </row>
    <row r="62" spans="1:9" x14ac:dyDescent="0.3">
      <c r="A62" s="154" t="s">
        <v>97</v>
      </c>
      <c r="B62" s="124">
        <v>0</v>
      </c>
      <c r="C62" s="19">
        <v>50</v>
      </c>
      <c r="D62" s="20">
        <v>0.6</v>
      </c>
      <c r="E62" s="125">
        <v>0</v>
      </c>
      <c r="F62" s="26">
        <f t="shared" si="7"/>
        <v>0</v>
      </c>
      <c r="G62" s="53"/>
      <c r="I62" s="150"/>
    </row>
    <row r="63" spans="1:9" x14ac:dyDescent="0.3">
      <c r="A63" s="154" t="s">
        <v>98</v>
      </c>
      <c r="B63" s="124">
        <v>0</v>
      </c>
      <c r="C63" s="23">
        <v>33</v>
      </c>
      <c r="D63" s="20">
        <v>0.6</v>
      </c>
      <c r="E63" s="125">
        <v>0</v>
      </c>
      <c r="F63" s="26">
        <f>B63/C63*D63*E63</f>
        <v>0</v>
      </c>
      <c r="G63" s="53"/>
      <c r="I63" s="150"/>
    </row>
    <row r="64" spans="1:9" x14ac:dyDescent="0.3">
      <c r="A64" s="154" t="s">
        <v>104</v>
      </c>
      <c r="B64" s="124">
        <v>0</v>
      </c>
      <c r="C64" s="23">
        <v>50</v>
      </c>
      <c r="D64" s="20">
        <v>0.6</v>
      </c>
      <c r="E64" s="125">
        <v>0</v>
      </c>
      <c r="F64" s="26">
        <f t="shared" ref="F64:F69" si="8">B64/C64*D64*E64</f>
        <v>0</v>
      </c>
      <c r="G64" s="53"/>
      <c r="I64" s="150"/>
    </row>
    <row r="65" spans="1:9" x14ac:dyDescent="0.3">
      <c r="A65" s="154" t="s">
        <v>105</v>
      </c>
      <c r="B65" s="124">
        <v>0</v>
      </c>
      <c r="C65" s="23">
        <v>25</v>
      </c>
      <c r="D65" s="20">
        <v>0.6</v>
      </c>
      <c r="E65" s="125">
        <v>0</v>
      </c>
      <c r="F65" s="26">
        <f t="shared" si="8"/>
        <v>0</v>
      </c>
      <c r="G65" s="53"/>
      <c r="I65" s="150"/>
    </row>
    <row r="66" spans="1:9" x14ac:dyDescent="0.3">
      <c r="A66" s="154" t="s">
        <v>110</v>
      </c>
      <c r="B66" s="124">
        <v>0</v>
      </c>
      <c r="C66" s="23">
        <v>80</v>
      </c>
      <c r="D66" s="20">
        <v>0.6</v>
      </c>
      <c r="E66" s="125">
        <v>0</v>
      </c>
      <c r="F66" s="26">
        <f t="shared" si="8"/>
        <v>0</v>
      </c>
      <c r="G66" s="53"/>
      <c r="I66" s="150"/>
    </row>
    <row r="67" spans="1:9" x14ac:dyDescent="0.3">
      <c r="A67" s="154" t="s">
        <v>100</v>
      </c>
      <c r="B67" s="124">
        <v>0</v>
      </c>
      <c r="C67" s="23">
        <v>66</v>
      </c>
      <c r="D67" s="20">
        <v>0.6</v>
      </c>
      <c r="E67" s="125">
        <v>0</v>
      </c>
      <c r="F67" s="26">
        <f t="shared" si="8"/>
        <v>0</v>
      </c>
      <c r="G67" s="53"/>
      <c r="I67" s="150"/>
    </row>
    <row r="68" spans="1:9" x14ac:dyDescent="0.3">
      <c r="A68" s="154" t="s">
        <v>99</v>
      </c>
      <c r="B68" s="124">
        <v>0</v>
      </c>
      <c r="C68" s="23">
        <v>20</v>
      </c>
      <c r="D68" s="20">
        <v>0.6</v>
      </c>
      <c r="E68" s="125">
        <v>0</v>
      </c>
      <c r="F68" s="26">
        <f t="shared" si="8"/>
        <v>0</v>
      </c>
      <c r="G68" s="53"/>
      <c r="I68" s="150"/>
    </row>
    <row r="69" spans="1:9" x14ac:dyDescent="0.3">
      <c r="A69" s="154" t="s">
        <v>112</v>
      </c>
      <c r="B69" s="124">
        <v>0</v>
      </c>
      <c r="C69" s="23">
        <v>10</v>
      </c>
      <c r="D69" s="20">
        <v>0.6</v>
      </c>
      <c r="E69" s="125">
        <v>0</v>
      </c>
      <c r="F69" s="26">
        <f t="shared" si="8"/>
        <v>0</v>
      </c>
      <c r="G69" s="53"/>
      <c r="I69" s="150"/>
    </row>
    <row r="70" spans="1:9" x14ac:dyDescent="0.3">
      <c r="A70" s="44" t="s">
        <v>39</v>
      </c>
      <c r="B70" s="27"/>
      <c r="C70" s="27"/>
      <c r="D70" s="27"/>
      <c r="E70" s="28"/>
      <c r="F70" s="113">
        <f>SUM(F36:F69)</f>
        <v>0</v>
      </c>
      <c r="G70" s="53"/>
      <c r="I70" s="150"/>
    </row>
    <row r="71" spans="1:9" ht="6" customHeight="1" x14ac:dyDescent="0.3">
      <c r="A71" s="38"/>
      <c r="E71" s="62"/>
      <c r="F71" s="59"/>
      <c r="G71" s="53"/>
      <c r="I71" s="150"/>
    </row>
    <row r="72" spans="1:9" x14ac:dyDescent="0.3">
      <c r="A72" s="40" t="s">
        <v>40</v>
      </c>
      <c r="E72" s="62"/>
      <c r="F72" s="59"/>
      <c r="G72" s="53"/>
      <c r="I72" s="150"/>
    </row>
    <row r="73" spans="1:9" x14ac:dyDescent="0.3">
      <c r="A73" s="44" t="s">
        <v>41</v>
      </c>
      <c r="B73" s="15"/>
      <c r="C73" s="15"/>
      <c r="D73" s="15"/>
      <c r="E73" s="16"/>
      <c r="F73" s="111">
        <f>F27</f>
        <v>0</v>
      </c>
      <c r="G73" s="53"/>
      <c r="I73" s="150"/>
    </row>
    <row r="74" spans="1:9" ht="17.25" thickBot="1" x14ac:dyDescent="0.35">
      <c r="A74" s="44" t="s">
        <v>42</v>
      </c>
      <c r="B74" s="15"/>
      <c r="C74" s="15"/>
      <c r="D74" s="15"/>
      <c r="E74" s="16"/>
      <c r="F74" s="114">
        <f>F28</f>
        <v>0</v>
      </c>
      <c r="G74" s="53"/>
      <c r="I74" s="150"/>
    </row>
    <row r="75" spans="1:9" x14ac:dyDescent="0.3">
      <c r="A75" s="63" t="s">
        <v>43</v>
      </c>
      <c r="B75" s="64"/>
      <c r="C75" s="64"/>
      <c r="D75" s="64"/>
      <c r="E75" s="65" t="s">
        <v>2</v>
      </c>
      <c r="F75" s="66">
        <f>SUM(F70:F74)</f>
        <v>0</v>
      </c>
      <c r="G75" s="67"/>
      <c r="I75" s="150"/>
    </row>
    <row r="76" spans="1:9" x14ac:dyDescent="0.3">
      <c r="I76" s="150"/>
    </row>
    <row r="77" spans="1:9" x14ac:dyDescent="0.3">
      <c r="A77" s="68" t="s">
        <v>44</v>
      </c>
      <c r="B77" s="69"/>
      <c r="C77" s="69"/>
      <c r="D77" s="69"/>
      <c r="E77" s="144"/>
      <c r="F77" s="142" t="s">
        <v>45</v>
      </c>
      <c r="G77" s="70"/>
      <c r="I77" s="150"/>
    </row>
    <row r="78" spans="1:9" x14ac:dyDescent="0.3">
      <c r="A78" s="9" t="s">
        <v>46</v>
      </c>
      <c r="B78" s="6"/>
      <c r="C78" s="156" t="s">
        <v>47</v>
      </c>
      <c r="D78" s="156" t="s">
        <v>31</v>
      </c>
      <c r="E78" s="156" t="s">
        <v>32</v>
      </c>
      <c r="F78" s="156" t="s">
        <v>48</v>
      </c>
      <c r="G78" s="71"/>
      <c r="I78" s="150"/>
    </row>
    <row r="79" spans="1:9" ht="39.75" customHeight="1" x14ac:dyDescent="0.3">
      <c r="A79" s="54" t="s">
        <v>49</v>
      </c>
      <c r="B79" s="7" t="s">
        <v>50</v>
      </c>
      <c r="C79" s="157"/>
      <c r="D79" s="157"/>
      <c r="E79" s="157"/>
      <c r="F79" s="157"/>
      <c r="G79" s="71"/>
      <c r="I79" s="150"/>
    </row>
    <row r="80" spans="1:9" ht="6" customHeight="1" x14ac:dyDescent="0.3">
      <c r="A80" s="54"/>
      <c r="B80" s="7"/>
      <c r="C80" s="7"/>
      <c r="D80" s="7"/>
      <c r="E80" s="7"/>
      <c r="F80" s="7"/>
      <c r="G80" s="71"/>
      <c r="I80" s="150"/>
    </row>
    <row r="81" spans="1:9" x14ac:dyDescent="0.3">
      <c r="A81" s="155" t="s">
        <v>51</v>
      </c>
      <c r="B81" s="4" t="s">
        <v>0</v>
      </c>
      <c r="C81" s="4" t="s">
        <v>37</v>
      </c>
      <c r="D81" s="4" t="s">
        <v>1</v>
      </c>
      <c r="E81" s="8" t="s">
        <v>1</v>
      </c>
      <c r="F81" s="4" t="s">
        <v>14</v>
      </c>
      <c r="G81" s="71"/>
      <c r="I81" s="150"/>
    </row>
    <row r="82" spans="1:9" x14ac:dyDescent="0.3">
      <c r="A82" s="154" t="s">
        <v>94</v>
      </c>
      <c r="B82" s="126">
        <v>0</v>
      </c>
      <c r="C82" s="19">
        <v>50</v>
      </c>
      <c r="D82" s="20">
        <v>1</v>
      </c>
      <c r="E82" s="21">
        <v>1</v>
      </c>
      <c r="F82" s="22">
        <f>B82/C82*D82*E82</f>
        <v>0</v>
      </c>
      <c r="G82" s="71"/>
      <c r="I82" s="150"/>
    </row>
    <row r="83" spans="1:9" x14ac:dyDescent="0.3">
      <c r="A83" s="154" t="s">
        <v>95</v>
      </c>
      <c r="B83" s="126">
        <v>0</v>
      </c>
      <c r="C83" s="23">
        <v>33</v>
      </c>
      <c r="D83" s="24">
        <v>1</v>
      </c>
      <c r="E83" s="25">
        <v>1</v>
      </c>
      <c r="F83" s="26">
        <f>B83/C83*D83*E83</f>
        <v>0</v>
      </c>
      <c r="G83" s="71"/>
      <c r="I83" s="150"/>
    </row>
    <row r="84" spans="1:9" x14ac:dyDescent="0.3">
      <c r="A84" s="154" t="s">
        <v>102</v>
      </c>
      <c r="B84" s="126">
        <v>0</v>
      </c>
      <c r="C84" s="23">
        <v>50</v>
      </c>
      <c r="D84" s="24">
        <v>1</v>
      </c>
      <c r="E84" s="25">
        <v>1</v>
      </c>
      <c r="F84" s="26">
        <f t="shared" ref="F84:F97" si="9">B84/C84*D84*E84</f>
        <v>0</v>
      </c>
      <c r="G84" s="71"/>
      <c r="I84" s="150"/>
    </row>
    <row r="85" spans="1:9" x14ac:dyDescent="0.3">
      <c r="A85" s="154" t="s">
        <v>103</v>
      </c>
      <c r="B85" s="126">
        <v>0</v>
      </c>
      <c r="C85" s="23">
        <v>25</v>
      </c>
      <c r="D85" s="24">
        <v>1</v>
      </c>
      <c r="E85" s="25">
        <v>1</v>
      </c>
      <c r="F85" s="26">
        <f t="shared" si="9"/>
        <v>0</v>
      </c>
      <c r="G85" s="71"/>
      <c r="I85" s="150"/>
    </row>
    <row r="86" spans="1:9" x14ac:dyDescent="0.3">
      <c r="A86" s="154" t="s">
        <v>109</v>
      </c>
      <c r="B86" s="126">
        <v>0</v>
      </c>
      <c r="C86" s="23">
        <v>80</v>
      </c>
      <c r="D86" s="24">
        <v>1</v>
      </c>
      <c r="E86" s="25">
        <v>1</v>
      </c>
      <c r="F86" s="26">
        <f t="shared" si="9"/>
        <v>0</v>
      </c>
      <c r="G86" s="71"/>
      <c r="I86" s="150"/>
    </row>
    <row r="87" spans="1:9" x14ac:dyDescent="0.3">
      <c r="A87" s="154" t="s">
        <v>101</v>
      </c>
      <c r="B87" s="126">
        <v>0</v>
      </c>
      <c r="C87" s="23">
        <v>66</v>
      </c>
      <c r="D87" s="24">
        <v>1</v>
      </c>
      <c r="E87" s="25">
        <v>1</v>
      </c>
      <c r="F87" s="26">
        <f t="shared" si="9"/>
        <v>0</v>
      </c>
      <c r="G87" s="71"/>
      <c r="I87" s="150"/>
    </row>
    <row r="88" spans="1:9" x14ac:dyDescent="0.3">
      <c r="A88" s="154" t="s">
        <v>99</v>
      </c>
      <c r="B88" s="126">
        <v>0</v>
      </c>
      <c r="C88" s="23">
        <v>20</v>
      </c>
      <c r="D88" s="24">
        <v>1</v>
      </c>
      <c r="E88" s="25">
        <v>1</v>
      </c>
      <c r="F88" s="26">
        <f t="shared" si="9"/>
        <v>0</v>
      </c>
      <c r="G88" s="71"/>
      <c r="I88" s="150"/>
    </row>
    <row r="89" spans="1:9" x14ac:dyDescent="0.3">
      <c r="A89" s="154" t="s">
        <v>111</v>
      </c>
      <c r="B89" s="126">
        <v>0</v>
      </c>
      <c r="C89" s="23">
        <v>10</v>
      </c>
      <c r="D89" s="24">
        <v>1</v>
      </c>
      <c r="E89" s="25">
        <v>1</v>
      </c>
      <c r="F89" s="26">
        <f t="shared" si="9"/>
        <v>0</v>
      </c>
      <c r="G89" s="71"/>
      <c r="I89" s="150"/>
    </row>
    <row r="90" spans="1:9" x14ac:dyDescent="0.3">
      <c r="A90" s="154" t="s">
        <v>97</v>
      </c>
      <c r="B90" s="126">
        <v>0</v>
      </c>
      <c r="C90" s="19">
        <v>50</v>
      </c>
      <c r="D90" s="24">
        <v>1</v>
      </c>
      <c r="E90" s="128">
        <v>0</v>
      </c>
      <c r="F90" s="26">
        <f t="shared" si="9"/>
        <v>0</v>
      </c>
      <c r="G90" s="71"/>
      <c r="I90" s="150"/>
    </row>
    <row r="91" spans="1:9" x14ac:dyDescent="0.3">
      <c r="A91" s="154" t="s">
        <v>98</v>
      </c>
      <c r="B91" s="126">
        <v>0</v>
      </c>
      <c r="C91" s="23">
        <v>33</v>
      </c>
      <c r="D91" s="24">
        <v>1</v>
      </c>
      <c r="E91" s="128">
        <v>0</v>
      </c>
      <c r="F91" s="26">
        <f t="shared" si="9"/>
        <v>0</v>
      </c>
      <c r="G91" s="71"/>
      <c r="I91" s="150"/>
    </row>
    <row r="92" spans="1:9" x14ac:dyDescent="0.3">
      <c r="A92" s="154" t="s">
        <v>104</v>
      </c>
      <c r="B92" s="126">
        <v>0</v>
      </c>
      <c r="C92" s="23">
        <v>50</v>
      </c>
      <c r="D92" s="24">
        <v>1</v>
      </c>
      <c r="E92" s="128">
        <v>0</v>
      </c>
      <c r="F92" s="26">
        <f t="shared" si="9"/>
        <v>0</v>
      </c>
      <c r="G92" s="71"/>
      <c r="I92" s="150"/>
    </row>
    <row r="93" spans="1:9" x14ac:dyDescent="0.3">
      <c r="A93" s="154" t="s">
        <v>105</v>
      </c>
      <c r="B93" s="126">
        <v>0</v>
      </c>
      <c r="C93" s="23">
        <v>25</v>
      </c>
      <c r="D93" s="24">
        <v>1</v>
      </c>
      <c r="E93" s="128">
        <v>0</v>
      </c>
      <c r="F93" s="26">
        <f t="shared" si="9"/>
        <v>0</v>
      </c>
      <c r="G93" s="71"/>
      <c r="I93" s="150"/>
    </row>
    <row r="94" spans="1:9" x14ac:dyDescent="0.3">
      <c r="A94" s="154" t="s">
        <v>110</v>
      </c>
      <c r="B94" s="126">
        <v>0</v>
      </c>
      <c r="C94" s="23">
        <v>80</v>
      </c>
      <c r="D94" s="24">
        <v>1</v>
      </c>
      <c r="E94" s="128">
        <v>0</v>
      </c>
      <c r="F94" s="26">
        <f t="shared" si="9"/>
        <v>0</v>
      </c>
      <c r="G94" s="71"/>
      <c r="I94" s="150"/>
    </row>
    <row r="95" spans="1:9" x14ac:dyDescent="0.3">
      <c r="A95" s="154" t="s">
        <v>101</v>
      </c>
      <c r="B95" s="126">
        <v>0</v>
      </c>
      <c r="C95" s="23">
        <v>66</v>
      </c>
      <c r="D95" s="24">
        <v>1</v>
      </c>
      <c r="E95" s="128">
        <v>0</v>
      </c>
      <c r="F95" s="26">
        <f t="shared" si="9"/>
        <v>0</v>
      </c>
      <c r="G95" s="71"/>
      <c r="I95" s="150"/>
    </row>
    <row r="96" spans="1:9" x14ac:dyDescent="0.3">
      <c r="A96" s="154" t="s">
        <v>99</v>
      </c>
      <c r="B96" s="126">
        <v>0</v>
      </c>
      <c r="C96" s="23">
        <v>20</v>
      </c>
      <c r="D96" s="24">
        <v>1</v>
      </c>
      <c r="E96" s="128">
        <v>0</v>
      </c>
      <c r="F96" s="26">
        <f t="shared" si="9"/>
        <v>0</v>
      </c>
      <c r="G96" s="71"/>
      <c r="I96" s="150"/>
    </row>
    <row r="97" spans="1:9" x14ac:dyDescent="0.3">
      <c r="A97" s="154" t="s">
        <v>112</v>
      </c>
      <c r="B97" s="126">
        <v>0</v>
      </c>
      <c r="C97" s="23">
        <v>10</v>
      </c>
      <c r="D97" s="24">
        <v>1</v>
      </c>
      <c r="E97" s="128">
        <v>0</v>
      </c>
      <c r="F97" s="26">
        <f t="shared" si="9"/>
        <v>0</v>
      </c>
      <c r="G97" s="71"/>
      <c r="I97" s="150"/>
    </row>
    <row r="98" spans="1:9" ht="18" x14ac:dyDescent="0.3">
      <c r="A98" s="37" t="s">
        <v>81</v>
      </c>
      <c r="B98" s="72"/>
      <c r="C98" s="127"/>
      <c r="D98" s="24">
        <v>1</v>
      </c>
      <c r="E98" s="151" t="s">
        <v>82</v>
      </c>
      <c r="F98" s="59">
        <f>-C98*D98</f>
        <v>0</v>
      </c>
      <c r="G98" s="71"/>
      <c r="I98" s="150"/>
    </row>
    <row r="99" spans="1:9" ht="6" customHeight="1" x14ac:dyDescent="0.3">
      <c r="A99" s="37"/>
      <c r="B99" s="72"/>
      <c r="C99" s="56"/>
      <c r="D99" s="57"/>
      <c r="E99" s="73"/>
      <c r="F99" s="59"/>
      <c r="G99" s="71"/>
      <c r="I99" s="150"/>
    </row>
    <row r="100" spans="1:9" x14ac:dyDescent="0.3">
      <c r="A100" s="155" t="s">
        <v>3</v>
      </c>
      <c r="B100" s="72"/>
      <c r="C100" s="56"/>
      <c r="D100" s="57"/>
      <c r="E100" s="58"/>
      <c r="F100" s="59"/>
      <c r="G100" s="71"/>
      <c r="I100" s="150"/>
    </row>
    <row r="101" spans="1:9" x14ac:dyDescent="0.3">
      <c r="A101" s="154" t="s">
        <v>94</v>
      </c>
      <c r="B101" s="126">
        <v>0</v>
      </c>
      <c r="C101" s="19">
        <v>50</v>
      </c>
      <c r="D101" s="24">
        <v>0.6</v>
      </c>
      <c r="E101" s="25">
        <v>1</v>
      </c>
      <c r="F101" s="26">
        <f>B101/C101*D101*E101</f>
        <v>0</v>
      </c>
      <c r="G101" s="71"/>
      <c r="I101" s="150"/>
    </row>
    <row r="102" spans="1:9" x14ac:dyDescent="0.3">
      <c r="A102" s="154" t="s">
        <v>95</v>
      </c>
      <c r="B102" s="126">
        <v>0</v>
      </c>
      <c r="C102" s="23">
        <v>33</v>
      </c>
      <c r="D102" s="24">
        <v>0.6</v>
      </c>
      <c r="E102" s="25">
        <v>1</v>
      </c>
      <c r="F102" s="26">
        <f>B102/C102*D102*E102</f>
        <v>0</v>
      </c>
      <c r="G102" s="71"/>
      <c r="I102" s="150"/>
    </row>
    <row r="103" spans="1:9" x14ac:dyDescent="0.3">
      <c r="A103" s="154" t="s">
        <v>102</v>
      </c>
      <c r="B103" s="126">
        <v>0</v>
      </c>
      <c r="C103" s="23">
        <v>50</v>
      </c>
      <c r="D103" s="24">
        <v>0.6</v>
      </c>
      <c r="E103" s="25">
        <v>1</v>
      </c>
      <c r="F103" s="26">
        <f t="shared" ref="F103:F115" si="10">B103/C103*D103*E103</f>
        <v>0</v>
      </c>
      <c r="G103" s="71"/>
      <c r="I103" s="150"/>
    </row>
    <row r="104" spans="1:9" x14ac:dyDescent="0.3">
      <c r="A104" s="154" t="s">
        <v>103</v>
      </c>
      <c r="B104" s="126">
        <v>0</v>
      </c>
      <c r="C104" s="23">
        <v>25</v>
      </c>
      <c r="D104" s="24">
        <v>0.6</v>
      </c>
      <c r="E104" s="25">
        <v>1</v>
      </c>
      <c r="F104" s="26">
        <f t="shared" si="10"/>
        <v>0</v>
      </c>
      <c r="G104" s="71"/>
      <c r="I104" s="150"/>
    </row>
    <row r="105" spans="1:9" x14ac:dyDescent="0.3">
      <c r="A105" s="154" t="s">
        <v>109</v>
      </c>
      <c r="B105" s="126">
        <v>0</v>
      </c>
      <c r="C105" s="23">
        <v>80</v>
      </c>
      <c r="D105" s="24">
        <v>0.6</v>
      </c>
      <c r="E105" s="25">
        <v>1</v>
      </c>
      <c r="F105" s="26">
        <f t="shared" si="10"/>
        <v>0</v>
      </c>
      <c r="G105" s="71"/>
      <c r="I105" s="150"/>
    </row>
    <row r="106" spans="1:9" x14ac:dyDescent="0.3">
      <c r="A106" s="154" t="s">
        <v>101</v>
      </c>
      <c r="B106" s="126">
        <v>0</v>
      </c>
      <c r="C106" s="23">
        <v>66</v>
      </c>
      <c r="D106" s="24">
        <v>0.6</v>
      </c>
      <c r="E106" s="25">
        <v>1</v>
      </c>
      <c r="F106" s="26">
        <f t="shared" si="10"/>
        <v>0</v>
      </c>
      <c r="G106" s="71"/>
      <c r="I106" s="150"/>
    </row>
    <row r="107" spans="1:9" x14ac:dyDescent="0.3">
      <c r="A107" s="154" t="s">
        <v>96</v>
      </c>
      <c r="B107" s="126">
        <v>0</v>
      </c>
      <c r="C107" s="23">
        <v>20</v>
      </c>
      <c r="D107" s="24">
        <v>0.6</v>
      </c>
      <c r="E107" s="25">
        <v>1</v>
      </c>
      <c r="F107" s="26">
        <f t="shared" si="10"/>
        <v>0</v>
      </c>
      <c r="G107" s="71"/>
      <c r="I107" s="150"/>
    </row>
    <row r="108" spans="1:9" x14ac:dyDescent="0.3">
      <c r="A108" s="154" t="s">
        <v>111</v>
      </c>
      <c r="B108" s="126">
        <v>0</v>
      </c>
      <c r="C108" s="23">
        <v>10</v>
      </c>
      <c r="D108" s="24">
        <v>0.6</v>
      </c>
      <c r="E108" s="25">
        <v>1</v>
      </c>
      <c r="F108" s="26">
        <f t="shared" si="10"/>
        <v>0</v>
      </c>
      <c r="G108" s="71"/>
      <c r="I108" s="150"/>
    </row>
    <row r="109" spans="1:9" x14ac:dyDescent="0.3">
      <c r="A109" s="154" t="s">
        <v>97</v>
      </c>
      <c r="B109" s="126">
        <v>0</v>
      </c>
      <c r="C109" s="19">
        <v>50</v>
      </c>
      <c r="D109" s="24">
        <v>0.6</v>
      </c>
      <c r="E109" s="128">
        <v>0</v>
      </c>
      <c r="F109" s="26">
        <f t="shared" si="10"/>
        <v>0</v>
      </c>
      <c r="G109" s="71"/>
      <c r="I109" s="150"/>
    </row>
    <row r="110" spans="1:9" x14ac:dyDescent="0.3">
      <c r="A110" s="154" t="s">
        <v>98</v>
      </c>
      <c r="B110" s="126">
        <v>0</v>
      </c>
      <c r="C110" s="23">
        <v>33</v>
      </c>
      <c r="D110" s="24">
        <v>0.6</v>
      </c>
      <c r="E110" s="128">
        <v>0</v>
      </c>
      <c r="F110" s="26">
        <f t="shared" si="10"/>
        <v>0</v>
      </c>
      <c r="G110" s="71"/>
      <c r="I110" s="150"/>
    </row>
    <row r="111" spans="1:9" x14ac:dyDescent="0.3">
      <c r="A111" s="154" t="s">
        <v>108</v>
      </c>
      <c r="B111" s="126">
        <v>0</v>
      </c>
      <c r="C111" s="23">
        <v>50</v>
      </c>
      <c r="D111" s="24">
        <v>0.6</v>
      </c>
      <c r="E111" s="128">
        <v>0</v>
      </c>
      <c r="F111" s="26">
        <f t="shared" si="10"/>
        <v>0</v>
      </c>
      <c r="G111" s="71"/>
      <c r="I111" s="150"/>
    </row>
    <row r="112" spans="1:9" x14ac:dyDescent="0.3">
      <c r="A112" s="154" t="s">
        <v>105</v>
      </c>
      <c r="B112" s="126">
        <v>0</v>
      </c>
      <c r="C112" s="23">
        <v>25</v>
      </c>
      <c r="D112" s="24">
        <v>0.6</v>
      </c>
      <c r="E112" s="128">
        <v>0</v>
      </c>
      <c r="F112" s="26">
        <f t="shared" si="10"/>
        <v>0</v>
      </c>
      <c r="G112" s="71"/>
      <c r="I112" s="150"/>
    </row>
    <row r="113" spans="1:9" x14ac:dyDescent="0.3">
      <c r="A113" s="154" t="s">
        <v>110</v>
      </c>
      <c r="B113" s="126">
        <v>0</v>
      </c>
      <c r="C113" s="23">
        <v>80</v>
      </c>
      <c r="D113" s="24">
        <v>0.6</v>
      </c>
      <c r="E113" s="128">
        <v>0</v>
      </c>
      <c r="F113" s="26">
        <f t="shared" si="10"/>
        <v>0</v>
      </c>
      <c r="G113" s="71"/>
      <c r="I113" s="150"/>
    </row>
    <row r="114" spans="1:9" x14ac:dyDescent="0.3">
      <c r="A114" s="154" t="s">
        <v>101</v>
      </c>
      <c r="B114" s="126">
        <v>0</v>
      </c>
      <c r="C114" s="23">
        <v>66</v>
      </c>
      <c r="D114" s="24">
        <v>0.6</v>
      </c>
      <c r="E114" s="128">
        <v>0</v>
      </c>
      <c r="F114" s="26">
        <f t="shared" si="10"/>
        <v>0</v>
      </c>
      <c r="G114" s="71"/>
      <c r="I114" s="150"/>
    </row>
    <row r="115" spans="1:9" x14ac:dyDescent="0.3">
      <c r="A115" s="154" t="s">
        <v>99</v>
      </c>
      <c r="B115" s="126">
        <v>0</v>
      </c>
      <c r="C115" s="23">
        <v>20</v>
      </c>
      <c r="D115" s="24">
        <v>0.6</v>
      </c>
      <c r="E115" s="128">
        <v>0</v>
      </c>
      <c r="F115" s="26">
        <f t="shared" si="10"/>
        <v>0</v>
      </c>
      <c r="G115" s="71"/>
      <c r="I115" s="150"/>
    </row>
    <row r="116" spans="1:9" x14ac:dyDescent="0.3">
      <c r="A116" s="154" t="s">
        <v>112</v>
      </c>
      <c r="B116" s="126">
        <v>0</v>
      </c>
      <c r="C116" s="23">
        <v>10</v>
      </c>
      <c r="D116" s="24">
        <v>0.6</v>
      </c>
      <c r="E116" s="128">
        <v>0</v>
      </c>
      <c r="F116" s="26">
        <f>B116/C116*D116*E116</f>
        <v>0</v>
      </c>
      <c r="G116" s="71"/>
      <c r="I116" s="150"/>
    </row>
    <row r="117" spans="1:9" ht="18" x14ac:dyDescent="0.3">
      <c r="A117" s="37" t="s">
        <v>83</v>
      </c>
      <c r="B117" s="72"/>
      <c r="C117" s="127">
        <v>0</v>
      </c>
      <c r="D117" s="24">
        <v>0.6</v>
      </c>
      <c r="E117" s="151" t="s">
        <v>82</v>
      </c>
      <c r="F117" s="59">
        <f>-C117*D117</f>
        <v>0</v>
      </c>
      <c r="G117" s="71"/>
      <c r="I117" s="150"/>
    </row>
    <row r="118" spans="1:9" x14ac:dyDescent="0.3">
      <c r="A118" s="44" t="s">
        <v>52</v>
      </c>
      <c r="B118" s="27"/>
      <c r="C118" s="27"/>
      <c r="D118" s="27"/>
      <c r="E118" s="28"/>
      <c r="F118" s="113">
        <f>SUM(F82:F97) + SUM(F101:F116) + AVERAGE(F98,F117)</f>
        <v>0</v>
      </c>
      <c r="G118" s="71"/>
      <c r="I118" s="150"/>
    </row>
    <row r="119" spans="1:9" ht="6" customHeight="1" x14ac:dyDescent="0.3">
      <c r="A119" s="38"/>
      <c r="E119" s="62"/>
      <c r="F119" s="59"/>
      <c r="G119" s="71"/>
      <c r="I119" s="150"/>
    </row>
    <row r="120" spans="1:9" x14ac:dyDescent="0.3">
      <c r="A120" s="40" t="s">
        <v>53</v>
      </c>
      <c r="E120" s="62"/>
      <c r="F120" s="59"/>
      <c r="G120" s="71"/>
      <c r="I120" s="150"/>
    </row>
    <row r="121" spans="1:9" x14ac:dyDescent="0.3">
      <c r="A121" s="74" t="s">
        <v>43</v>
      </c>
      <c r="B121" s="29"/>
      <c r="C121" s="30"/>
      <c r="D121" s="29"/>
      <c r="E121" s="28"/>
      <c r="F121" s="31">
        <f>F75</f>
        <v>0</v>
      </c>
      <c r="G121" s="71"/>
      <c r="I121" s="150"/>
    </row>
    <row r="122" spans="1:9" x14ac:dyDescent="0.3">
      <c r="A122" s="40" t="s">
        <v>54</v>
      </c>
      <c r="B122" s="59"/>
      <c r="C122" s="75"/>
      <c r="D122" s="59"/>
      <c r="E122" s="62"/>
      <c r="F122" s="76"/>
      <c r="G122" s="71"/>
      <c r="I122" s="150"/>
    </row>
    <row r="123" spans="1:9" x14ac:dyDescent="0.3">
      <c r="A123" s="116" t="s">
        <v>55</v>
      </c>
      <c r="B123" s="127">
        <v>0</v>
      </c>
      <c r="C123" s="163" t="s">
        <v>56</v>
      </c>
      <c r="D123" s="117"/>
      <c r="E123" s="1"/>
      <c r="F123" s="1"/>
      <c r="G123" s="71"/>
      <c r="I123" s="150"/>
    </row>
    <row r="124" spans="1:9" ht="17.25" thickBot="1" x14ac:dyDescent="0.35">
      <c r="A124" s="116" t="s">
        <v>57</v>
      </c>
      <c r="B124" s="127">
        <v>0</v>
      </c>
      <c r="C124" s="164"/>
      <c r="D124" s="129">
        <v>0</v>
      </c>
      <c r="E124" s="32" t="s">
        <v>58</v>
      </c>
      <c r="F124" s="115">
        <f>B123+B124*D124</f>
        <v>0</v>
      </c>
      <c r="G124" s="71"/>
      <c r="I124" s="150"/>
    </row>
    <row r="125" spans="1:9" x14ac:dyDescent="0.3">
      <c r="A125" s="77" t="s">
        <v>59</v>
      </c>
      <c r="B125" s="78"/>
      <c r="C125" s="78"/>
      <c r="D125" s="78"/>
      <c r="E125" s="79" t="s">
        <v>2</v>
      </c>
      <c r="F125" s="80">
        <f>SUM(F118:F124)</f>
        <v>0</v>
      </c>
      <c r="G125" s="81"/>
      <c r="I125" s="150"/>
    </row>
    <row r="126" spans="1:9" x14ac:dyDescent="0.3">
      <c r="I126" s="150"/>
    </row>
    <row r="127" spans="1:9" x14ac:dyDescent="0.3">
      <c r="A127" s="91" t="s">
        <v>60</v>
      </c>
      <c r="B127" s="92"/>
      <c r="C127" s="92"/>
      <c r="D127" s="92"/>
      <c r="E127" s="92"/>
      <c r="F127" s="92"/>
      <c r="G127" s="93"/>
      <c r="I127" s="150"/>
    </row>
    <row r="128" spans="1:9" x14ac:dyDescent="0.3">
      <c r="A128" s="82" t="s">
        <v>61</v>
      </c>
      <c r="G128" s="94"/>
      <c r="I128" s="150"/>
    </row>
    <row r="129" spans="1:9" ht="6" customHeight="1" x14ac:dyDescent="0.3">
      <c r="A129" s="37"/>
      <c r="G129" s="94"/>
      <c r="I129" s="150"/>
    </row>
    <row r="130" spans="1:9" x14ac:dyDescent="0.3">
      <c r="A130" s="97" t="s">
        <v>62</v>
      </c>
      <c r="B130" s="27"/>
      <c r="C130" s="88"/>
      <c r="D130" s="88"/>
      <c r="E130" s="27"/>
      <c r="F130" s="87">
        <f>F125</f>
        <v>0</v>
      </c>
      <c r="G130" s="94"/>
      <c r="I130" s="150"/>
    </row>
    <row r="131" spans="1:9" ht="5.25" customHeight="1" x14ac:dyDescent="0.3">
      <c r="A131" s="37"/>
      <c r="C131" s="84"/>
      <c r="D131" s="1"/>
      <c r="G131" s="94"/>
      <c r="I131" s="150"/>
    </row>
    <row r="132" spans="1:9" x14ac:dyDescent="0.3">
      <c r="A132" s="109" t="s">
        <v>63</v>
      </c>
      <c r="B132" s="132" t="s">
        <v>64</v>
      </c>
      <c r="C132" s="130">
        <v>0</v>
      </c>
      <c r="D132" s="13"/>
      <c r="E132" s="89" t="s">
        <v>65</v>
      </c>
      <c r="F132" s="26">
        <f>F130*C132</f>
        <v>0</v>
      </c>
      <c r="G132" s="94"/>
      <c r="I132" s="150"/>
    </row>
    <row r="133" spans="1:9" x14ac:dyDescent="0.3">
      <c r="A133" s="110" t="s">
        <v>66</v>
      </c>
      <c r="B133" s="90" t="s">
        <v>67</v>
      </c>
      <c r="C133" s="83">
        <f>1-C132</f>
        <v>1</v>
      </c>
      <c r="D133" s="13"/>
      <c r="E133" s="89" t="s">
        <v>65</v>
      </c>
      <c r="F133" s="26">
        <f>F130*C133</f>
        <v>0</v>
      </c>
      <c r="G133" s="94"/>
      <c r="I133" s="150"/>
    </row>
    <row r="134" spans="1:9" ht="6" customHeight="1" x14ac:dyDescent="0.3">
      <c r="A134" s="37"/>
      <c r="E134" s="95"/>
      <c r="G134" s="94"/>
      <c r="I134" s="150"/>
    </row>
    <row r="135" spans="1:9" ht="15" customHeight="1" x14ac:dyDescent="0.3">
      <c r="A135" s="119" t="s">
        <v>68</v>
      </c>
      <c r="B135" s="27"/>
      <c r="C135" s="27"/>
      <c r="D135" s="27"/>
      <c r="E135" s="120"/>
      <c r="F135" s="118"/>
      <c r="G135" s="94"/>
      <c r="I135" s="150"/>
    </row>
    <row r="136" spans="1:9" x14ac:dyDescent="0.3">
      <c r="A136" s="39" t="s">
        <v>69</v>
      </c>
      <c r="B136" s="90" t="s">
        <v>5</v>
      </c>
      <c r="C136" s="131">
        <v>1</v>
      </c>
      <c r="D136" s="86"/>
      <c r="E136" s="90" t="s">
        <v>70</v>
      </c>
      <c r="F136" s="85">
        <f>F133/C136</f>
        <v>0</v>
      </c>
      <c r="G136" s="94"/>
      <c r="I136" s="150"/>
    </row>
    <row r="137" spans="1:9" x14ac:dyDescent="0.3">
      <c r="A137" s="99" t="s">
        <v>71</v>
      </c>
      <c r="B137" s="108"/>
      <c r="C137" s="103">
        <f>F136</f>
        <v>0</v>
      </c>
      <c r="D137" s="100" t="s">
        <v>4</v>
      </c>
      <c r="E137" s="101"/>
      <c r="F137" s="102"/>
      <c r="G137" s="94"/>
      <c r="I137" s="150"/>
    </row>
    <row r="138" spans="1:9" x14ac:dyDescent="0.3">
      <c r="A138" s="98" t="s">
        <v>72</v>
      </c>
      <c r="B138" s="104" t="s">
        <v>73</v>
      </c>
      <c r="C138" s="105">
        <f>F136*0.75</f>
        <v>0</v>
      </c>
      <c r="D138" s="106" t="s">
        <v>4</v>
      </c>
      <c r="E138" s="104" t="s">
        <v>74</v>
      </c>
      <c r="F138" s="107">
        <f>F136*1.25</f>
        <v>0</v>
      </c>
      <c r="G138" s="96"/>
      <c r="I138" s="150"/>
    </row>
  </sheetData>
  <sheetProtection algorithmName="SHA-512" hashValue="jzTztBbtqeThStq2r3y/u82EKs33JcVadZNNzwgrfZ3MBrBTsoGABcUoBrTO4snZcGPPdGwCGBFMt9IWRffXSQ==" saltValue="Bafrz06okb0HPH3TfDfQUA==" spinCount="100000" sheet="1" objects="1" scenarios="1"/>
  <mergeCells count="11">
    <mergeCell ref="B2:C2"/>
    <mergeCell ref="B3:D3"/>
    <mergeCell ref="C123:C124"/>
    <mergeCell ref="C32:C33"/>
    <mergeCell ref="D32:D33"/>
    <mergeCell ref="E32:E33"/>
    <mergeCell ref="F32:F33"/>
    <mergeCell ref="C78:C79"/>
    <mergeCell ref="D78:D79"/>
    <mergeCell ref="E78:E79"/>
    <mergeCell ref="F78:F79"/>
  </mergeCells>
  <printOptions gridLines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&amp;L&amp;F&amp;R&amp;P / &amp;N</oddFooter>
  </headerFooter>
  <rowBreaks count="3" manualBreakCount="3">
    <brk id="30" max="8" man="1"/>
    <brk id="76" max="8" man="1"/>
    <brk id="126" max="8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</vt:lpstr>
      <vt:lpstr>FR!Impression_des_titres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Laurent SEPPEY</cp:lastModifiedBy>
  <cp:lastPrinted>2023-10-03T12:19:58Z</cp:lastPrinted>
  <dcterms:created xsi:type="dcterms:W3CDTF">2018-09-15T09:48:31Z</dcterms:created>
  <dcterms:modified xsi:type="dcterms:W3CDTF">2025-02-10T15:43:03Z</dcterms:modified>
</cp:coreProperties>
</file>