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7700" windowHeight="13160" tabRatio="831" activeTab="1"/>
  </bookViews>
  <sheets>
    <sheet name="INSTRUCTIONS" sheetId="1" r:id="rId1"/>
    <sheet name="Bilan" sheetId="2" r:id="rId2"/>
    <sheet name="FC_Espèces_Liste_Rouge" sheetId="3" r:id="rId3"/>
    <sheet name="Liste milieux" sheetId="4" r:id="rId4"/>
    <sheet name="Noms milieux" sheetId="5" r:id="rId5"/>
  </sheets>
  <definedNames>
    <definedName name="_xlnm._FilterDatabase" localSheetId="3" hidden="1">'Liste milieux'!$A$1:$D$139</definedName>
    <definedName name="_xlnm.Print_Area" localSheetId="1">'Bilan'!$A$1:$AC$39</definedName>
  </definedNames>
  <calcPr fullCalcOnLoad="1"/>
</workbook>
</file>

<file path=xl/sharedStrings.xml><?xml version="1.0" encoding="utf-8"?>
<sst xmlns="http://schemas.openxmlformats.org/spreadsheetml/2006/main" count="704" uniqueCount="379">
  <si>
    <t>5.1.1</t>
  </si>
  <si>
    <t>Geranion sanguinei</t>
  </si>
  <si>
    <t>5.1.2</t>
  </si>
  <si>
    <t>Ericion</t>
  </si>
  <si>
    <t>5.4.4</t>
  </si>
  <si>
    <t>Juniperion nanae</t>
  </si>
  <si>
    <t>5.4.5</t>
  </si>
  <si>
    <t>2.1.2.1</t>
  </si>
  <si>
    <t>6.3.8</t>
  </si>
  <si>
    <t>Sedo-Veronicion</t>
  </si>
  <si>
    <t>4.1.4</t>
  </si>
  <si>
    <t>Sedo-Scleranthion</t>
  </si>
  <si>
    <t>4.2.1.1</t>
  </si>
  <si>
    <t>FF</t>
  </si>
  <si>
    <t>Alnion glutinosae</t>
  </si>
  <si>
    <t>6.1.2</t>
  </si>
  <si>
    <t>Stipo-Poion</t>
  </si>
  <si>
    <t>4.2.1.2</t>
  </si>
  <si>
    <t>Galio-Fagenion</t>
  </si>
  <si>
    <t>6.2.4</t>
  </si>
  <si>
    <t>Lonicero-Fagenion</t>
  </si>
  <si>
    <t>6.2.5</t>
  </si>
  <si>
    <t>Eragrostion</t>
  </si>
  <si>
    <t>6.3.9</t>
  </si>
  <si>
    <t>2.1.3</t>
  </si>
  <si>
    <t>Littorellion</t>
  </si>
  <si>
    <t>2.1.4</t>
  </si>
  <si>
    <t>Glycero-Sparganion</t>
  </si>
  <si>
    <t>2.2.1.1</t>
  </si>
  <si>
    <t>Luzulo-Fagenion</t>
  </si>
  <si>
    <t>6.2.3</t>
  </si>
  <si>
    <t>7.1.5</t>
  </si>
  <si>
    <t>Centrantho-Parietarion</t>
  </si>
  <si>
    <t>7.2.2</t>
  </si>
  <si>
    <t>1.1.1</t>
  </si>
  <si>
    <t>Charion</t>
  </si>
  <si>
    <t>1.1.2</t>
  </si>
  <si>
    <t>Thlaspion rotundifolii</t>
  </si>
  <si>
    <t>8.2.3.1</t>
  </si>
  <si>
    <t>Polygono-Chenopodion</t>
  </si>
  <si>
    <t>8.2.3.2</t>
  </si>
  <si>
    <t>Fumario-Euphorbion</t>
  </si>
  <si>
    <t>Salicion albae</t>
  </si>
  <si>
    <t>6.1.3</t>
  </si>
  <si>
    <t>Sphagno-Piceetum</t>
  </si>
  <si>
    <t>Abieti-Fagenion</t>
  </si>
  <si>
    <t>Betulion pubescentis</t>
  </si>
  <si>
    <t>6.5.2</t>
  </si>
  <si>
    <t>Ledo-Pinion</t>
  </si>
  <si>
    <t>6.5.3</t>
  </si>
  <si>
    <t>Salicenion waldsteinianae</t>
  </si>
  <si>
    <t>5.3.9</t>
  </si>
  <si>
    <t>Alnenion viridis</t>
  </si>
  <si>
    <t>5.4.1</t>
  </si>
  <si>
    <t>Caricion fuscae</t>
  </si>
  <si>
    <t>2.2.3</t>
  </si>
  <si>
    <t>4.3.7</t>
  </si>
  <si>
    <t>Caricion curvulae</t>
  </si>
  <si>
    <t>4.4.1</t>
  </si>
  <si>
    <t>Berberidion</t>
  </si>
  <si>
    <t>5.3.3</t>
  </si>
  <si>
    <t>Pruno-Rubion</t>
  </si>
  <si>
    <t>Stipion calamagrostis</t>
  </si>
  <si>
    <t>Larici-Pinetum cembrae</t>
  </si>
  <si>
    <t>6.6.4</t>
  </si>
  <si>
    <t>Junipero-Laricetum</t>
  </si>
  <si>
    <t>6.6.5</t>
  </si>
  <si>
    <t>Petasition paradoxi</t>
  </si>
  <si>
    <t>3.3.1.5</t>
  </si>
  <si>
    <t>Cystopteridion</t>
  </si>
  <si>
    <t>3.4.2.1</t>
  </si>
  <si>
    <t>Sisymbrion</t>
  </si>
  <si>
    <t>5.2.4</t>
  </si>
  <si>
    <t>Cephalanthero-Fagenion</t>
  </si>
  <si>
    <t>6.2.2</t>
  </si>
  <si>
    <t>Cardamino-Montion</t>
  </si>
  <si>
    <t>Juniperion sabinae</t>
  </si>
  <si>
    <t>5.4.3</t>
  </si>
  <si>
    <t>Schützenswerter Lebensraum gem. Anhang 1 NHV</t>
  </si>
  <si>
    <t>Galeopsion segetum</t>
  </si>
  <si>
    <t>3.4.1.1</t>
  </si>
  <si>
    <t>Quercion robori-petraeae</t>
  </si>
  <si>
    <t>6.3.7</t>
  </si>
  <si>
    <t>Gesellschaft Lat.</t>
  </si>
  <si>
    <t>5.3.1</t>
  </si>
  <si>
    <t>Phragmition</t>
  </si>
  <si>
    <t>2.1.2.2</t>
  </si>
  <si>
    <t>Phalaridion</t>
  </si>
  <si>
    <t>Nanocyperion</t>
  </si>
  <si>
    <t>2.5.2</t>
  </si>
  <si>
    <t>Nr.</t>
  </si>
  <si>
    <t>Cladietum</t>
  </si>
  <si>
    <t>2.2.2</t>
  </si>
  <si>
    <t>Drabo-Seslerion</t>
  </si>
  <si>
    <t>Androsacion vandellii</t>
  </si>
  <si>
    <t>3.4.2.3</t>
  </si>
  <si>
    <t>(4)</t>
  </si>
  <si>
    <t>=</t>
  </si>
  <si>
    <t>4 x 5 x 6</t>
  </si>
  <si>
    <t>4.1.3</t>
  </si>
  <si>
    <t>2.1.1</t>
  </si>
  <si>
    <t>Lemnion</t>
  </si>
  <si>
    <t>1.1.4</t>
  </si>
  <si>
    <t>Nymphaeion</t>
  </si>
  <si>
    <t>1.2.1</t>
  </si>
  <si>
    <t>Ranunculion fluitantis</t>
  </si>
  <si>
    <t>1.2.2</t>
  </si>
  <si>
    <t>Fontinalidion antipyreticae</t>
  </si>
  <si>
    <t>Bidention</t>
  </si>
  <si>
    <t>3.2.1.1</t>
  </si>
  <si>
    <t>Epilobion fleischeri</t>
  </si>
  <si>
    <t>3.3.1.2</t>
  </si>
  <si>
    <t>Abieti-Piceion</t>
  </si>
  <si>
    <t>6.6.2</t>
  </si>
  <si>
    <t>Vaccinio-Piceion</t>
  </si>
  <si>
    <t>6.6.3</t>
  </si>
  <si>
    <t>3.3.2.2</t>
  </si>
  <si>
    <t>Androsacion alpinae</t>
  </si>
  <si>
    <t>3.3.2.3</t>
  </si>
  <si>
    <t>Sarothamnion</t>
  </si>
  <si>
    <t>5.3.2</t>
  </si>
  <si>
    <t>Cratoneurion</t>
  </si>
  <si>
    <t>1.3.3</t>
  </si>
  <si>
    <t>Aegopodion + Alliarion</t>
  </si>
  <si>
    <t>5.2.1</t>
  </si>
  <si>
    <t>Rumicion alpini</t>
  </si>
  <si>
    <t>7.1.8</t>
  </si>
  <si>
    <t>Arction</t>
  </si>
  <si>
    <t>7.2.1</t>
  </si>
  <si>
    <t>Panico-Setarion</t>
  </si>
  <si>
    <t>8.2.3.4</t>
  </si>
  <si>
    <t>1.2.3</t>
  </si>
  <si>
    <t>Scapanion undulatae</t>
  </si>
  <si>
    <t>1.2.4</t>
  </si>
  <si>
    <t>8.2.3.3</t>
  </si>
  <si>
    <t>Salicion elaeagni</t>
  </si>
  <si>
    <t>5.3.7</t>
  </si>
  <si>
    <t>3.4.1.2</t>
  </si>
  <si>
    <t>Aphanion</t>
  </si>
  <si>
    <t>8.2.1.2</t>
  </si>
  <si>
    <t>6.3.1</t>
  </si>
  <si>
    <t>Sphagno-Utricularion</t>
  </si>
  <si>
    <t>Salicion cinereae</t>
  </si>
  <si>
    <t>5.3.8</t>
  </si>
  <si>
    <t>Calluno-Genistion</t>
  </si>
  <si>
    <t>Arabidion caerulae</t>
  </si>
  <si>
    <t>4.4.2</t>
  </si>
  <si>
    <t>Salicion herbaceae</t>
  </si>
  <si>
    <t>Asplenion serpentini</t>
  </si>
  <si>
    <t>4.0</t>
  </si>
  <si>
    <t>4.1.1</t>
  </si>
  <si>
    <t>Alysso-Sedion</t>
  </si>
  <si>
    <t>4.1.2</t>
  </si>
  <si>
    <t>Nardion</t>
  </si>
  <si>
    <t>4.3.6</t>
  </si>
  <si>
    <t>Caucalidion</t>
  </si>
  <si>
    <t>6.1.1</t>
  </si>
  <si>
    <t>4.3.3</t>
  </si>
  <si>
    <t>Caricion ferruginae</t>
  </si>
  <si>
    <t>4.3.4</t>
  </si>
  <si>
    <t>Elynion</t>
  </si>
  <si>
    <t>4.3.5</t>
  </si>
  <si>
    <t>TOTAL</t>
  </si>
  <si>
    <t xml:space="preserve"> m2</t>
  </si>
  <si>
    <t>3.3.1.3</t>
  </si>
  <si>
    <t>Drabion hoppeanae</t>
  </si>
  <si>
    <t>3.3.1.4</t>
  </si>
  <si>
    <t>Caricion bicolori-atrofuscae</t>
  </si>
  <si>
    <t>2.3.1</t>
  </si>
  <si>
    <t>Molinion</t>
  </si>
  <si>
    <t>2.3.2</t>
  </si>
  <si>
    <t>Calthion</t>
  </si>
  <si>
    <t>2.3.3</t>
  </si>
  <si>
    <t>6.4.1</t>
  </si>
  <si>
    <t>Molinio-Pinion</t>
  </si>
  <si>
    <t>6.4.2</t>
  </si>
  <si>
    <t>4.5.3</t>
  </si>
  <si>
    <t>Cynosurion</t>
  </si>
  <si>
    <t>4.5.4</t>
  </si>
  <si>
    <t>Poion alpinae</t>
  </si>
  <si>
    <t>4.6.1</t>
  </si>
  <si>
    <t>Convolvulo-Agropyrion</t>
  </si>
  <si>
    <t>Ononido-Pinion</t>
  </si>
  <si>
    <t>6.4.4</t>
  </si>
  <si>
    <t>Dicrano-Pinion</t>
  </si>
  <si>
    <t>6.5.1</t>
  </si>
  <si>
    <t>Sambuco-Salicion</t>
  </si>
  <si>
    <t>5.3.6</t>
  </si>
  <si>
    <t>4.5.1</t>
  </si>
  <si>
    <t>Arrhenatherion</t>
  </si>
  <si>
    <t>4.5.2</t>
  </si>
  <si>
    <t>Onopordion</t>
  </si>
  <si>
    <t>7.1.6</t>
  </si>
  <si>
    <t>Dauco-Melilotion</t>
  </si>
  <si>
    <t>7.1.7</t>
  </si>
  <si>
    <t>Lunario-Acerion</t>
  </si>
  <si>
    <t>6.3.2</t>
  </si>
  <si>
    <t>Tilion platyphylli</t>
  </si>
  <si>
    <t>6.3.3</t>
  </si>
  <si>
    <t>Caricion davallianae</t>
  </si>
  <si>
    <t>2.2.4</t>
  </si>
  <si>
    <t>Caricion lasiocarpae</t>
  </si>
  <si>
    <t>2.2.5</t>
  </si>
  <si>
    <t>6.6.1</t>
  </si>
  <si>
    <t>4.3.1</t>
  </si>
  <si>
    <t>Seslerion</t>
  </si>
  <si>
    <t>4.3.2</t>
  </si>
  <si>
    <t>Caricion firmae</t>
  </si>
  <si>
    <t>Erico-Pinion mugo</t>
  </si>
  <si>
    <t>7.1.1</t>
  </si>
  <si>
    <t>Filipendulion</t>
  </si>
  <si>
    <t>2.4.1</t>
  </si>
  <si>
    <t>Sphagnion magellanici</t>
  </si>
  <si>
    <t>2.5.1</t>
  </si>
  <si>
    <t>Carpinion</t>
  </si>
  <si>
    <t>6.3.4</t>
  </si>
  <si>
    <t>Quercion pubescenti-petraeae</t>
  </si>
  <si>
    <t>6.3.5</t>
  </si>
  <si>
    <t>Mesobromion</t>
  </si>
  <si>
    <t>Potentillion</t>
  </si>
  <si>
    <t>3.4.1.3</t>
  </si>
  <si>
    <t>Orno-Ostryon</t>
  </si>
  <si>
    <t>6.3.6</t>
  </si>
  <si>
    <t>Trifolion medii</t>
  </si>
  <si>
    <t>5.1.3</t>
  </si>
  <si>
    <t>Convolvulion</t>
  </si>
  <si>
    <t>5.1.4</t>
  </si>
  <si>
    <t>Petasition officinalis</t>
  </si>
  <si>
    <t>5.1.5</t>
  </si>
  <si>
    <t>Cirsio-Brachypodion</t>
  </si>
  <si>
    <t>4.2.2</t>
  </si>
  <si>
    <t>Xerobromion</t>
  </si>
  <si>
    <t>4.2.3</t>
  </si>
  <si>
    <t>Diplachnion</t>
  </si>
  <si>
    <t>4.2.4</t>
  </si>
  <si>
    <t>Magnocaricion</t>
  </si>
  <si>
    <t>2.2.1.2</t>
  </si>
  <si>
    <t>Festucion variae</t>
  </si>
  <si>
    <t>Potamion</t>
  </si>
  <si>
    <t>1.1.3</t>
  </si>
  <si>
    <t>Alnion incanae</t>
  </si>
  <si>
    <t>6.1.4</t>
  </si>
  <si>
    <t>Dermatocarpion rivulorum</t>
  </si>
  <si>
    <t>1.3.1</t>
  </si>
  <si>
    <t>Adiantion</t>
  </si>
  <si>
    <t>1.3.2</t>
  </si>
  <si>
    <t>Atropion</t>
  </si>
  <si>
    <t>5.2.2</t>
  </si>
  <si>
    <t>5.4.2</t>
  </si>
  <si>
    <t>Robinion</t>
  </si>
  <si>
    <t>Polygono-Trisetion</t>
  </si>
  <si>
    <t>Agropyro-Rumicion</t>
  </si>
  <si>
    <t>7.1.2</t>
  </si>
  <si>
    <t>Polygonion avicularis</t>
  </si>
  <si>
    <t>7.1.3</t>
  </si>
  <si>
    <t>Poion supinae</t>
  </si>
  <si>
    <t>7.1.4</t>
  </si>
  <si>
    <t>5.3.4</t>
  </si>
  <si>
    <t>5.3.5</t>
  </si>
  <si>
    <t>Saginion procumbentis</t>
  </si>
  <si>
    <t>8.2.1.1</t>
  </si>
  <si>
    <t>3.4.2.2</t>
  </si>
  <si>
    <t>Rhododendro-Vaccinion</t>
  </si>
  <si>
    <t>5.4.6</t>
  </si>
  <si>
    <t>Loiseleurio-Vaccinion</t>
  </si>
  <si>
    <t>Fraxinion</t>
  </si>
  <si>
    <t>6.2.1</t>
  </si>
  <si>
    <t>Erico-Pinion sylvestris</t>
  </si>
  <si>
    <t>6.4.3</t>
  </si>
  <si>
    <t>Epilobion angustifolii</t>
  </si>
  <si>
    <t>5.2.3</t>
  </si>
  <si>
    <t xml:space="preserve">Calamagrostion </t>
  </si>
  <si>
    <t>Adenostylion</t>
  </si>
  <si>
    <t>5.2.5</t>
  </si>
  <si>
    <t>LC</t>
  </si>
  <si>
    <t>NT</t>
  </si>
  <si>
    <t>VU</t>
  </si>
  <si>
    <t>EN</t>
  </si>
  <si>
    <t>CR</t>
  </si>
  <si>
    <t>EX</t>
  </si>
  <si>
    <t>r / +</t>
  </si>
  <si>
    <t>0</t>
  </si>
  <si>
    <t>ETAPE 1:</t>
  </si>
  <si>
    <r>
      <t xml:space="preserve">Les lignes 5 et 6 sont préformartées. </t>
    </r>
    <r>
      <rPr>
        <b/>
        <sz val="14"/>
        <rFont val="Arial"/>
        <family val="0"/>
      </rPr>
      <t xml:space="preserve">Pour cette raison, </t>
    </r>
    <r>
      <rPr>
        <b/>
        <u val="single"/>
        <sz val="14"/>
        <rFont val="Arial"/>
        <family val="0"/>
      </rPr>
      <t>ces 2 lignes</t>
    </r>
    <r>
      <rPr>
        <b/>
        <sz val="14"/>
        <rFont val="Arial"/>
        <family val="0"/>
      </rPr>
      <t xml:space="preserve"> seront copiées et collées pour l'introduction successive des données.  </t>
    </r>
    <r>
      <rPr>
        <sz val="14"/>
        <rFont val="Arial"/>
        <family val="0"/>
      </rPr>
      <t xml:space="preserve">La ligne 5 contient des informations indispensables au bon fonctionnement de la banque de données! </t>
    </r>
    <r>
      <rPr>
        <i/>
        <sz val="14"/>
        <rFont val="Arial"/>
        <family val="0"/>
      </rPr>
      <t>Info: Egalement valable lors de la suppression de données: à chaque fois les 2 lignes concernées seront sélectionnées et supprimées.</t>
    </r>
  </si>
  <si>
    <r>
      <rPr>
        <b/>
        <sz val="14"/>
        <rFont val="Arial"/>
        <family val="0"/>
      </rPr>
      <t xml:space="preserve">Copie du préformatage: </t>
    </r>
    <r>
      <rPr>
        <sz val="14"/>
        <rFont val="Arial"/>
        <family val="0"/>
      </rPr>
      <t>sélectionner toute la ligne juste en-dessous des lignes préformatées et introduire les cellules préformatées grâce au menu "insérer cellules copiées". Répéter cette étape autant que nécessaire, afin de pouvoir définir toutes les surfaces impactées.</t>
    </r>
  </si>
  <si>
    <r>
      <t xml:space="preserve">Rentrer les données: </t>
    </r>
    <r>
      <rPr>
        <sz val="14"/>
        <rFont val="Arial"/>
        <family val="0"/>
      </rPr>
      <t>Cliquer sur la cellule "Alliance lat." et choisir le milieu correspondant à partir du menu déroulant. : Le Nr et le coefficient du milieu (CM, aussi appelé valeur-type) de même que l'appartenance aux milieux dignes de protection au sens de l'OPN annexe 1 apparaissent automatiquement.</t>
    </r>
  </si>
  <si>
    <t xml:space="preserve"> Le Nr et le coefficient du milieu (CM) de même que l'appartenance aux milieux dignes de protection au sens de l'OPN annexe 1 apparaissent automatiquement. Les remarques peuvent être éventuellement introduites mais doivent rester les plus concises possible.</t>
  </si>
  <si>
    <t>ETAPE 2</t>
  </si>
  <si>
    <r>
      <t>Définition des facteurs de correction (2-4):</t>
    </r>
  </si>
  <si>
    <r>
      <rPr>
        <b/>
        <sz val="14"/>
        <rFont val="Arial"/>
        <family val="0"/>
      </rPr>
      <t xml:space="preserve">FC Espèces de la liste rouge: </t>
    </r>
    <r>
      <rPr>
        <sz val="14"/>
        <rFont val="Arial"/>
        <family val="0"/>
      </rPr>
      <t>Méthode selon l'onglet FC_Espèces_Liste_Rouge</t>
    </r>
  </si>
  <si>
    <r>
      <rPr>
        <b/>
        <sz val="14"/>
        <rFont val="Arial"/>
        <family val="0"/>
      </rPr>
      <t xml:space="preserve">FC Richesse effective en espèces et FC Zones de protection: </t>
    </r>
    <r>
      <rPr>
        <sz val="14"/>
        <rFont val="Arial"/>
        <family val="0"/>
      </rPr>
      <t>les paramètres sont indiqués en tête de colonne</t>
    </r>
  </si>
  <si>
    <r>
      <t>Choix des critères: Dans la cellule correspondante doit figurer le chiffre "</t>
    </r>
    <r>
      <rPr>
        <b/>
        <sz val="14"/>
        <rFont val="Arial"/>
        <family val="0"/>
      </rPr>
      <t>1"</t>
    </r>
    <r>
      <rPr>
        <sz val="14"/>
        <rFont val="Arial"/>
        <family val="0"/>
      </rPr>
      <t xml:space="preserve"> : </t>
    </r>
    <r>
      <rPr>
        <b/>
        <sz val="14"/>
        <rFont val="Arial"/>
        <family val="0"/>
      </rPr>
      <t>IMPORTANT, le programme ne reconnaît pas d'autre entrée que "1" !!!</t>
    </r>
  </si>
  <si>
    <t>Pour chaque FC le chiffre "1" doit digurer pour un des critères au choix; Si un des CF ne contient pas d'entrée ou alors des entrées multiples, le calcul n'est pas effectué!</t>
  </si>
  <si>
    <t>En fonction des critères choisis et du CM du milieu sélectionné, le coefficient global est calculé.</t>
  </si>
  <si>
    <t>La suite du clacul s'effectue en indiquant les m2 des surfaces impactées. L'étendue de la surface à compenser est calculée directement. L'entrée du numéro de la surface impactée est obligatoire et ce même numéro doit être utilisé sur les plans, afin de permettre la localisation de la surface.</t>
  </si>
  <si>
    <t>ETAPE 3:</t>
  </si>
  <si>
    <t>ETAPE 4:</t>
  </si>
  <si>
    <t>Sous l'onglet "Bilan" vous trouverez une ligne vide dans laquelle les informations nécessaires seront complétées.</t>
  </si>
  <si>
    <r>
      <t>L'introduction des données dans les tableaux "CALCUL DE LA SURFACE DE COMPENSATION (REMPLACEMENT EN NATURE: RECONSTITUTION / CREATION)" et "CALCUL DE LA SURFACE DE COMPENSATION (mesures d'entretien)" est similaire aux étapes 1 et 2 décrites ci-dessus. A noter: les 2 premières lignes sont ici aussi préformatées et doivent</t>
    </r>
    <r>
      <rPr>
        <u val="single"/>
        <sz val="14"/>
        <rFont val="Arial"/>
        <family val="2"/>
      </rPr>
      <t xml:space="preserve"> toujours être copiées ou effacées simultanément.</t>
    </r>
    <r>
      <rPr>
        <sz val="14"/>
        <rFont val="Arial"/>
        <family val="0"/>
      </rPr>
      <t xml:space="preserve"> De même, on veillera à introduire les cellules préformatées grâce au menu "insérer cellules copiées"</t>
    </r>
  </si>
  <si>
    <t>Dans le tableau "CALCUL DE LA SURFACE DE COMPENSATION (REMPLACEMENT EN NATURE: RECONSTITUTION / CREATION)" le type des compensation (Création ou Reconstitution) doit être indiqué par un "x" et brièvement décrit dans la colonne "Remarques".</t>
  </si>
  <si>
    <t>Une fois les informations entrées dans les tableaux comme indiqué ci-dessus, le bilan est calculé automatiquement en-dessous dans le même onglet: un bilan négatif (déficit en surface de compensation) conduit automatiquement au calcul du montant d'une contribution compensatoire (forfait: 10 CHF / m2). Si le bilan est positif, aucune contribution n'est calculée.</t>
  </si>
  <si>
    <t>CALCUL DE LA SURFACE A COMPENSER</t>
  </si>
  <si>
    <t>Remarque</t>
  </si>
  <si>
    <t>FC Espèces de la LR (2)</t>
  </si>
  <si>
    <t xml:space="preserve"> FC Zone de protection de la nature (4)</t>
  </si>
  <si>
    <t>selon le schéma</t>
  </si>
  <si>
    <t>seulement des espèces triviales  / pauvre en espèces</t>
  </si>
  <si>
    <t>Diversité en espèces typique du milieu</t>
  </si>
  <si>
    <t>diversité en espèces  en-dessus de la moyenne</t>
  </si>
  <si>
    <t>pas de zone de protection</t>
  </si>
  <si>
    <t>zone de protection communale / zone agricole protégée</t>
  </si>
  <si>
    <t>zone de protection cantonale</t>
  </si>
  <si>
    <t>zone de protection nationale</t>
  </si>
  <si>
    <t>coefficient total 
(1 x 2 x 3 x 4)</t>
  </si>
  <si>
    <t>Surface impactée</t>
  </si>
  <si>
    <t>Surface à compenser (coefficient total x surface impactée)</t>
  </si>
  <si>
    <t>Alliance Lat.</t>
  </si>
  <si>
    <t>CM (Valeur-type)</t>
  </si>
  <si>
    <t>Milieu digne de protection au sens de l'OPN, annexe 1</t>
  </si>
  <si>
    <t>FC Richesse effective en espèces (3)</t>
  </si>
  <si>
    <t>CALCUL DE LA SURFACE DE COMPENSATION (REMPLACEMENT EN NATURE: RECONSTITUTION / CREATION)</t>
  </si>
  <si>
    <t>Type de remplacement</t>
  </si>
  <si>
    <t>reconsti-tution</t>
  </si>
  <si>
    <t>création</t>
  </si>
  <si>
    <t>élevé</t>
  </si>
  <si>
    <t>moyen</t>
  </si>
  <si>
    <t>faible</t>
  </si>
  <si>
    <t>POTENTIEL DE 
VALORISATION (2)</t>
  </si>
  <si>
    <t>Investissement
 pour la réalisation (3)</t>
  </si>
  <si>
    <t>Coefficient = 1 x 2 x 3</t>
  </si>
  <si>
    <t xml:space="preserve"> et standardisation sur 1</t>
  </si>
  <si>
    <t>Coefficient de correction:                                                  GARANTIE D'ENTRETIEN (5)</t>
  </si>
  <si>
    <t>Coefficient de correction:                                                                                                       GARANTIE JURIDIQUE (6)</t>
  </si>
  <si>
    <t>&gt; 30 ans</t>
  </si>
  <si>
    <t>jusqu'à 20 ans</t>
  </si>
  <si>
    <t>jusqu'à 10 ans</t>
  </si>
  <si>
    <t>inscription
 dans le cadastre/
servitude</t>
  </si>
  <si>
    <t>Plan d'affectation/ de zones</t>
  </si>
  <si>
    <t>aucune</t>
  </si>
  <si>
    <t xml:space="preserve">COEFFICIENT TOTAL </t>
  </si>
  <si>
    <t>Surface de compensation</t>
  </si>
  <si>
    <t>Surface de compensation comptabilisable (coefficient total x surface de compensation)</t>
  </si>
  <si>
    <t>CALCUL DE LA SURFACE DE COMPENSATION (mesures d'entretien)</t>
  </si>
  <si>
    <t>Investissement pour les mesures d'entretien (3)</t>
  </si>
  <si>
    <t>Coefficient = 1 x 2 x 3</t>
  </si>
  <si>
    <t xml:space="preserve"> et standardisa-tion sur 1</t>
  </si>
  <si>
    <t>inscription dans le cadastre/
servitude</t>
  </si>
  <si>
    <t xml:space="preserve">COEFFICIENT TOTAL </t>
  </si>
  <si>
    <t xml:space="preserve">SURFACE A COMPENSER: </t>
  </si>
  <si>
    <t>SURFACE DE COMPENSATION CREATION BIOTOPE:</t>
  </si>
  <si>
    <t>SURFACE DE COMPENSATION MESURES D'ENTRETIEN:</t>
  </si>
  <si>
    <t>BILAN:</t>
  </si>
  <si>
    <t>COMPENSATION FINANCIERE POUR LES SURFACES DE COMPENSATION MANQUANTES</t>
  </si>
  <si>
    <t>SURFACES DE COMPENSATION MANQUANTES</t>
  </si>
  <si>
    <t>CONTRIBUTIONS COMPENSATOIRES, 
FORFAIT PAR m2 (CHF)</t>
  </si>
  <si>
    <t>MONTANT COMPENSATION FINANCIERE</t>
  </si>
  <si>
    <t>Détermination du facteur de correction Espèces LR</t>
  </si>
  <si>
    <t>FAUNE</t>
  </si>
  <si>
    <t>FLORE</t>
  </si>
  <si>
    <t>Statut LR</t>
  </si>
  <si>
    <t>Taille de la population / Nombre</t>
  </si>
  <si>
    <t>Code Braun-Blanquet</t>
  </si>
  <si>
    <t>non relevé</t>
  </si>
  <si>
    <t>population restreinte</t>
  </si>
  <si>
    <t>population moyenne</t>
  </si>
  <si>
    <t>population importante</t>
  </si>
  <si>
    <t>population très importante</t>
  </si>
  <si>
    <t>En cas de présence conjointe de plusieurs espèces de la Liste Rouge, c'est le facteur de correction le plus élevé qui fait foi!</t>
  </si>
  <si>
    <t>OUI</t>
  </si>
  <si>
    <t>NON</t>
  </si>
  <si>
    <t>CM</t>
  </si>
  <si>
    <t>Autres</t>
  </si>
  <si>
    <t>Paroi calcaire sans végétation vasculaire</t>
  </si>
  <si>
    <t>Paroi siliceuse sans végétation vasculaire</t>
  </si>
  <si>
    <t>Gazons et prairies artificielles</t>
  </si>
  <si>
    <t>Mégaphorbiaie à Pteridium aquilinum</t>
  </si>
  <si>
    <t>Roncier à Rubus fructicosus</t>
  </si>
  <si>
    <t>Châtaigneraie</t>
  </si>
  <si>
    <t>Forêt à sous-bois laurifolié</t>
  </si>
</sst>
</file>

<file path=xl/styles.xml><?xml version="1.0" encoding="utf-8"?>
<styleSheet xmlns="http://schemas.openxmlformats.org/spreadsheetml/2006/main">
  <numFmts count="3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0;\-&quot;SFr&quot;#,##0"/>
    <numFmt numFmtId="171" formatCode="&quot;SFr&quot;#,##0;[Red]\-&quot;SFr&quot;#,##0"/>
    <numFmt numFmtId="172" formatCode="&quot;SFr&quot;#,##0.00;\-&quot;SFr&quot;#,##0.00"/>
    <numFmt numFmtId="173" formatCode="&quot;SFr&quot;#,##0.00;[Red]\-&quot;SFr&quot;#,##0.00"/>
    <numFmt numFmtId="174" formatCode="_-&quot;SFr&quot;* #,##0_-;\-&quot;SFr&quot;* #,##0_-;_-&quot;SFr&quot;* &quot;-&quot;_-;_-@_-"/>
    <numFmt numFmtId="175" formatCode="_-* #,##0_-;\-* #,##0_-;_-* &quot;-&quot;_-;_-@_-"/>
    <numFmt numFmtId="176" formatCode="_-&quot;SFr&quot;* #,##0.00_-;\-&quot;SFr&quot;* #,##0.00_-;_-&quot;SFr&quot;* &quot;-&quot;??_-;_-@_-"/>
    <numFmt numFmtId="177" formatCode="_-* #,##0.00_-;\-* #,##0.00_-;_-* &quot;-&quot;??_-;_-@_-"/>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_(* #,##0.00_);_(* \(#,##0.00\);_(* &quot;-&quot;??_);_(@_)"/>
    <numFmt numFmtId="185" formatCode="_(* #,##0_);_(* \(#,##0\);_(* &quot;-&quot;_);_(@_)"/>
    <numFmt numFmtId="186" formatCode="_(&quot;SFr.&quot;* #,##0.00&quot;&quot;_);_(&quot;SFr.&quot;* \(#,##0.00\)&quot;&quot;;_(&quot;SFr.&quot;* &quot;-&quot;??&quot;&quot;_);_(@_)"/>
    <numFmt numFmtId="187" formatCode="_(&quot;SFr.&quot;* #,##0&quot;&quot;_);_(&quot;SFr.&quot;* \(#,##0\)&quot;&quot;;_(&quot;SFr.&quot;* &quot;-&quot;&quot;&quot;_);_(@_)"/>
    <numFmt numFmtId="188" formatCode="0.0"/>
    <numFmt numFmtId="189" formatCode="0.000"/>
  </numFmts>
  <fonts count="60">
    <font>
      <sz val="10"/>
      <name val="Arial"/>
      <family val="0"/>
    </font>
    <font>
      <b/>
      <sz val="10"/>
      <name val="Arial"/>
      <family val="0"/>
    </font>
    <font>
      <sz val="8"/>
      <name val="Arial"/>
      <family val="2"/>
    </font>
    <font>
      <u val="single"/>
      <sz val="10"/>
      <color indexed="12"/>
      <name val="Arial"/>
      <family val="0"/>
    </font>
    <font>
      <u val="single"/>
      <sz val="10"/>
      <color indexed="61"/>
      <name val="Arial"/>
      <family val="0"/>
    </font>
    <font>
      <sz val="10"/>
      <color indexed="10"/>
      <name val="Arial"/>
      <family val="2"/>
    </font>
    <font>
      <b/>
      <sz val="12"/>
      <name val="Arial"/>
      <family val="0"/>
    </font>
    <font>
      <sz val="12"/>
      <name val="Arial"/>
      <family val="0"/>
    </font>
    <font>
      <b/>
      <u val="single"/>
      <sz val="12"/>
      <color indexed="10"/>
      <name val="Arial"/>
      <family val="0"/>
    </font>
    <font>
      <sz val="14"/>
      <name val="Arial"/>
      <family val="0"/>
    </font>
    <font>
      <b/>
      <sz val="14"/>
      <name val="Arial"/>
      <family val="0"/>
    </font>
    <font>
      <b/>
      <sz val="11"/>
      <name val="Arial"/>
      <family val="0"/>
    </font>
    <font>
      <sz val="12"/>
      <color indexed="10"/>
      <name val="Arial"/>
      <family val="0"/>
    </font>
    <font>
      <b/>
      <sz val="12"/>
      <color indexed="9"/>
      <name val="Arial"/>
      <family val="0"/>
    </font>
    <font>
      <sz val="10"/>
      <color indexed="9"/>
      <name val="Arial"/>
      <family val="0"/>
    </font>
    <font>
      <b/>
      <sz val="10"/>
      <color indexed="9"/>
      <name val="Arial"/>
      <family val="0"/>
    </font>
    <font>
      <sz val="14"/>
      <color indexed="9"/>
      <name val="Arial"/>
      <family val="0"/>
    </font>
    <font>
      <sz val="14"/>
      <color indexed="10"/>
      <name val="Arial"/>
      <family val="0"/>
    </font>
    <font>
      <b/>
      <sz val="15"/>
      <name val="Arial"/>
      <family val="0"/>
    </font>
    <font>
      <sz val="15"/>
      <name val="Arial"/>
      <family val="0"/>
    </font>
    <font>
      <b/>
      <sz val="16"/>
      <name val="Arial"/>
      <family val="0"/>
    </font>
    <font>
      <sz val="16"/>
      <name val="Arial"/>
      <family val="0"/>
    </font>
    <font>
      <b/>
      <u val="single"/>
      <sz val="14"/>
      <name val="Arial"/>
      <family val="0"/>
    </font>
    <font>
      <i/>
      <sz val="14"/>
      <name val="Arial"/>
      <family val="0"/>
    </font>
    <font>
      <u val="single"/>
      <sz val="14"/>
      <name val="Arial"/>
      <family val="2"/>
    </font>
    <font>
      <b/>
      <sz val="18"/>
      <name val="Arial"/>
      <family val="0"/>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14"/>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indexed="14"/>
        <bgColor indexed="64"/>
      </patternFill>
    </fill>
    <fill>
      <patternFill patternType="solid">
        <fgColor indexed="52"/>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style="medium"/>
      <top style="medium"/>
      <bottom style="medium"/>
    </border>
    <border>
      <left style="medium"/>
      <right style="medium"/>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style="medium"/>
      <top style="medium"/>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thin"/>
      <bottom style="medium"/>
    </border>
    <border>
      <left style="medium"/>
      <right>
        <color indexed="63"/>
      </right>
      <top style="thin"/>
      <bottom style="medium"/>
    </border>
    <border>
      <left>
        <color indexed="63"/>
      </left>
      <right style="thin"/>
      <top style="thin"/>
      <bottom style="medium"/>
    </border>
    <border>
      <left>
        <color indexed="63"/>
      </left>
      <right>
        <color indexed="63"/>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 fillId="0" borderId="0" applyNumberForma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0" fillId="29" borderId="4" applyNumberFormat="0" applyFont="0" applyAlignment="0" applyProtection="0"/>
    <xf numFmtId="0" fontId="3" fillId="0" borderId="0" applyNumberForma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86" fontId="0" fillId="0" borderId="0" applyFont="0" applyFill="0" applyBorder="0" applyAlignment="0" applyProtection="0"/>
    <xf numFmtId="187"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15">
    <xf numFmtId="0" fontId="0" fillId="0" borderId="0" xfId="0" applyAlignment="1">
      <alignment/>
    </xf>
    <xf numFmtId="0" fontId="0" fillId="0" borderId="0" xfId="0" applyAlignment="1">
      <alignment vertical="center"/>
    </xf>
    <xf numFmtId="0" fontId="0" fillId="0" borderId="0" xfId="0" applyAlignment="1">
      <alignment horizontal="center"/>
    </xf>
    <xf numFmtId="188" fontId="5" fillId="0" borderId="0" xfId="0" applyNumberFormat="1" applyFont="1" applyAlignment="1">
      <alignment/>
    </xf>
    <xf numFmtId="0" fontId="1" fillId="0" borderId="0" xfId="0" applyFont="1" applyAlignment="1">
      <alignment horizontal="center"/>
    </xf>
    <xf numFmtId="0" fontId="7" fillId="0" borderId="0" xfId="0" applyFont="1" applyAlignment="1">
      <alignment/>
    </xf>
    <xf numFmtId="188" fontId="7" fillId="0" borderId="0" xfId="0" applyNumberFormat="1" applyFont="1" applyAlignment="1">
      <alignment/>
    </xf>
    <xf numFmtId="0" fontId="9" fillId="0" borderId="0" xfId="0" applyFont="1" applyAlignment="1">
      <alignment horizontal="center"/>
    </xf>
    <xf numFmtId="0" fontId="0" fillId="0" borderId="0" xfId="0" applyAlignment="1">
      <alignment horizontal="left" indent="1"/>
    </xf>
    <xf numFmtId="49" fontId="7" fillId="33" borderId="0" xfId="0" applyNumberFormat="1" applyFont="1" applyFill="1" applyAlignment="1">
      <alignment horizontal="right" vertical="top"/>
    </xf>
    <xf numFmtId="188" fontId="6" fillId="34" borderId="10" xfId="0" applyNumberFormat="1" applyFont="1" applyFill="1" applyBorder="1" applyAlignment="1">
      <alignment horizontal="center" vertical="top"/>
    </xf>
    <xf numFmtId="49" fontId="6" fillId="35" borderId="10" xfId="0" applyNumberFormat="1" applyFont="1" applyFill="1" applyBorder="1" applyAlignment="1">
      <alignment horizontal="center" vertical="top"/>
    </xf>
    <xf numFmtId="0" fontId="0" fillId="0" borderId="0" xfId="0" applyAlignment="1">
      <alignment horizontal="left" indent="2"/>
    </xf>
    <xf numFmtId="49" fontId="7" fillId="33" borderId="0" xfId="0" applyNumberFormat="1" applyFont="1" applyFill="1" applyAlignment="1">
      <alignment horizontal="left" vertical="top" indent="1"/>
    </xf>
    <xf numFmtId="0" fontId="9" fillId="0" borderId="0" xfId="0" applyFont="1" applyBorder="1" applyAlignment="1">
      <alignment horizontal="center" vertical="center"/>
    </xf>
    <xf numFmtId="0" fontId="0" fillId="0" borderId="0" xfId="0" applyBorder="1" applyAlignment="1">
      <alignment vertical="center"/>
    </xf>
    <xf numFmtId="0" fontId="6" fillId="36" borderId="11"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left" vertical="center" indent="1"/>
    </xf>
    <xf numFmtId="188" fontId="5" fillId="0" borderId="0" xfId="0" applyNumberFormat="1" applyFont="1" applyAlignment="1">
      <alignment vertical="center"/>
    </xf>
    <xf numFmtId="0" fontId="1"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 fillId="0" borderId="0" xfId="0" applyFont="1" applyFill="1" applyBorder="1" applyAlignment="1">
      <alignment horizontal="left" vertical="center" wrapText="1"/>
    </xf>
    <xf numFmtId="188" fontId="8" fillId="0" borderId="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10" fillId="36" borderId="14" xfId="0" applyFont="1" applyFill="1" applyBorder="1" applyAlignment="1">
      <alignment horizontal="center" vertical="center"/>
    </xf>
    <xf numFmtId="3" fontId="10" fillId="36" borderId="14" xfId="0" applyNumberFormat="1" applyFont="1" applyFill="1" applyBorder="1" applyAlignment="1">
      <alignment horizontal="center" vertical="center"/>
    </xf>
    <xf numFmtId="188" fontId="6" fillId="37" borderId="15" xfId="0" applyNumberFormat="1" applyFont="1" applyFill="1" applyBorder="1" applyAlignment="1">
      <alignment horizontal="center" vertical="center"/>
    </xf>
    <xf numFmtId="188" fontId="6" fillId="37" borderId="16" xfId="0" applyNumberFormat="1" applyFont="1" applyFill="1" applyBorder="1" applyAlignment="1">
      <alignment horizontal="center" vertical="center"/>
    </xf>
    <xf numFmtId="188" fontId="6" fillId="37" borderId="17" xfId="0" applyNumberFormat="1" applyFont="1" applyFill="1" applyBorder="1" applyAlignment="1">
      <alignment horizontal="center" vertical="center"/>
    </xf>
    <xf numFmtId="188" fontId="6" fillId="37" borderId="15" xfId="0" applyNumberFormat="1" applyFont="1" applyFill="1" applyBorder="1" applyAlignment="1">
      <alignment horizontal="center" vertical="center" wrapText="1"/>
    </xf>
    <xf numFmtId="188" fontId="6" fillId="37" borderId="16" xfId="0" applyNumberFormat="1" applyFont="1" applyFill="1" applyBorder="1" applyAlignment="1">
      <alignment horizontal="center" vertical="center" wrapText="1"/>
    </xf>
    <xf numFmtId="188" fontId="6" fillId="37" borderId="17" xfId="0" applyNumberFormat="1" applyFont="1" applyFill="1" applyBorder="1" applyAlignment="1">
      <alignment horizontal="center" vertical="center" wrapText="1"/>
    </xf>
    <xf numFmtId="0" fontId="10" fillId="36" borderId="18" xfId="0" applyFont="1" applyFill="1" applyBorder="1" applyAlignment="1">
      <alignment horizontal="center" vertical="center"/>
    </xf>
    <xf numFmtId="0" fontId="0" fillId="0" borderId="0" xfId="0" applyAlignment="1">
      <alignment horizontal="right"/>
    </xf>
    <xf numFmtId="188" fontId="6" fillId="37" borderId="19" xfId="0" applyNumberFormat="1" applyFont="1" applyFill="1" applyBorder="1" applyAlignment="1">
      <alignment horizontal="center" vertical="center" wrapText="1"/>
    </xf>
    <xf numFmtId="188" fontId="6" fillId="37" borderId="20" xfId="0" applyNumberFormat="1" applyFont="1" applyFill="1" applyBorder="1" applyAlignment="1">
      <alignment horizontal="center" vertical="center" wrapText="1"/>
    </xf>
    <xf numFmtId="188" fontId="6" fillId="37" borderId="21" xfId="0" applyNumberFormat="1" applyFont="1" applyFill="1" applyBorder="1" applyAlignment="1">
      <alignment horizontal="center" vertical="center" wrapText="1"/>
    </xf>
    <xf numFmtId="188" fontId="6" fillId="33" borderId="15" xfId="0" applyNumberFormat="1" applyFont="1" applyFill="1" applyBorder="1" applyAlignment="1">
      <alignment horizontal="center" vertical="center" wrapText="1"/>
    </xf>
    <xf numFmtId="188" fontId="6" fillId="33" borderId="17" xfId="0" applyNumberFormat="1" applyFont="1" applyFill="1" applyBorder="1" applyAlignment="1">
      <alignment horizontal="center" vertical="center" wrapText="1"/>
    </xf>
    <xf numFmtId="0" fontId="14" fillId="38" borderId="0" xfId="0" applyFont="1" applyFill="1" applyBorder="1" applyAlignment="1" applyProtection="1">
      <alignment/>
      <protection locked="0"/>
    </xf>
    <xf numFmtId="0" fontId="13" fillId="38" borderId="0" xfId="0" applyFont="1" applyFill="1" applyBorder="1" applyAlignment="1" applyProtection="1">
      <alignment horizontal="center" vertical="center" wrapText="1"/>
      <protection locked="0"/>
    </xf>
    <xf numFmtId="0" fontId="13" fillId="38" borderId="0" xfId="0" applyFont="1" applyFill="1" applyBorder="1" applyAlignment="1" applyProtection="1">
      <alignment horizontal="left" vertical="center" wrapText="1" indent="1"/>
      <protection locked="0"/>
    </xf>
    <xf numFmtId="188" fontId="13" fillId="38" borderId="0" xfId="0" applyNumberFormat="1" applyFont="1" applyFill="1" applyBorder="1" applyAlignment="1" applyProtection="1">
      <alignment horizontal="center" vertical="center" wrapText="1"/>
      <protection locked="0"/>
    </xf>
    <xf numFmtId="188" fontId="14" fillId="38" borderId="0" xfId="0" applyNumberFormat="1" applyFont="1" applyFill="1" applyBorder="1" applyAlignment="1" applyProtection="1">
      <alignment/>
      <protection locked="0"/>
    </xf>
    <xf numFmtId="0" fontId="15" fillId="38" borderId="0" xfId="0" applyFont="1" applyFill="1" applyBorder="1" applyAlignment="1" applyProtection="1">
      <alignment horizontal="center"/>
      <protection locked="0"/>
    </xf>
    <xf numFmtId="0" fontId="16" fillId="38" borderId="0" xfId="0" applyFont="1" applyFill="1" applyBorder="1" applyAlignment="1" applyProtection="1">
      <alignment horizontal="center"/>
      <protection locked="0"/>
    </xf>
    <xf numFmtId="0" fontId="14" fillId="38" borderId="0" xfId="0" applyFont="1" applyFill="1" applyBorder="1" applyAlignment="1" applyProtection="1">
      <alignment horizontal="center"/>
      <protection locked="0"/>
    </xf>
    <xf numFmtId="0" fontId="7" fillId="0" borderId="0" xfId="0" applyFont="1" applyAlignment="1" applyProtection="1">
      <alignment vertical="center" wrapText="1"/>
      <protection locked="0"/>
    </xf>
    <xf numFmtId="49" fontId="7" fillId="33" borderId="21" xfId="0" applyNumberFormat="1" applyFont="1" applyFill="1" applyBorder="1" applyAlignment="1" applyProtection="1">
      <alignment horizontal="left" vertical="center" wrapText="1" indent="1"/>
      <protection locked="0"/>
    </xf>
    <xf numFmtId="188" fontId="6" fillId="34" borderId="22" xfId="0" applyNumberFormat="1" applyFont="1" applyFill="1" applyBorder="1" applyAlignment="1" applyProtection="1">
      <alignment horizontal="center" vertical="center" wrapText="1"/>
      <protection locked="0"/>
    </xf>
    <xf numFmtId="0" fontId="7" fillId="0" borderId="0" xfId="0" applyFont="1" applyAlignment="1" applyProtection="1">
      <alignment/>
      <protection locked="0"/>
    </xf>
    <xf numFmtId="0" fontId="7" fillId="0" borderId="0" xfId="0" applyFont="1" applyAlignment="1" applyProtection="1">
      <alignment horizontal="left" indent="1"/>
      <protection locked="0"/>
    </xf>
    <xf numFmtId="188" fontId="12" fillId="0" borderId="0" xfId="0" applyNumberFormat="1" applyFont="1" applyAlignment="1" applyProtection="1">
      <alignment/>
      <protection locked="0"/>
    </xf>
    <xf numFmtId="0" fontId="6" fillId="0" borderId="0" xfId="0" applyFont="1" applyAlignment="1" applyProtection="1">
      <alignment horizontal="center"/>
      <protection locked="0"/>
    </xf>
    <xf numFmtId="0" fontId="7"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left" indent="1"/>
      <protection locked="0"/>
    </xf>
    <xf numFmtId="188" fontId="5" fillId="0" borderId="0" xfId="0" applyNumberFormat="1" applyFont="1" applyAlignment="1" applyProtection="1">
      <alignment/>
      <protection locked="0"/>
    </xf>
    <xf numFmtId="0" fontId="1" fillId="0" borderId="0" xfId="0" applyFont="1" applyAlignment="1" applyProtection="1">
      <alignment horizontal="center"/>
      <protection locked="0"/>
    </xf>
    <xf numFmtId="0" fontId="9"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Fill="1" applyBorder="1" applyAlignment="1" applyProtection="1">
      <alignment/>
      <protection locked="0"/>
    </xf>
    <xf numFmtId="0" fontId="0" fillId="0" borderId="0" xfId="0" applyFill="1" applyBorder="1" applyAlignment="1" applyProtection="1">
      <alignment horizontal="left" indent="1"/>
      <protection locked="0"/>
    </xf>
    <xf numFmtId="188" fontId="5" fillId="0" borderId="0" xfId="0" applyNumberFormat="1" applyFont="1" applyFill="1" applyBorder="1" applyAlignment="1" applyProtection="1">
      <alignment/>
      <protection locked="0"/>
    </xf>
    <xf numFmtId="0" fontId="1"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13"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center" wrapText="1" indent="1"/>
      <protection locked="0"/>
    </xf>
    <xf numFmtId="188" fontId="13" fillId="0" borderId="0" xfId="0" applyNumberFormat="1" applyFont="1" applyFill="1" applyBorder="1" applyAlignment="1" applyProtection="1">
      <alignment horizontal="center" vertical="center" wrapText="1"/>
      <protection locked="0"/>
    </xf>
    <xf numFmtId="188" fontId="14" fillId="0" borderId="0" xfId="0" applyNumberFormat="1" applyFont="1" applyFill="1" applyBorder="1" applyAlignment="1" applyProtection="1">
      <alignment/>
      <protection locked="0"/>
    </xf>
    <xf numFmtId="0" fontId="15" fillId="0" borderId="0" xfId="0" applyFont="1" applyFill="1" applyBorder="1" applyAlignment="1" applyProtection="1">
      <alignment horizontal="center"/>
      <protection locked="0"/>
    </xf>
    <xf numFmtId="0" fontId="14" fillId="0" borderId="0" xfId="0" applyFont="1" applyFill="1" applyBorder="1" applyAlignment="1" applyProtection="1">
      <alignment/>
      <protection locked="0"/>
    </xf>
    <xf numFmtId="0" fontId="16"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49" fontId="7" fillId="0" borderId="0" xfId="0" applyNumberFormat="1" applyFont="1" applyFill="1" applyBorder="1" applyAlignment="1" applyProtection="1">
      <alignment horizontal="right" vertical="center" wrapText="1"/>
      <protection locked="0"/>
    </xf>
    <xf numFmtId="49" fontId="7" fillId="0" borderId="0" xfId="0" applyNumberFormat="1" applyFont="1" applyFill="1" applyBorder="1" applyAlignment="1" applyProtection="1">
      <alignment horizontal="left" vertical="center" wrapText="1" indent="1"/>
      <protection locked="0"/>
    </xf>
    <xf numFmtId="188" fontId="6" fillId="0" borderId="0"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189" fontId="6" fillId="0" borderId="0" xfId="0" applyNumberFormat="1" applyFont="1" applyFill="1" applyBorder="1" applyAlignment="1" applyProtection="1">
      <alignment horizontal="center" vertical="center" wrapText="1"/>
      <protection locked="0"/>
    </xf>
    <xf numFmtId="1" fontId="6" fillId="0" borderId="0" xfId="0" applyNumberFormat="1" applyFont="1" applyFill="1" applyBorder="1" applyAlignment="1" applyProtection="1">
      <alignment horizontal="center" vertical="center" wrapText="1"/>
      <protection locked="0"/>
    </xf>
    <xf numFmtId="3" fontId="6"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0" xfId="0" applyFont="1" applyAlignment="1" applyProtection="1">
      <alignment/>
      <protection/>
    </xf>
    <xf numFmtId="0" fontId="7" fillId="0" borderId="0" xfId="0" applyFont="1" applyAlignment="1" applyProtection="1">
      <alignment horizontal="left" indent="1"/>
      <protection/>
    </xf>
    <xf numFmtId="188" fontId="12" fillId="0" borderId="0" xfId="0" applyNumberFormat="1" applyFont="1" applyAlignment="1" applyProtection="1">
      <alignment/>
      <protection/>
    </xf>
    <xf numFmtId="0" fontId="6" fillId="0" borderId="0" xfId="0" applyFont="1" applyAlignment="1" applyProtection="1">
      <alignment horizontal="center"/>
      <protection/>
    </xf>
    <xf numFmtId="0" fontId="10" fillId="36" borderId="14" xfId="0" applyFont="1" applyFill="1" applyBorder="1" applyAlignment="1" applyProtection="1">
      <alignment horizontal="center" vertical="center"/>
      <protection/>
    </xf>
    <xf numFmtId="0" fontId="10" fillId="36" borderId="18" xfId="0" applyFont="1" applyFill="1" applyBorder="1" applyAlignment="1" applyProtection="1">
      <alignment horizontal="center" vertical="center"/>
      <protection/>
    </xf>
    <xf numFmtId="3" fontId="10" fillId="36" borderId="14" xfId="0" applyNumberFormat="1" applyFont="1" applyFill="1" applyBorder="1" applyAlignment="1" applyProtection="1">
      <alignment horizontal="center" vertical="center"/>
      <protection/>
    </xf>
    <xf numFmtId="3" fontId="10" fillId="36" borderId="23" xfId="0" applyNumberFormat="1" applyFont="1" applyFill="1" applyBorder="1" applyAlignment="1" applyProtection="1">
      <alignment horizontal="center" vertical="center"/>
      <protection/>
    </xf>
    <xf numFmtId="189" fontId="10" fillId="0" borderId="24" xfId="0" applyNumberFormat="1" applyFont="1" applyBorder="1" applyAlignment="1" applyProtection="1">
      <alignment horizontal="center" vertical="center"/>
      <protection locked="0"/>
    </xf>
    <xf numFmtId="3" fontId="10" fillId="0" borderId="25" xfId="0" applyNumberFormat="1" applyFont="1" applyBorder="1" applyAlignment="1" applyProtection="1">
      <alignment horizontal="center" vertical="center"/>
      <protection locked="0"/>
    </xf>
    <xf numFmtId="0" fontId="0" fillId="0" borderId="0" xfId="0" applyAlignment="1" applyProtection="1">
      <alignment horizontal="right"/>
      <protection locked="0"/>
    </xf>
    <xf numFmtId="0" fontId="0" fillId="0" borderId="0" xfId="0" applyAlignment="1" applyProtection="1">
      <alignment/>
      <protection/>
    </xf>
    <xf numFmtId="49" fontId="7" fillId="33" borderId="0" xfId="0" applyNumberFormat="1" applyFont="1" applyFill="1" applyAlignment="1" applyProtection="1">
      <alignment horizontal="left" vertical="top" indent="1"/>
      <protection/>
    </xf>
    <xf numFmtId="0" fontId="0" fillId="0" borderId="0" xfId="0" applyAlignment="1" applyProtection="1">
      <alignment horizontal="right"/>
      <protection/>
    </xf>
    <xf numFmtId="0" fontId="6" fillId="37" borderId="19" xfId="0" applyFont="1" applyFill="1" applyBorder="1" applyAlignment="1">
      <alignment horizontal="center" vertical="center" textRotation="90" wrapText="1"/>
    </xf>
    <xf numFmtId="0" fontId="6" fillId="37" borderId="20" xfId="0" applyFont="1" applyFill="1" applyBorder="1" applyAlignment="1">
      <alignment horizontal="center" vertical="center" textRotation="90" wrapText="1"/>
    </xf>
    <xf numFmtId="0" fontId="6" fillId="37" borderId="21" xfId="0" applyFont="1" applyFill="1" applyBorder="1" applyAlignment="1">
      <alignment horizontal="center" vertical="center" textRotation="90" wrapText="1"/>
    </xf>
    <xf numFmtId="188" fontId="6" fillId="35" borderId="26" xfId="0" applyNumberFormat="1" applyFont="1" applyFill="1" applyBorder="1" applyAlignment="1" applyProtection="1">
      <alignment horizontal="center" vertical="center" wrapText="1"/>
      <protection locked="0"/>
    </xf>
    <xf numFmtId="49" fontId="6" fillId="0" borderId="27" xfId="0" applyNumberFormat="1" applyFont="1" applyFill="1" applyBorder="1" applyAlignment="1" applyProtection="1">
      <alignment horizontal="center" vertical="center" wrapText="1"/>
      <protection locked="0"/>
    </xf>
    <xf numFmtId="49" fontId="6" fillId="0" borderId="19" xfId="0" applyNumberFormat="1" applyFont="1" applyFill="1" applyBorder="1" applyAlignment="1" applyProtection="1">
      <alignment horizontal="center" vertical="center" wrapText="1"/>
      <protection locked="0"/>
    </xf>
    <xf numFmtId="189" fontId="10" fillId="0" borderId="26" xfId="0" applyNumberFormat="1" applyFont="1" applyBorder="1" applyAlignment="1" applyProtection="1">
      <alignment horizontal="center" vertical="center"/>
      <protection locked="0"/>
    </xf>
    <xf numFmtId="0" fontId="9" fillId="0" borderId="19" xfId="0" applyNumberFormat="1" applyFont="1" applyBorder="1" applyAlignment="1" applyProtection="1">
      <alignment horizontal="center" vertical="center"/>
      <protection locked="0"/>
    </xf>
    <xf numFmtId="3" fontId="9" fillId="0" borderId="21" xfId="0" applyNumberFormat="1" applyFont="1" applyBorder="1" applyAlignment="1" applyProtection="1">
      <alignment horizontal="center" vertical="center"/>
      <protection locked="0"/>
    </xf>
    <xf numFmtId="3" fontId="9" fillId="0" borderId="27" xfId="0" applyNumberFormat="1" applyFont="1" applyBorder="1" applyAlignment="1" applyProtection="1">
      <alignment horizontal="center" vertical="center"/>
      <protection locked="0"/>
    </xf>
    <xf numFmtId="189" fontId="10" fillId="0" borderId="28" xfId="0" applyNumberFormat="1" applyFont="1" applyBorder="1" applyAlignment="1" applyProtection="1">
      <alignment horizontal="center" vertical="center"/>
      <protection locked="0"/>
    </xf>
    <xf numFmtId="1" fontId="6" fillId="0" borderId="19" xfId="0" applyNumberFormat="1" applyFont="1" applyBorder="1" applyAlignment="1" applyProtection="1">
      <alignment horizontal="center" vertical="center" wrapText="1"/>
      <protection locked="0"/>
    </xf>
    <xf numFmtId="3" fontId="6" fillId="0" borderId="21" xfId="0" applyNumberFormat="1" applyFont="1" applyBorder="1" applyAlignment="1" applyProtection="1">
      <alignment horizontal="center" vertical="center" wrapText="1"/>
      <protection locked="0"/>
    </xf>
    <xf numFmtId="0" fontId="7" fillId="33" borderId="19" xfId="0" applyNumberFormat="1" applyFont="1" applyFill="1" applyBorder="1" applyAlignment="1" applyProtection="1">
      <alignment horizontal="right" vertical="center" wrapText="1"/>
      <protection locked="0"/>
    </xf>
    <xf numFmtId="1" fontId="6" fillId="0" borderId="20" xfId="0" applyNumberFormat="1" applyFont="1" applyBorder="1" applyAlignment="1" applyProtection="1">
      <alignment horizontal="center" vertical="center" wrapText="1"/>
      <protection locked="0"/>
    </xf>
    <xf numFmtId="1" fontId="6" fillId="0" borderId="21" xfId="0" applyNumberFormat="1" applyFont="1" applyBorder="1" applyAlignment="1" applyProtection="1">
      <alignment horizontal="center" vertical="center" wrapText="1"/>
      <protection locked="0"/>
    </xf>
    <xf numFmtId="1" fontId="10" fillId="0" borderId="19" xfId="0" applyNumberFormat="1" applyFont="1" applyBorder="1" applyAlignment="1" applyProtection="1">
      <alignment horizontal="center" vertical="center"/>
      <protection locked="0"/>
    </xf>
    <xf numFmtId="1" fontId="10" fillId="0" borderId="20" xfId="0" applyNumberFormat="1" applyFont="1" applyBorder="1" applyAlignment="1" applyProtection="1">
      <alignment horizontal="center" vertical="center"/>
      <protection locked="0"/>
    </xf>
    <xf numFmtId="1" fontId="10" fillId="0" borderId="21" xfId="0" applyNumberFormat="1" applyFont="1" applyBorder="1" applyAlignment="1" applyProtection="1">
      <alignment horizontal="center" vertical="center"/>
      <protection locked="0"/>
    </xf>
    <xf numFmtId="1" fontId="10" fillId="0" borderId="25" xfId="0" applyNumberFormat="1" applyFont="1" applyBorder="1" applyAlignment="1" applyProtection="1">
      <alignment horizontal="center" vertical="center"/>
      <protection locked="0"/>
    </xf>
    <xf numFmtId="0" fontId="0" fillId="0" borderId="0" xfId="0" applyAlignment="1" applyProtection="1">
      <alignment horizontal="left" indent="1"/>
      <protection/>
    </xf>
    <xf numFmtId="188" fontId="5" fillId="0" borderId="0" xfId="0" applyNumberFormat="1" applyFont="1" applyAlignment="1" applyProtection="1">
      <alignment/>
      <protection/>
    </xf>
    <xf numFmtId="0" fontId="1" fillId="0" borderId="0" xfId="0" applyFont="1" applyAlignment="1" applyProtection="1">
      <alignment horizontal="center"/>
      <protection/>
    </xf>
    <xf numFmtId="0" fontId="9" fillId="0" borderId="0" xfId="0" applyFont="1" applyAlignment="1" applyProtection="1">
      <alignment horizontal="center"/>
      <protection/>
    </xf>
    <xf numFmtId="0" fontId="0" fillId="0" borderId="0" xfId="0" applyAlignment="1" applyProtection="1">
      <alignment horizontal="center"/>
      <protection/>
    </xf>
    <xf numFmtId="0" fontId="9" fillId="0" borderId="0" xfId="0" applyFont="1" applyAlignment="1" applyProtection="1">
      <alignment/>
      <protection/>
    </xf>
    <xf numFmtId="0" fontId="9" fillId="0" borderId="0" xfId="0" applyFont="1" applyAlignment="1" applyProtection="1">
      <alignment horizontal="left" indent="1"/>
      <protection/>
    </xf>
    <xf numFmtId="188" fontId="17" fillId="0" borderId="0" xfId="0" applyNumberFormat="1" applyFont="1" applyAlignment="1" applyProtection="1">
      <alignment/>
      <protection/>
    </xf>
    <xf numFmtId="0" fontId="10" fillId="0" borderId="0" xfId="0" applyFont="1" applyAlignment="1" applyProtection="1">
      <alignment horizontal="center"/>
      <protection/>
    </xf>
    <xf numFmtId="189" fontId="6" fillId="0" borderId="26" xfId="0" applyNumberFormat="1" applyFont="1" applyBorder="1" applyAlignment="1" applyProtection="1">
      <alignment horizontal="center" vertical="center" wrapText="1"/>
      <protection locked="0"/>
    </xf>
    <xf numFmtId="0" fontId="18" fillId="0" borderId="0" xfId="0" applyFont="1" applyAlignment="1" applyProtection="1">
      <alignment vertical="center"/>
      <protection/>
    </xf>
    <xf numFmtId="0" fontId="19" fillId="0" borderId="0" xfId="0" applyFont="1" applyAlignment="1" applyProtection="1">
      <alignment/>
      <protection/>
    </xf>
    <xf numFmtId="0" fontId="20" fillId="39" borderId="0" xfId="53" applyFont="1" applyFill="1" applyAlignment="1">
      <alignment vertical="center"/>
      <protection/>
    </xf>
    <xf numFmtId="0" fontId="21" fillId="39" borderId="0" xfId="53" applyFont="1" applyFill="1" applyAlignment="1">
      <alignment vertical="center"/>
      <protection/>
    </xf>
    <xf numFmtId="0" fontId="21" fillId="38" borderId="0" xfId="53" applyFont="1" applyFill="1" applyAlignment="1">
      <alignment vertical="center"/>
      <protection/>
    </xf>
    <xf numFmtId="0" fontId="21" fillId="0" borderId="0" xfId="53" applyFont="1" applyAlignment="1">
      <alignment vertical="center"/>
      <protection/>
    </xf>
    <xf numFmtId="0" fontId="9" fillId="0" borderId="0" xfId="53" applyFont="1" applyAlignment="1">
      <alignment vertical="center" wrapText="1"/>
      <protection/>
    </xf>
    <xf numFmtId="0" fontId="7" fillId="0" borderId="0" xfId="53" applyFont="1">
      <alignment/>
      <protection/>
    </xf>
    <xf numFmtId="0" fontId="7" fillId="38" borderId="0" xfId="53" applyFont="1" applyFill="1">
      <alignment/>
      <protection/>
    </xf>
    <xf numFmtId="0" fontId="10" fillId="0" borderId="0" xfId="53" applyFont="1" applyAlignment="1">
      <alignment vertical="center" wrapText="1"/>
      <protection/>
    </xf>
    <xf numFmtId="0" fontId="6" fillId="0" borderId="0" xfId="53" applyFont="1">
      <alignment/>
      <protection/>
    </xf>
    <xf numFmtId="0" fontId="20" fillId="0" borderId="0" xfId="0" applyFont="1" applyAlignment="1">
      <alignment horizontal="left" vertical="center" indent="1"/>
    </xf>
    <xf numFmtId="0" fontId="6" fillId="37" borderId="19" xfId="0" applyFont="1" applyFill="1" applyBorder="1" applyAlignment="1">
      <alignment horizontal="center" vertical="center" wrapText="1"/>
    </xf>
    <xf numFmtId="0" fontId="6" fillId="37" borderId="20" xfId="0" applyFont="1" applyFill="1" applyBorder="1" applyAlignment="1">
      <alignment horizontal="center" vertical="center" wrapText="1"/>
    </xf>
    <xf numFmtId="0" fontId="6" fillId="37" borderId="21" xfId="0" applyFont="1" applyFill="1" applyBorder="1" applyAlignment="1">
      <alignment horizontal="center" vertical="center" wrapText="1"/>
    </xf>
    <xf numFmtId="188" fontId="6" fillId="36" borderId="29" xfId="0" applyNumberFormat="1" applyFont="1" applyFill="1" applyBorder="1" applyAlignment="1">
      <alignment horizontal="center" vertical="center" wrapText="1"/>
    </xf>
    <xf numFmtId="0" fontId="20" fillId="0" borderId="0" xfId="0" applyFont="1" applyAlignment="1">
      <alignment horizontal="left" vertical="center"/>
    </xf>
    <xf numFmtId="0" fontId="6" fillId="37" borderId="20" xfId="0" applyFont="1" applyFill="1" applyBorder="1" applyAlignment="1">
      <alignment horizontal="center" vertical="center" textRotation="90" wrapText="1"/>
    </xf>
    <xf numFmtId="0" fontId="6" fillId="37" borderId="21" xfId="0" applyFont="1" applyFill="1" applyBorder="1" applyAlignment="1">
      <alignment horizontal="center" vertical="center" textRotation="90" wrapText="1"/>
    </xf>
    <xf numFmtId="0" fontId="6" fillId="33" borderId="30"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7" borderId="19" xfId="0" applyFont="1" applyFill="1" applyBorder="1" applyAlignment="1">
      <alignment horizontal="center" vertical="center" textRotation="90" wrapText="1"/>
    </xf>
    <xf numFmtId="0" fontId="20" fillId="0" borderId="0" xfId="53" applyFont="1" applyAlignment="1">
      <alignment horizontal="left"/>
      <protection/>
    </xf>
    <xf numFmtId="0" fontId="9" fillId="0" borderId="0" xfId="53" applyFont="1" applyAlignment="1">
      <alignment horizontal="center"/>
      <protection/>
    </xf>
    <xf numFmtId="0" fontId="9" fillId="0" borderId="0" xfId="53" applyFont="1">
      <alignment/>
      <protection/>
    </xf>
    <xf numFmtId="0" fontId="9" fillId="0" borderId="0" xfId="53" applyFont="1" applyAlignment="1">
      <alignment horizontal="left"/>
      <protection/>
    </xf>
    <xf numFmtId="0" fontId="10" fillId="33" borderId="20" xfId="53" applyFont="1" applyFill="1" applyBorder="1" applyAlignment="1">
      <alignment horizontal="left"/>
      <protection/>
    </xf>
    <xf numFmtId="0" fontId="10" fillId="33" borderId="20" xfId="53" applyFont="1" applyFill="1" applyBorder="1" applyAlignment="1">
      <alignment horizontal="center"/>
      <protection/>
    </xf>
    <xf numFmtId="0" fontId="10" fillId="33" borderId="20" xfId="53" applyFont="1" applyFill="1" applyBorder="1" applyAlignment="1">
      <alignment horizontal="left" vertical="center" wrapText="1"/>
      <protection/>
    </xf>
    <xf numFmtId="0" fontId="10" fillId="33" borderId="20" xfId="53" applyFont="1" applyFill="1" applyBorder="1" applyAlignment="1">
      <alignment horizontal="center" vertical="center" wrapText="1"/>
      <protection/>
    </xf>
    <xf numFmtId="0" fontId="9" fillId="0" borderId="20" xfId="53" applyFont="1" applyBorder="1" applyAlignment="1">
      <alignment horizontal="center" vertical="center"/>
      <protection/>
    </xf>
    <xf numFmtId="0" fontId="9" fillId="0" borderId="0" xfId="53" applyFont="1" applyAlignment="1">
      <alignment vertical="center"/>
      <protection/>
    </xf>
    <xf numFmtId="0" fontId="10" fillId="0" borderId="20" xfId="53" applyFont="1" applyBorder="1" applyAlignment="1">
      <alignment horizontal="left" vertical="center"/>
      <protection/>
    </xf>
    <xf numFmtId="0" fontId="10" fillId="0" borderId="20" xfId="53" applyFont="1" applyBorder="1" applyAlignment="1">
      <alignment horizontal="center" vertical="center"/>
      <protection/>
    </xf>
    <xf numFmtId="0" fontId="9" fillId="34" borderId="20" xfId="53" applyFont="1" applyFill="1" applyBorder="1" applyAlignment="1">
      <alignment horizontal="center" vertical="center"/>
      <protection/>
    </xf>
    <xf numFmtId="0" fontId="9" fillId="40" borderId="20" xfId="53" applyFont="1" applyFill="1" applyBorder="1" applyAlignment="1">
      <alignment horizontal="center" vertical="center"/>
      <protection/>
    </xf>
    <xf numFmtId="0" fontId="9" fillId="41" borderId="20" xfId="53" applyFont="1" applyFill="1" applyBorder="1" applyAlignment="1">
      <alignment horizontal="center" vertical="center"/>
      <protection/>
    </xf>
    <xf numFmtId="0" fontId="9" fillId="42" borderId="20" xfId="53" applyFont="1" applyFill="1" applyBorder="1" applyAlignment="1">
      <alignment horizontal="center" vertical="center"/>
      <protection/>
    </xf>
    <xf numFmtId="0" fontId="9" fillId="43" borderId="20" xfId="53" applyFont="1" applyFill="1" applyBorder="1" applyAlignment="1">
      <alignment horizontal="center" vertical="center"/>
      <protection/>
    </xf>
    <xf numFmtId="16" fontId="10" fillId="0" borderId="20" xfId="53" applyNumberFormat="1" applyFont="1" applyBorder="1" applyAlignment="1">
      <alignment horizontal="center" vertical="center"/>
      <protection/>
    </xf>
    <xf numFmtId="0" fontId="9" fillId="44" borderId="20" xfId="53" applyFont="1" applyFill="1" applyBorder="1" applyAlignment="1">
      <alignment horizontal="center" vertical="center"/>
      <protection/>
    </xf>
    <xf numFmtId="0" fontId="0" fillId="0" borderId="0" xfId="53" applyAlignment="1">
      <alignment horizontal="left"/>
      <protection/>
    </xf>
    <xf numFmtId="0" fontId="1" fillId="0" borderId="0" xfId="53" applyFont="1" applyAlignment="1">
      <alignment horizontal="left"/>
      <protection/>
    </xf>
    <xf numFmtId="0" fontId="0" fillId="0" borderId="0" xfId="53" applyAlignment="1">
      <alignment horizontal="center"/>
      <protection/>
    </xf>
    <xf numFmtId="0" fontId="0" fillId="0" borderId="0" xfId="53">
      <alignment/>
      <protection/>
    </xf>
    <xf numFmtId="0" fontId="1" fillId="0" borderId="0" xfId="53" applyFont="1" applyAlignment="1">
      <alignment horizontal="right"/>
      <protection/>
    </xf>
    <xf numFmtId="0" fontId="1" fillId="0" borderId="0" xfId="53" applyFont="1" applyAlignment="1">
      <alignment horizontal="left" vertical="top"/>
      <protection/>
    </xf>
    <xf numFmtId="0" fontId="1" fillId="0" borderId="0" xfId="53" applyFont="1" applyAlignment="1">
      <alignment horizontal="center" vertical="top"/>
      <protection/>
    </xf>
    <xf numFmtId="0" fontId="0" fillId="0" borderId="0" xfId="53" applyAlignment="1">
      <alignment horizontal="right"/>
      <protection/>
    </xf>
    <xf numFmtId="49" fontId="0" fillId="0" borderId="0" xfId="53" applyNumberFormat="1" applyAlignment="1">
      <alignment horizontal="left" vertical="top"/>
      <protection/>
    </xf>
    <xf numFmtId="49" fontId="0" fillId="0" borderId="0" xfId="53" applyNumberFormat="1" applyAlignment="1">
      <alignment horizontal="center" vertical="top"/>
      <protection/>
    </xf>
    <xf numFmtId="0" fontId="1" fillId="0" borderId="0" xfId="53" applyFont="1" applyAlignment="1">
      <alignment horizontal="center"/>
      <protection/>
    </xf>
    <xf numFmtId="0" fontId="6" fillId="36" borderId="12" xfId="0" applyFont="1" applyFill="1" applyBorder="1" applyAlignment="1" applyProtection="1">
      <alignment horizontal="center" vertical="center" wrapText="1"/>
      <protection/>
    </xf>
    <xf numFmtId="188" fontId="6" fillId="36" borderId="29" xfId="0" applyNumberFormat="1" applyFont="1" applyFill="1" applyBorder="1" applyAlignment="1">
      <alignment horizontal="center" vertical="center" wrapText="1"/>
    </xf>
    <xf numFmtId="3" fontId="18" fillId="0" borderId="0" xfId="0" applyNumberFormat="1" applyFont="1" applyAlignment="1" applyProtection="1">
      <alignment horizontal="right" vertical="center"/>
      <protection/>
    </xf>
    <xf numFmtId="3" fontId="18" fillId="33" borderId="0" xfId="0" applyNumberFormat="1" applyFont="1" applyFill="1" applyAlignment="1" applyProtection="1">
      <alignment horizontal="right" vertical="center"/>
      <protection/>
    </xf>
    <xf numFmtId="3" fontId="18" fillId="45" borderId="0" xfId="0" applyNumberFormat="1" applyFont="1" applyFill="1" applyAlignment="1" applyProtection="1">
      <alignment horizontal="right" vertical="center"/>
      <protection/>
    </xf>
    <xf numFmtId="0" fontId="9" fillId="0" borderId="0" xfId="53" applyFont="1" applyAlignment="1">
      <alignment vertical="center" wrapText="1"/>
      <protection/>
    </xf>
    <xf numFmtId="0" fontId="0" fillId="0" borderId="0" xfId="53" applyAlignment="1">
      <alignment/>
      <protection/>
    </xf>
    <xf numFmtId="0" fontId="0" fillId="0" borderId="0" xfId="53" applyAlignment="1">
      <alignment vertical="center" wrapText="1"/>
      <protection/>
    </xf>
    <xf numFmtId="0" fontId="9" fillId="35" borderId="11" xfId="53" applyFont="1" applyFill="1" applyBorder="1" applyAlignment="1">
      <alignment vertical="center" wrapText="1"/>
      <protection/>
    </xf>
    <xf numFmtId="0" fontId="9" fillId="35" borderId="31" xfId="53" applyFont="1" applyFill="1" applyBorder="1" applyAlignment="1">
      <alignment vertical="center" wrapText="1"/>
      <protection/>
    </xf>
    <xf numFmtId="0" fontId="9" fillId="35" borderId="12" xfId="53" applyFont="1" applyFill="1" applyBorder="1" applyAlignment="1">
      <alignment vertical="center" wrapText="1"/>
      <protection/>
    </xf>
    <xf numFmtId="0" fontId="10" fillId="35" borderId="32" xfId="53" applyFont="1" applyFill="1" applyBorder="1" applyAlignment="1">
      <alignment vertical="center" wrapText="1"/>
      <protection/>
    </xf>
    <xf numFmtId="0" fontId="10" fillId="35" borderId="33" xfId="53" applyFont="1" applyFill="1" applyBorder="1" applyAlignment="1">
      <alignment vertical="center" wrapText="1"/>
      <protection/>
    </xf>
    <xf numFmtId="0" fontId="10" fillId="35" borderId="34" xfId="53" applyFont="1" applyFill="1" applyBorder="1" applyAlignment="1">
      <alignment vertical="center" wrapText="1"/>
      <protection/>
    </xf>
    <xf numFmtId="0" fontId="9" fillId="35" borderId="0" xfId="53" applyFont="1" applyFill="1" applyAlignment="1">
      <alignment vertical="center" wrapText="1"/>
      <protection/>
    </xf>
    <xf numFmtId="0" fontId="10" fillId="0" borderId="0" xfId="53" applyFont="1" applyAlignment="1">
      <alignment vertical="center" wrapText="1"/>
      <protection/>
    </xf>
    <xf numFmtId="0" fontId="10" fillId="36" borderId="11" xfId="0" applyFont="1" applyFill="1" applyBorder="1" applyAlignment="1">
      <alignment horizontal="center" vertical="center" wrapText="1"/>
    </xf>
    <xf numFmtId="0" fontId="0" fillId="0" borderId="12" xfId="0" applyBorder="1" applyAlignment="1">
      <alignment/>
    </xf>
    <xf numFmtId="0" fontId="10" fillId="36" borderId="35" xfId="0" applyFont="1" applyFill="1" applyBorder="1" applyAlignment="1">
      <alignment horizontal="center" vertical="center" wrapText="1"/>
    </xf>
    <xf numFmtId="0" fontId="0" fillId="0" borderId="36" xfId="0" applyBorder="1" applyAlignment="1">
      <alignment/>
    </xf>
    <xf numFmtId="0" fontId="10" fillId="36" borderId="32" xfId="0" applyFont="1" applyFill="1" applyBorder="1" applyAlignment="1">
      <alignment horizontal="center" vertical="center" wrapText="1"/>
    </xf>
    <xf numFmtId="0" fontId="0" fillId="0" borderId="34" xfId="0" applyBorder="1" applyAlignment="1">
      <alignment/>
    </xf>
    <xf numFmtId="188" fontId="6" fillId="36" borderId="29" xfId="0" applyNumberFormat="1" applyFont="1" applyFill="1" applyBorder="1" applyAlignment="1">
      <alignment horizontal="center" vertical="center" textRotation="90" wrapText="1"/>
    </xf>
    <xf numFmtId="188" fontId="6" fillId="36" borderId="10" xfId="0" applyNumberFormat="1" applyFont="1" applyFill="1" applyBorder="1" applyAlignment="1">
      <alignment horizontal="center" vertical="center" textRotation="90" wrapText="1"/>
    </xf>
    <xf numFmtId="188" fontId="6" fillId="36" borderId="37" xfId="0" applyNumberFormat="1" applyFont="1" applyFill="1" applyBorder="1" applyAlignment="1">
      <alignment horizontal="center" vertical="center" textRotation="90" wrapText="1"/>
    </xf>
    <xf numFmtId="0" fontId="6" fillId="33" borderId="26" xfId="0" applyFont="1" applyFill="1" applyBorder="1" applyAlignment="1">
      <alignment horizontal="center" vertical="center" wrapText="1"/>
    </xf>
    <xf numFmtId="0" fontId="0" fillId="0" borderId="22" xfId="0" applyBorder="1" applyAlignment="1">
      <alignment horizontal="center" vertical="center" wrapText="1"/>
    </xf>
    <xf numFmtId="0" fontId="6" fillId="33" borderId="38" xfId="0" applyNumberFormat="1" applyFont="1" applyFill="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10" fillId="33" borderId="11" xfId="0" applyFont="1" applyFill="1" applyBorder="1" applyAlignment="1">
      <alignment horizontal="center" vertical="center" wrapText="1"/>
    </xf>
    <xf numFmtId="0" fontId="0" fillId="33" borderId="12" xfId="0"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6" fillId="33" borderId="39" xfId="0" applyNumberFormat="1" applyFont="1" applyFill="1" applyBorder="1" applyAlignment="1">
      <alignment horizontal="center" vertical="center" wrapText="1"/>
    </xf>
    <xf numFmtId="0" fontId="6" fillId="33" borderId="40" xfId="0" applyNumberFormat="1" applyFont="1" applyFill="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10" fillId="36" borderId="29"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0" fillId="36" borderId="13" xfId="0" applyFont="1" applyFill="1" applyBorder="1" applyAlignment="1">
      <alignment horizontal="center" vertical="center" wrapText="1"/>
    </xf>
    <xf numFmtId="0" fontId="6" fillId="36" borderId="43" xfId="0" applyFont="1" applyFill="1" applyBorder="1" applyAlignment="1">
      <alignment horizontal="right" vertical="center" wrapText="1"/>
    </xf>
    <xf numFmtId="0" fontId="6" fillId="36" borderId="44" xfId="0" applyFont="1" applyFill="1" applyBorder="1" applyAlignment="1">
      <alignment horizontal="right" vertical="center" wrapText="1"/>
    </xf>
    <xf numFmtId="0" fontId="6" fillId="36" borderId="45" xfId="0" applyFont="1" applyFill="1" applyBorder="1" applyAlignment="1">
      <alignment horizontal="right" vertical="center" wrapText="1"/>
    </xf>
    <xf numFmtId="0" fontId="6" fillId="36" borderId="46" xfId="0" applyFont="1" applyFill="1" applyBorder="1" applyAlignment="1">
      <alignment horizontal="left" vertical="center" wrapText="1" indent="1"/>
    </xf>
    <xf numFmtId="0" fontId="6" fillId="36" borderId="47" xfId="0" applyFont="1" applyFill="1" applyBorder="1" applyAlignment="1">
      <alignment horizontal="left" vertical="center" wrapText="1" indent="1"/>
    </xf>
    <xf numFmtId="0" fontId="6" fillId="36" borderId="48" xfId="0" applyFont="1" applyFill="1" applyBorder="1" applyAlignment="1">
      <alignment horizontal="left" vertical="center" wrapText="1" indent="1"/>
    </xf>
    <xf numFmtId="188" fontId="6" fillId="36" borderId="29" xfId="0" applyNumberFormat="1" applyFont="1" applyFill="1" applyBorder="1" applyAlignment="1">
      <alignment horizontal="center" vertical="center" textRotation="90" wrapText="1"/>
    </xf>
    <xf numFmtId="0" fontId="11" fillId="37" borderId="35" xfId="0" applyFont="1" applyFill="1" applyBorder="1" applyAlignment="1">
      <alignment horizontal="center" vertical="center" textRotation="90" wrapText="1"/>
    </xf>
    <xf numFmtId="0" fontId="11" fillId="37" borderId="32" xfId="0" applyFont="1" applyFill="1" applyBorder="1" applyAlignment="1">
      <alignment horizontal="center" vertical="center" textRotation="90" wrapText="1"/>
    </xf>
    <xf numFmtId="0" fontId="11" fillId="37" borderId="47" xfId="0" applyFont="1" applyFill="1" applyBorder="1" applyAlignment="1">
      <alignment horizontal="center" vertical="center" textRotation="90" wrapText="1"/>
    </xf>
    <xf numFmtId="0" fontId="11" fillId="37" borderId="48" xfId="0" applyFont="1" applyFill="1" applyBorder="1" applyAlignment="1">
      <alignment horizontal="center" vertical="center" textRotation="90" wrapText="1"/>
    </xf>
    <xf numFmtId="0" fontId="10" fillId="36" borderId="11" xfId="0" applyFont="1" applyFill="1" applyBorder="1" applyAlignment="1">
      <alignment horizontal="center" vertical="center" wrapText="1"/>
    </xf>
    <xf numFmtId="0" fontId="0" fillId="0" borderId="12" xfId="0" applyBorder="1" applyAlignment="1">
      <alignment wrapText="1"/>
    </xf>
    <xf numFmtId="0" fontId="9" fillId="36" borderId="32" xfId="0" applyFont="1" applyFill="1" applyBorder="1" applyAlignment="1">
      <alignment horizontal="center" wrapText="1"/>
    </xf>
    <xf numFmtId="0" fontId="0" fillId="0" borderId="34" xfId="0" applyBorder="1" applyAlignment="1">
      <alignment wrapText="1"/>
    </xf>
    <xf numFmtId="188" fontId="6" fillId="33" borderId="38" xfId="0" applyNumberFormat="1"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6" fillId="33" borderId="38" xfId="0" applyNumberFormat="1" applyFont="1" applyFill="1" applyBorder="1" applyAlignment="1">
      <alignment horizontal="center" vertical="center"/>
    </xf>
    <xf numFmtId="0" fontId="6" fillId="33" borderId="39" xfId="0" applyNumberFormat="1" applyFont="1" applyFill="1" applyBorder="1" applyAlignment="1">
      <alignment horizontal="center" vertical="center"/>
    </xf>
    <xf numFmtId="0" fontId="6" fillId="33" borderId="40" xfId="0" applyNumberFormat="1" applyFont="1" applyFill="1" applyBorder="1" applyAlignment="1">
      <alignment horizontal="center" vertical="center"/>
    </xf>
    <xf numFmtId="188" fontId="6" fillId="37" borderId="26" xfId="0" applyNumberFormat="1" applyFont="1" applyFill="1"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10" fillId="33" borderId="24" xfId="0" applyFont="1" applyFill="1" applyBorder="1" applyAlignment="1">
      <alignment horizontal="center" vertical="center" wrapText="1"/>
    </xf>
    <xf numFmtId="0" fontId="9" fillId="33" borderId="49" xfId="0" applyFont="1" applyFill="1" applyBorder="1" applyAlignment="1">
      <alignment horizontal="center"/>
    </xf>
    <xf numFmtId="0" fontId="10" fillId="33" borderId="26" xfId="0" applyFont="1" applyFill="1" applyBorder="1" applyAlignment="1">
      <alignment horizontal="center" vertical="center" wrapText="1"/>
    </xf>
    <xf numFmtId="0" fontId="0" fillId="33" borderId="22" xfId="0" applyFill="1" applyBorder="1" applyAlignment="1">
      <alignment horizontal="center" vertical="center" wrapText="1"/>
    </xf>
    <xf numFmtId="0" fontId="6" fillId="37" borderId="26" xfId="0" applyFont="1" applyFill="1" applyBorder="1" applyAlignment="1">
      <alignment horizontal="center" vertical="center" wrapText="1"/>
    </xf>
    <xf numFmtId="0" fontId="6" fillId="37" borderId="25" xfId="0" applyFont="1" applyFill="1" applyBorder="1" applyAlignment="1">
      <alignment horizontal="center" vertical="center" wrapText="1"/>
    </xf>
    <xf numFmtId="188" fontId="6" fillId="37" borderId="50" xfId="0" applyNumberFormat="1" applyFont="1" applyFill="1" applyBorder="1" applyAlignment="1">
      <alignment horizontal="center" vertical="center" wrapText="1"/>
    </xf>
    <xf numFmtId="188" fontId="6" fillId="37" borderId="51"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18" fillId="33" borderId="0" xfId="0" applyFont="1" applyFill="1" applyAlignment="1" applyProtection="1">
      <alignment horizontal="left" vertical="center" indent="1"/>
      <protection/>
    </xf>
    <xf numFmtId="0" fontId="19" fillId="0" borderId="0" xfId="0" applyFont="1" applyAlignment="1" applyProtection="1">
      <alignment horizontal="left" vertical="center" indent="1"/>
      <protection/>
    </xf>
    <xf numFmtId="0" fontId="18" fillId="39" borderId="0" xfId="0" applyFont="1" applyFill="1" applyAlignment="1" applyProtection="1">
      <alignment vertical="center"/>
      <protection/>
    </xf>
    <xf numFmtId="0" fontId="19" fillId="0" borderId="0" xfId="0" applyFont="1" applyAlignment="1" applyProtection="1">
      <alignment/>
      <protection/>
    </xf>
    <xf numFmtId="0" fontId="18" fillId="0" borderId="0" xfId="0" applyFont="1" applyAlignment="1" applyProtection="1">
      <alignment horizontal="left" vertical="center" indent="1"/>
      <protection/>
    </xf>
    <xf numFmtId="0" fontId="18" fillId="0" borderId="0" xfId="0" applyFont="1" applyAlignment="1" applyProtection="1">
      <alignment horizontal="left" vertical="center" indent="1"/>
      <protection/>
    </xf>
    <xf numFmtId="0" fontId="18" fillId="0" borderId="0" xfId="0" applyFont="1" applyAlignment="1" applyProtection="1">
      <alignment horizontal="left" vertical="center" wrapText="1" indent="1"/>
      <protection/>
    </xf>
    <xf numFmtId="0" fontId="19" fillId="0" borderId="0" xfId="0" applyFont="1" applyAlignment="1" applyProtection="1">
      <alignment vertical="center"/>
      <protection/>
    </xf>
    <xf numFmtId="0" fontId="18" fillId="33" borderId="0" xfId="0" applyFont="1" applyFill="1" applyAlignment="1" applyProtection="1">
      <alignment vertical="center"/>
      <protection/>
    </xf>
    <xf numFmtId="3" fontId="10" fillId="0" borderId="19" xfId="0" applyNumberFormat="1" applyFont="1" applyBorder="1" applyAlignment="1" applyProtection="1">
      <alignment horizontal="center" vertical="center"/>
      <protection locked="0"/>
    </xf>
    <xf numFmtId="0" fontId="0" fillId="0" borderId="21" xfId="0" applyBorder="1" applyAlignment="1" applyProtection="1">
      <alignment vertical="center"/>
      <protection locked="0"/>
    </xf>
    <xf numFmtId="3" fontId="10" fillId="36" borderId="14" xfId="0" applyNumberFormat="1" applyFont="1" applyFill="1" applyBorder="1" applyAlignment="1">
      <alignment horizontal="center" vertical="center"/>
    </xf>
    <xf numFmtId="0" fontId="0" fillId="0" borderId="18" xfId="0" applyBorder="1" applyAlignment="1">
      <alignment vertical="center"/>
    </xf>
    <xf numFmtId="0" fontId="18" fillId="45" borderId="0" xfId="0" applyFont="1" applyFill="1" applyAlignment="1" applyProtection="1">
      <alignment horizontal="left" vertical="center" indent="1"/>
      <protection/>
    </xf>
    <xf numFmtId="188" fontId="6" fillId="36" borderId="11" xfId="0" applyNumberFormat="1" applyFont="1" applyFill="1" applyBorder="1" applyAlignment="1">
      <alignment horizontal="center" vertical="center" wrapText="1"/>
    </xf>
    <xf numFmtId="188" fontId="6" fillId="36" borderId="31" xfId="0" applyNumberFormat="1" applyFont="1" applyFill="1" applyBorder="1" applyAlignment="1">
      <alignment horizontal="center" vertical="center" wrapText="1"/>
    </xf>
    <xf numFmtId="188" fontId="6" fillId="36" borderId="12" xfId="0" applyNumberFormat="1" applyFont="1" applyFill="1" applyBorder="1" applyAlignment="1">
      <alignment horizontal="center" vertical="center" wrapText="1"/>
    </xf>
    <xf numFmtId="188" fontId="6" fillId="36" borderId="35" xfId="0" applyNumberFormat="1" applyFont="1" applyFill="1" applyBorder="1" applyAlignment="1">
      <alignment horizontal="center" vertical="center" wrapText="1"/>
    </xf>
    <xf numFmtId="188" fontId="6" fillId="36" borderId="0" xfId="0" applyNumberFormat="1" applyFont="1" applyFill="1" applyBorder="1" applyAlignment="1">
      <alignment horizontal="center" vertical="center" wrapText="1"/>
    </xf>
    <xf numFmtId="188" fontId="6" fillId="36" borderId="36" xfId="0" applyNumberFormat="1" applyFont="1" applyFill="1" applyBorder="1" applyAlignment="1">
      <alignment horizontal="center" vertical="center" wrapText="1"/>
    </xf>
    <xf numFmtId="188" fontId="6" fillId="36" borderId="32" xfId="0" applyNumberFormat="1" applyFont="1" applyFill="1" applyBorder="1" applyAlignment="1">
      <alignment horizontal="center" vertical="center" wrapText="1"/>
    </xf>
    <xf numFmtId="188" fontId="6" fillId="36" borderId="33" xfId="0" applyNumberFormat="1" applyFont="1" applyFill="1" applyBorder="1" applyAlignment="1">
      <alignment horizontal="center" vertical="center" wrapText="1"/>
    </xf>
    <xf numFmtId="188" fontId="6" fillId="36" borderId="34" xfId="0" applyNumberFormat="1" applyFont="1" applyFill="1" applyBorder="1" applyAlignment="1">
      <alignment horizontal="center" vertical="center" wrapText="1"/>
    </xf>
    <xf numFmtId="49" fontId="7" fillId="0" borderId="26" xfId="0" applyNumberFormat="1" applyFont="1" applyFill="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188" fontId="6" fillId="37" borderId="26" xfId="0" applyNumberFormat="1" applyFont="1" applyFill="1" applyBorder="1" applyAlignment="1">
      <alignment horizontal="center" vertical="center" wrapText="1"/>
    </xf>
    <xf numFmtId="0" fontId="0" fillId="0" borderId="25" xfId="0" applyBorder="1" applyAlignment="1">
      <alignment horizontal="center" vertical="center" wrapText="1"/>
    </xf>
    <xf numFmtId="49" fontId="6" fillId="0" borderId="26" xfId="0" applyNumberFormat="1"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1" fontId="6" fillId="0" borderId="26" xfId="0" applyNumberFormat="1" applyFont="1" applyBorder="1" applyAlignment="1" applyProtection="1">
      <alignment horizontal="center" vertical="center" wrapText="1"/>
      <protection locked="0"/>
    </xf>
    <xf numFmtId="1" fontId="0" fillId="0" borderId="25" xfId="0" applyNumberFormat="1" applyBorder="1" applyAlignment="1" applyProtection="1">
      <alignment horizontal="center" vertical="center" wrapText="1"/>
      <protection locked="0"/>
    </xf>
    <xf numFmtId="3" fontId="6" fillId="0" borderId="25" xfId="0" applyNumberFormat="1" applyFont="1" applyBorder="1" applyAlignment="1" applyProtection="1">
      <alignment horizontal="center" vertical="center" wrapText="1"/>
      <protection locked="0"/>
    </xf>
    <xf numFmtId="0" fontId="0" fillId="0" borderId="20" xfId="0" applyBorder="1" applyAlignment="1" applyProtection="1">
      <alignment vertical="center" wrapText="1"/>
      <protection locked="0"/>
    </xf>
    <xf numFmtId="3" fontId="10" fillId="36" borderId="14" xfId="0" applyNumberFormat="1" applyFont="1" applyFill="1" applyBorder="1" applyAlignment="1" applyProtection="1">
      <alignment horizontal="center" vertical="center"/>
      <protection/>
    </xf>
    <xf numFmtId="0" fontId="0" fillId="0" borderId="18" xfId="0" applyBorder="1" applyAlignment="1">
      <alignment/>
    </xf>
    <xf numFmtId="189" fontId="10" fillId="0" borderId="26" xfId="0" applyNumberFormat="1"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6" fillId="37" borderId="26" xfId="0" applyFont="1" applyFill="1" applyBorder="1" applyAlignment="1">
      <alignment horizontal="center" vertical="center" textRotation="90" wrapText="1"/>
    </xf>
    <xf numFmtId="0" fontId="6" fillId="37" borderId="25" xfId="0" applyFont="1" applyFill="1" applyBorder="1" applyAlignment="1">
      <alignment horizontal="center" vertical="center" textRotation="90" wrapText="1"/>
    </xf>
    <xf numFmtId="49" fontId="6" fillId="0" borderId="24" xfId="0" applyNumberFormat="1" applyFont="1"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6" fillId="33" borderId="26" xfId="0" applyFont="1" applyFill="1" applyBorder="1" applyAlignment="1">
      <alignment horizontal="center" vertical="center" wrapText="1"/>
    </xf>
    <xf numFmtId="0" fontId="6" fillId="33" borderId="22" xfId="0" applyFont="1" applyFill="1" applyBorder="1" applyAlignment="1">
      <alignment horizontal="center" vertical="center" wrapText="1"/>
    </xf>
    <xf numFmtId="1" fontId="10" fillId="0" borderId="26" xfId="0" applyNumberFormat="1" applyFont="1" applyBorder="1" applyAlignment="1" applyProtection="1">
      <alignment horizontal="center" vertical="center" wrapText="1"/>
      <protection locked="0"/>
    </xf>
    <xf numFmtId="0" fontId="6" fillId="33" borderId="38"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10" fillId="33" borderId="20" xfId="53" applyFont="1" applyFill="1" applyBorder="1" applyAlignment="1">
      <alignment horizontal="center"/>
      <protection/>
    </xf>
    <xf numFmtId="0" fontId="9" fillId="34" borderId="27" xfId="53" applyFont="1" applyFill="1" applyBorder="1" applyAlignment="1">
      <alignment horizontal="center" vertical="center"/>
      <protection/>
    </xf>
    <xf numFmtId="0" fontId="9" fillId="0" borderId="28" xfId="53" applyFont="1" applyBorder="1" applyAlignment="1">
      <alignment horizontal="center" vertical="center"/>
      <protection/>
    </xf>
    <xf numFmtId="0" fontId="9" fillId="0" borderId="25" xfId="53" applyFont="1" applyBorder="1" applyAlignment="1">
      <alignment horizontal="center" vertical="center"/>
      <protection/>
    </xf>
    <xf numFmtId="0" fontId="25" fillId="35" borderId="14" xfId="53" applyFont="1" applyFill="1" applyBorder="1" applyAlignment="1">
      <alignment horizontal="center" vertical="center" wrapText="1"/>
      <protection/>
    </xf>
    <xf numFmtId="0" fontId="25" fillId="35" borderId="52" xfId="53" applyFont="1" applyFill="1" applyBorder="1" applyAlignment="1">
      <alignment horizontal="center" vertical="center" wrapText="1"/>
      <protection/>
    </xf>
    <xf numFmtId="0" fontId="25" fillId="35" borderId="18" xfId="53" applyFont="1" applyFill="1" applyBorder="1" applyAlignment="1">
      <alignment horizontal="center" vertical="center"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inweis" xfId="48"/>
    <cellStyle name="Hyperlink" xfId="49"/>
    <cellStyle name="Neutral" xfId="50"/>
    <cellStyle name="Percent" xfId="51"/>
    <cellStyle name="Schlecht" xfId="52"/>
    <cellStyle name="Standard 2" xfId="53"/>
    <cellStyle name="Titel"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
    <dxf>
      <font>
        <strike val="0"/>
        <color theme="0"/>
      </font>
      <fill>
        <patternFill patternType="none">
          <fgColor indexed="64"/>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24</xdr:row>
      <xdr:rowOff>0</xdr:rowOff>
    </xdr:from>
    <xdr:to>
      <xdr:col>10</xdr:col>
      <xdr:colOff>400050</xdr:colOff>
      <xdr:row>25</xdr:row>
      <xdr:rowOff>3429000</xdr:rowOff>
    </xdr:to>
    <xdr:pic>
      <xdr:nvPicPr>
        <xdr:cNvPr id="1" name="Bild 9" descr="Bildschirmfoto 2014-09-25 um 18.21.34.png"/>
        <xdr:cNvPicPr preferRelativeResize="1">
          <a:picLocks noChangeAspect="1"/>
        </xdr:cNvPicPr>
      </xdr:nvPicPr>
      <xdr:blipFill>
        <a:blip r:embed="rId1"/>
        <a:stretch>
          <a:fillRect/>
        </a:stretch>
      </xdr:blipFill>
      <xdr:spPr>
        <a:xfrm>
          <a:off x="323850" y="6991350"/>
          <a:ext cx="7058025" cy="4152900"/>
        </a:xfrm>
        <a:prstGeom prst="rect">
          <a:avLst/>
        </a:prstGeom>
        <a:noFill/>
        <a:ln w="9525" cmpd="sng">
          <a:noFill/>
        </a:ln>
      </xdr:spPr>
    </xdr:pic>
    <xdr:clientData/>
  </xdr:twoCellAnchor>
  <xdr:twoCellAnchor editAs="oneCell">
    <xdr:from>
      <xdr:col>0</xdr:col>
      <xdr:colOff>323850</xdr:colOff>
      <xdr:row>3</xdr:row>
      <xdr:rowOff>514350</xdr:rowOff>
    </xdr:from>
    <xdr:to>
      <xdr:col>7</xdr:col>
      <xdr:colOff>552450</xdr:colOff>
      <xdr:row>17</xdr:row>
      <xdr:rowOff>523875</xdr:rowOff>
    </xdr:to>
    <xdr:pic>
      <xdr:nvPicPr>
        <xdr:cNvPr id="2" name="Grafik 1"/>
        <xdr:cNvPicPr preferRelativeResize="1">
          <a:picLocks noChangeAspect="1"/>
        </xdr:cNvPicPr>
      </xdr:nvPicPr>
      <xdr:blipFill>
        <a:blip r:embed="rId2"/>
        <a:stretch>
          <a:fillRect/>
        </a:stretch>
      </xdr:blipFill>
      <xdr:spPr>
        <a:xfrm>
          <a:off x="323850" y="1171575"/>
          <a:ext cx="5038725" cy="3000375"/>
        </a:xfrm>
        <a:prstGeom prst="rect">
          <a:avLst/>
        </a:prstGeom>
        <a:noFill/>
        <a:ln w="9525" cmpd="sng">
          <a:noFill/>
        </a:ln>
      </xdr:spPr>
    </xdr:pic>
    <xdr:clientData/>
  </xdr:twoCellAnchor>
  <xdr:twoCellAnchor editAs="oneCell">
    <xdr:from>
      <xdr:col>0</xdr:col>
      <xdr:colOff>323850</xdr:colOff>
      <xdr:row>20</xdr:row>
      <xdr:rowOff>0</xdr:rowOff>
    </xdr:from>
    <xdr:to>
      <xdr:col>14</xdr:col>
      <xdr:colOff>485775</xdr:colOff>
      <xdr:row>21</xdr:row>
      <xdr:rowOff>238125</xdr:rowOff>
    </xdr:to>
    <xdr:pic>
      <xdr:nvPicPr>
        <xdr:cNvPr id="3" name="Grafik 2"/>
        <xdr:cNvPicPr preferRelativeResize="1">
          <a:picLocks noChangeAspect="1"/>
        </xdr:cNvPicPr>
      </xdr:nvPicPr>
      <xdr:blipFill>
        <a:blip r:embed="rId3"/>
        <a:stretch>
          <a:fillRect/>
        </a:stretch>
      </xdr:blipFill>
      <xdr:spPr>
        <a:xfrm>
          <a:off x="323850" y="5267325"/>
          <a:ext cx="10039350" cy="523875"/>
        </a:xfrm>
        <a:prstGeom prst="rect">
          <a:avLst/>
        </a:prstGeom>
        <a:noFill/>
        <a:ln w="9525" cmpd="sng">
          <a:noFill/>
        </a:ln>
      </xdr:spPr>
    </xdr:pic>
    <xdr:clientData/>
  </xdr:twoCellAnchor>
  <xdr:twoCellAnchor editAs="oneCell">
    <xdr:from>
      <xdr:col>1</xdr:col>
      <xdr:colOff>28575</xdr:colOff>
      <xdr:row>27</xdr:row>
      <xdr:rowOff>76200</xdr:rowOff>
    </xdr:from>
    <xdr:to>
      <xdr:col>7</xdr:col>
      <xdr:colOff>523875</xdr:colOff>
      <xdr:row>39</xdr:row>
      <xdr:rowOff>1457325</xdr:rowOff>
    </xdr:to>
    <xdr:pic>
      <xdr:nvPicPr>
        <xdr:cNvPr id="4" name="Grafik 3"/>
        <xdr:cNvPicPr preferRelativeResize="1">
          <a:picLocks noChangeAspect="1"/>
        </xdr:cNvPicPr>
      </xdr:nvPicPr>
      <xdr:blipFill>
        <a:blip r:embed="rId4"/>
        <a:stretch>
          <a:fillRect/>
        </a:stretch>
      </xdr:blipFill>
      <xdr:spPr>
        <a:xfrm>
          <a:off x="352425" y="12306300"/>
          <a:ext cx="4981575" cy="3667125"/>
        </a:xfrm>
        <a:prstGeom prst="rect">
          <a:avLst/>
        </a:prstGeom>
        <a:noFill/>
        <a:ln w="9525" cmpd="sng">
          <a:noFill/>
        </a:ln>
      </xdr:spPr>
    </xdr:pic>
    <xdr:clientData/>
  </xdr:twoCellAnchor>
  <xdr:twoCellAnchor editAs="oneCell">
    <xdr:from>
      <xdr:col>0</xdr:col>
      <xdr:colOff>314325</xdr:colOff>
      <xdr:row>41</xdr:row>
      <xdr:rowOff>190500</xdr:rowOff>
    </xdr:from>
    <xdr:to>
      <xdr:col>11</xdr:col>
      <xdr:colOff>276225</xdr:colOff>
      <xdr:row>55</xdr:row>
      <xdr:rowOff>152400</xdr:rowOff>
    </xdr:to>
    <xdr:pic>
      <xdr:nvPicPr>
        <xdr:cNvPr id="5" name="Grafik 4"/>
        <xdr:cNvPicPr preferRelativeResize="1">
          <a:picLocks noChangeAspect="1"/>
        </xdr:cNvPicPr>
      </xdr:nvPicPr>
      <xdr:blipFill>
        <a:blip r:embed="rId5"/>
        <a:stretch>
          <a:fillRect/>
        </a:stretch>
      </xdr:blipFill>
      <xdr:spPr>
        <a:xfrm>
          <a:off x="314325" y="17021175"/>
          <a:ext cx="7667625" cy="2628900"/>
        </a:xfrm>
        <a:prstGeom prst="rect">
          <a:avLst/>
        </a:prstGeom>
        <a:noFill/>
        <a:ln w="9525" cmpd="sng">
          <a:noFill/>
        </a:ln>
      </xdr:spPr>
    </xdr:pic>
    <xdr:clientData/>
  </xdr:twoCellAnchor>
  <xdr:twoCellAnchor editAs="oneCell">
    <xdr:from>
      <xdr:col>1</xdr:col>
      <xdr:colOff>0</xdr:colOff>
      <xdr:row>60</xdr:row>
      <xdr:rowOff>66675</xdr:rowOff>
    </xdr:from>
    <xdr:to>
      <xdr:col>13</xdr:col>
      <xdr:colOff>419100</xdr:colOff>
      <xdr:row>71</xdr:row>
      <xdr:rowOff>123825</xdr:rowOff>
    </xdr:to>
    <xdr:pic>
      <xdr:nvPicPr>
        <xdr:cNvPr id="6" name="Grafik 5"/>
        <xdr:cNvPicPr preferRelativeResize="1">
          <a:picLocks noChangeAspect="1"/>
        </xdr:cNvPicPr>
      </xdr:nvPicPr>
      <xdr:blipFill>
        <a:blip r:embed="rId6"/>
        <a:stretch>
          <a:fillRect/>
        </a:stretch>
      </xdr:blipFill>
      <xdr:spPr>
        <a:xfrm>
          <a:off x="323850" y="21431250"/>
          <a:ext cx="9248775" cy="2152650"/>
        </a:xfrm>
        <a:prstGeom prst="rect">
          <a:avLst/>
        </a:prstGeom>
        <a:noFill/>
        <a:ln w="9525" cmpd="sng">
          <a:noFill/>
        </a:ln>
      </xdr:spPr>
    </xdr:pic>
    <xdr:clientData/>
  </xdr:twoCellAnchor>
  <xdr:twoCellAnchor editAs="oneCell">
    <xdr:from>
      <xdr:col>0</xdr:col>
      <xdr:colOff>314325</xdr:colOff>
      <xdr:row>77</xdr:row>
      <xdr:rowOff>123825</xdr:rowOff>
    </xdr:from>
    <xdr:to>
      <xdr:col>5</xdr:col>
      <xdr:colOff>485775</xdr:colOff>
      <xdr:row>89</xdr:row>
      <xdr:rowOff>38100</xdr:rowOff>
    </xdr:to>
    <xdr:pic>
      <xdr:nvPicPr>
        <xdr:cNvPr id="7" name="Grafik 6"/>
        <xdr:cNvPicPr preferRelativeResize="1">
          <a:picLocks noChangeAspect="1"/>
        </xdr:cNvPicPr>
      </xdr:nvPicPr>
      <xdr:blipFill>
        <a:blip r:embed="rId7"/>
        <a:stretch>
          <a:fillRect/>
        </a:stretch>
      </xdr:blipFill>
      <xdr:spPr>
        <a:xfrm>
          <a:off x="314325" y="26108025"/>
          <a:ext cx="3533775" cy="2200275"/>
        </a:xfrm>
        <a:prstGeom prst="rect">
          <a:avLst/>
        </a:prstGeom>
        <a:noFill/>
        <a:ln w="9525" cmpd="sng">
          <a:noFill/>
        </a:ln>
      </xdr:spPr>
    </xdr:pic>
    <xdr:clientData/>
  </xdr:twoCellAnchor>
  <xdr:twoCellAnchor editAs="oneCell">
    <xdr:from>
      <xdr:col>0</xdr:col>
      <xdr:colOff>285750</xdr:colOff>
      <xdr:row>94</xdr:row>
      <xdr:rowOff>76200</xdr:rowOff>
    </xdr:from>
    <xdr:to>
      <xdr:col>13</xdr:col>
      <xdr:colOff>581025</xdr:colOff>
      <xdr:row>108</xdr:row>
      <xdr:rowOff>66675</xdr:rowOff>
    </xdr:to>
    <xdr:pic>
      <xdr:nvPicPr>
        <xdr:cNvPr id="8" name="Grafik 7"/>
        <xdr:cNvPicPr preferRelativeResize="1">
          <a:picLocks noChangeAspect="1"/>
        </xdr:cNvPicPr>
      </xdr:nvPicPr>
      <xdr:blipFill>
        <a:blip r:embed="rId8"/>
        <a:stretch>
          <a:fillRect/>
        </a:stretch>
      </xdr:blipFill>
      <xdr:spPr>
        <a:xfrm>
          <a:off x="285750" y="30565725"/>
          <a:ext cx="9448800" cy="2657475"/>
        </a:xfrm>
        <a:prstGeom prst="rect">
          <a:avLst/>
        </a:prstGeom>
        <a:noFill/>
        <a:ln w="9525" cmpd="sng">
          <a:noFill/>
        </a:ln>
      </xdr:spPr>
    </xdr:pic>
    <xdr:clientData/>
  </xdr:twoCellAnchor>
  <xdr:twoCellAnchor>
    <xdr:from>
      <xdr:col>0</xdr:col>
      <xdr:colOff>104775</xdr:colOff>
      <xdr:row>113</xdr:row>
      <xdr:rowOff>57150</xdr:rowOff>
    </xdr:from>
    <xdr:to>
      <xdr:col>12</xdr:col>
      <xdr:colOff>400050</xdr:colOff>
      <xdr:row>128</xdr:row>
      <xdr:rowOff>19050</xdr:rowOff>
    </xdr:to>
    <xdr:grpSp>
      <xdr:nvGrpSpPr>
        <xdr:cNvPr id="9" name="Gruppieren 10"/>
        <xdr:cNvGrpSpPr>
          <a:grpSpLocks/>
        </xdr:cNvGrpSpPr>
      </xdr:nvGrpSpPr>
      <xdr:grpSpPr>
        <a:xfrm>
          <a:off x="104775" y="35213925"/>
          <a:ext cx="8724900" cy="2390775"/>
          <a:chOff x="99060" y="35303460"/>
          <a:chExt cx="8740140" cy="2804590"/>
        </a:xfrm>
        <a:solidFill>
          <a:srgbClr val="FFFFFF"/>
        </a:solidFill>
      </xdr:grpSpPr>
      <xdr:pic>
        <xdr:nvPicPr>
          <xdr:cNvPr id="10" name="Grafik 8"/>
          <xdr:cNvPicPr preferRelativeResize="1">
            <a:picLocks noChangeAspect="1"/>
          </xdr:cNvPicPr>
        </xdr:nvPicPr>
        <xdr:blipFill>
          <a:blip r:embed="rId9"/>
          <a:stretch>
            <a:fillRect/>
          </a:stretch>
        </xdr:blipFill>
        <xdr:spPr>
          <a:xfrm>
            <a:off x="99060" y="35303460"/>
            <a:ext cx="7962268" cy="2800383"/>
          </a:xfrm>
          <a:prstGeom prst="rect">
            <a:avLst/>
          </a:prstGeom>
          <a:noFill/>
          <a:ln w="9525" cmpd="sng">
            <a:noFill/>
          </a:ln>
        </xdr:spPr>
      </xdr:pic>
      <xdr:pic>
        <xdr:nvPicPr>
          <xdr:cNvPr id="11" name="Grafik 9"/>
          <xdr:cNvPicPr preferRelativeResize="1">
            <a:picLocks noChangeAspect="1"/>
          </xdr:cNvPicPr>
        </xdr:nvPicPr>
        <xdr:blipFill>
          <a:blip r:embed="rId10"/>
          <a:stretch>
            <a:fillRect/>
          </a:stretch>
        </xdr:blipFill>
        <xdr:spPr>
          <a:xfrm>
            <a:off x="8054772" y="35311173"/>
            <a:ext cx="784428" cy="2796877"/>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628650</xdr:colOff>
      <xdr:row>10</xdr:row>
      <xdr:rowOff>57150</xdr:rowOff>
    </xdr:from>
    <xdr:to>
      <xdr:col>5</xdr:col>
      <xdr:colOff>28575</xdr:colOff>
      <xdr:row>30</xdr:row>
      <xdr:rowOff>9525</xdr:rowOff>
    </xdr:to>
    <xdr:pic>
      <xdr:nvPicPr>
        <xdr:cNvPr id="1" name="Picture 10"/>
        <xdr:cNvPicPr preferRelativeResize="1">
          <a:picLocks noChangeAspect="1"/>
        </xdr:cNvPicPr>
      </xdr:nvPicPr>
      <xdr:blipFill>
        <a:blip r:embed="rId1"/>
        <a:stretch>
          <a:fillRect/>
        </a:stretch>
      </xdr:blipFill>
      <xdr:spPr>
        <a:xfrm>
          <a:off x="1390650" y="2124075"/>
          <a:ext cx="5114925" cy="3190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008000"/>
  </sheetPr>
  <dimension ref="B3:S112"/>
  <sheetViews>
    <sheetView zoomScale="125" zoomScaleNormal="125" workbookViewId="0" topLeftCell="A111">
      <selection activeCell="N122" sqref="N122"/>
    </sheetView>
  </sheetViews>
  <sheetFormatPr defaultColWidth="11.421875" defaultRowHeight="12.75"/>
  <cols>
    <col min="1" max="1" width="4.8515625" style="139" customWidth="1"/>
    <col min="2" max="2" width="13.00390625" style="139" customWidth="1"/>
    <col min="3" max="16" width="10.8515625" style="139" customWidth="1"/>
    <col min="17" max="19" width="10.8515625" style="140" customWidth="1"/>
    <col min="20" max="16384" width="10.8515625" style="139" customWidth="1"/>
  </cols>
  <sheetData>
    <row r="3" spans="2:19" s="137" customFormat="1" ht="24" customHeight="1">
      <c r="B3" s="134" t="s">
        <v>282</v>
      </c>
      <c r="C3" s="135"/>
      <c r="D3" s="135"/>
      <c r="E3" s="135"/>
      <c r="F3" s="135"/>
      <c r="G3" s="135"/>
      <c r="H3" s="135"/>
      <c r="I3" s="135"/>
      <c r="J3" s="135"/>
      <c r="K3" s="135"/>
      <c r="L3" s="135"/>
      <c r="M3" s="135"/>
      <c r="N3" s="135"/>
      <c r="O3" s="135"/>
      <c r="P3" s="135"/>
      <c r="Q3" s="136"/>
      <c r="R3" s="136"/>
      <c r="S3" s="136"/>
    </row>
    <row r="4" spans="2:13" ht="40.5" customHeight="1">
      <c r="B4" s="190" t="s">
        <v>297</v>
      </c>
      <c r="C4" s="190"/>
      <c r="D4" s="190"/>
      <c r="E4" s="190"/>
      <c r="F4" s="190"/>
      <c r="G4" s="190"/>
      <c r="H4" s="190"/>
      <c r="I4" s="190"/>
      <c r="J4" s="190"/>
      <c r="K4" s="190"/>
      <c r="L4" s="190"/>
      <c r="M4" s="190"/>
    </row>
    <row r="5" ht="15"/>
    <row r="6" ht="15"/>
    <row r="7" ht="15"/>
    <row r="8" ht="15"/>
    <row r="9" ht="15"/>
    <row r="10" ht="15"/>
    <row r="11" ht="15"/>
    <row r="12" ht="15"/>
    <row r="13" ht="15"/>
    <row r="14" ht="15"/>
    <row r="15" ht="15"/>
    <row r="16" ht="15"/>
    <row r="17" ht="15"/>
    <row r="18" ht="42" customHeight="1"/>
    <row r="19" spans="2:13" ht="72.75" customHeight="1">
      <c r="B19" s="199" t="s">
        <v>283</v>
      </c>
      <c r="C19" s="199"/>
      <c r="D19" s="199"/>
      <c r="E19" s="199"/>
      <c r="F19" s="199"/>
      <c r="G19" s="199"/>
      <c r="H19" s="199"/>
      <c r="I19" s="199"/>
      <c r="J19" s="199"/>
      <c r="K19" s="199"/>
      <c r="L19" s="199"/>
      <c r="M19" s="199"/>
    </row>
    <row r="21" spans="2:13" ht="22.5" customHeight="1">
      <c r="B21" s="138"/>
      <c r="C21" s="138"/>
      <c r="D21" s="138"/>
      <c r="E21" s="138"/>
      <c r="F21" s="138"/>
      <c r="G21" s="138"/>
      <c r="H21" s="138"/>
      <c r="I21" s="138"/>
      <c r="J21" s="138"/>
      <c r="K21" s="138"/>
      <c r="L21" s="138"/>
      <c r="M21" s="138"/>
    </row>
    <row r="22" ht="34.5" customHeight="1"/>
    <row r="23" spans="2:13" ht="66" customHeight="1">
      <c r="B23" s="199" t="s">
        <v>284</v>
      </c>
      <c r="C23" s="199"/>
      <c r="D23" s="199"/>
      <c r="E23" s="199"/>
      <c r="F23" s="199"/>
      <c r="G23" s="199"/>
      <c r="H23" s="199"/>
      <c r="I23" s="199"/>
      <c r="J23" s="199"/>
      <c r="K23" s="199"/>
      <c r="L23" s="199"/>
      <c r="M23" s="199"/>
    </row>
    <row r="25" spans="2:13" ht="57" customHeight="1">
      <c r="B25" s="138"/>
      <c r="C25" s="138"/>
      <c r="D25" s="138"/>
      <c r="E25" s="138"/>
      <c r="F25" s="138"/>
      <c r="G25" s="138"/>
      <c r="H25" s="138"/>
      <c r="I25" s="138"/>
      <c r="J25" s="138"/>
      <c r="K25" s="138"/>
      <c r="L25" s="138"/>
      <c r="M25" s="138"/>
    </row>
    <row r="26" spans="2:13" ht="282" customHeight="1">
      <c r="B26" s="138"/>
      <c r="C26" s="138"/>
      <c r="D26" s="138"/>
      <c r="E26" s="138"/>
      <c r="F26" s="138"/>
      <c r="G26" s="138"/>
      <c r="H26" s="138"/>
      <c r="I26" s="138"/>
      <c r="J26" s="138"/>
      <c r="K26" s="138"/>
      <c r="L26" s="138"/>
      <c r="M26" s="138"/>
    </row>
    <row r="27" spans="2:13" ht="73.5" customHeight="1">
      <c r="B27" s="200" t="s">
        <v>285</v>
      </c>
      <c r="C27" s="192"/>
      <c r="D27" s="192"/>
      <c r="E27" s="192"/>
      <c r="F27" s="192"/>
      <c r="G27" s="192"/>
      <c r="H27" s="192"/>
      <c r="I27" s="192"/>
      <c r="J27" s="192"/>
      <c r="K27" s="141"/>
      <c r="L27" s="141"/>
      <c r="M27" s="141"/>
    </row>
    <row r="28" ht="15"/>
    <row r="29" ht="15"/>
    <row r="30" ht="15"/>
    <row r="31" ht="15"/>
    <row r="32" ht="15"/>
    <row r="33" ht="15"/>
    <row r="34" ht="15"/>
    <row r="35" ht="15"/>
    <row r="36" ht="15"/>
    <row r="37" ht="15"/>
    <row r="38" ht="15"/>
    <row r="39" ht="15"/>
    <row r="40" ht="129.75" customHeight="1">
      <c r="B40" s="142"/>
    </row>
    <row r="41" spans="2:14" ht="52.5" customHeight="1">
      <c r="B41" s="190" t="s">
        <v>286</v>
      </c>
      <c r="C41" s="190"/>
      <c r="D41" s="190"/>
      <c r="E41" s="190"/>
      <c r="F41" s="190"/>
      <c r="G41" s="190"/>
      <c r="H41" s="190"/>
      <c r="I41" s="190"/>
      <c r="J41" s="190"/>
      <c r="K41" s="190"/>
      <c r="L41" s="190"/>
      <c r="M41" s="190"/>
      <c r="N41" s="191"/>
    </row>
    <row r="42" ht="15"/>
    <row r="43" ht="15"/>
    <row r="44" ht="15"/>
    <row r="45" ht="15"/>
    <row r="46" ht="15"/>
    <row r="47" ht="15"/>
    <row r="48" ht="15"/>
    <row r="49" ht="15"/>
    <row r="50" ht="15"/>
    <row r="51" ht="15"/>
    <row r="52" ht="15"/>
    <row r="53" ht="15"/>
    <row r="54" ht="15"/>
    <row r="55" ht="15"/>
    <row r="56" ht="15"/>
    <row r="57" spans="2:19" s="137" customFormat="1" ht="24" customHeight="1">
      <c r="B57" s="134" t="s">
        <v>287</v>
      </c>
      <c r="C57" s="135"/>
      <c r="D57" s="135"/>
      <c r="E57" s="135"/>
      <c r="F57" s="135"/>
      <c r="G57" s="135"/>
      <c r="H57" s="135"/>
      <c r="I57" s="135"/>
      <c r="J57" s="135"/>
      <c r="K57" s="135"/>
      <c r="L57" s="135"/>
      <c r="M57" s="135"/>
      <c r="N57" s="135"/>
      <c r="O57" s="135"/>
      <c r="P57" s="135"/>
      <c r="Q57" s="136"/>
      <c r="R57" s="136"/>
      <c r="S57" s="136"/>
    </row>
    <row r="58" spans="2:13" ht="37.5" customHeight="1">
      <c r="B58" s="190" t="s">
        <v>288</v>
      </c>
      <c r="C58" s="190"/>
      <c r="D58" s="190"/>
      <c r="E58" s="190"/>
      <c r="F58" s="190"/>
      <c r="G58" s="190"/>
      <c r="H58" s="190"/>
      <c r="I58" s="190"/>
      <c r="J58" s="190"/>
      <c r="K58" s="190"/>
      <c r="L58" s="190"/>
      <c r="M58" s="190"/>
    </row>
    <row r="59" spans="2:13" ht="36" customHeight="1">
      <c r="B59" s="190" t="s">
        <v>289</v>
      </c>
      <c r="C59" s="190"/>
      <c r="D59" s="190"/>
      <c r="E59" s="190"/>
      <c r="F59" s="190"/>
      <c r="G59" s="190"/>
      <c r="H59" s="190"/>
      <c r="I59" s="190"/>
      <c r="J59" s="190"/>
      <c r="K59" s="190"/>
      <c r="L59" s="190"/>
      <c r="M59" s="190"/>
    </row>
    <row r="60" spans="2:13" ht="34.5" customHeight="1">
      <c r="B60" s="190" t="s">
        <v>290</v>
      </c>
      <c r="C60" s="190"/>
      <c r="D60" s="190"/>
      <c r="E60" s="190"/>
      <c r="F60" s="190"/>
      <c r="G60" s="190"/>
      <c r="H60" s="190"/>
      <c r="I60" s="190"/>
      <c r="J60" s="190"/>
      <c r="K60" s="190"/>
      <c r="L60" s="190"/>
      <c r="M60" s="190"/>
    </row>
    <row r="61" ht="15"/>
    <row r="62" ht="15"/>
    <row r="63" ht="15"/>
    <row r="64" ht="15"/>
    <row r="65" ht="15"/>
    <row r="66" ht="15"/>
    <row r="67" ht="15"/>
    <row r="68" ht="15"/>
    <row r="69" ht="15"/>
    <row r="70" ht="15"/>
    <row r="71" ht="15"/>
    <row r="72" ht="15.75" thickBot="1"/>
    <row r="73" spans="2:13" ht="40.5" customHeight="1">
      <c r="B73" s="193" t="s">
        <v>291</v>
      </c>
      <c r="C73" s="194"/>
      <c r="D73" s="194"/>
      <c r="E73" s="194"/>
      <c r="F73" s="194"/>
      <c r="G73" s="194"/>
      <c r="H73" s="194"/>
      <c r="I73" s="194"/>
      <c r="J73" s="194"/>
      <c r="K73" s="194"/>
      <c r="L73" s="194"/>
      <c r="M73" s="195"/>
    </row>
    <row r="74" spans="2:13" ht="40.5" customHeight="1" thickBot="1">
      <c r="B74" s="196" t="s">
        <v>292</v>
      </c>
      <c r="C74" s="197"/>
      <c r="D74" s="197"/>
      <c r="E74" s="197"/>
      <c r="F74" s="197"/>
      <c r="G74" s="197"/>
      <c r="H74" s="197"/>
      <c r="I74" s="197"/>
      <c r="J74" s="197"/>
      <c r="K74" s="197"/>
      <c r="L74" s="197"/>
      <c r="M74" s="198"/>
    </row>
    <row r="76" spans="2:13" ht="34.5" customHeight="1">
      <c r="B76" s="190" t="s">
        <v>293</v>
      </c>
      <c r="C76" s="190"/>
      <c r="D76" s="190"/>
      <c r="E76" s="190"/>
      <c r="F76" s="190"/>
      <c r="G76" s="190"/>
      <c r="H76" s="190"/>
      <c r="I76" s="190"/>
      <c r="J76" s="190"/>
      <c r="K76" s="190"/>
      <c r="L76" s="190"/>
      <c r="M76" s="190"/>
    </row>
    <row r="77" spans="2:13" ht="54.75" customHeight="1">
      <c r="B77" s="190" t="s">
        <v>294</v>
      </c>
      <c r="C77" s="190"/>
      <c r="D77" s="190"/>
      <c r="E77" s="190"/>
      <c r="F77" s="190"/>
      <c r="G77" s="190"/>
      <c r="H77" s="190"/>
      <c r="I77" s="190"/>
      <c r="J77" s="190"/>
      <c r="K77" s="190"/>
      <c r="L77" s="190"/>
      <c r="M77" s="190"/>
    </row>
    <row r="78" ht="15"/>
    <row r="79" ht="15"/>
    <row r="80" ht="15"/>
    <row r="81" ht="15"/>
    <row r="82" ht="15"/>
    <row r="83" ht="15"/>
    <row r="84" ht="15"/>
    <row r="85" ht="15"/>
    <row r="86" ht="15"/>
    <row r="87" ht="15"/>
    <row r="88" ht="15"/>
    <row r="89" ht="15"/>
    <row r="90" ht="15"/>
    <row r="92" spans="2:19" s="137" customFormat="1" ht="24" customHeight="1">
      <c r="B92" s="134" t="s">
        <v>295</v>
      </c>
      <c r="C92" s="135"/>
      <c r="D92" s="135"/>
      <c r="E92" s="135"/>
      <c r="F92" s="135"/>
      <c r="G92" s="135"/>
      <c r="H92" s="135"/>
      <c r="I92" s="135"/>
      <c r="J92" s="135"/>
      <c r="K92" s="135"/>
      <c r="L92" s="135"/>
      <c r="M92" s="135"/>
      <c r="N92" s="135"/>
      <c r="O92" s="135"/>
      <c r="P92" s="135"/>
      <c r="Q92" s="136"/>
      <c r="R92" s="136"/>
      <c r="S92" s="136"/>
    </row>
    <row r="93" spans="2:16" ht="70.5" customHeight="1">
      <c r="B93" s="190" t="s">
        <v>298</v>
      </c>
      <c r="C93" s="190"/>
      <c r="D93" s="190"/>
      <c r="E93" s="190"/>
      <c r="F93" s="190"/>
      <c r="G93" s="190"/>
      <c r="H93" s="190"/>
      <c r="I93" s="190"/>
      <c r="J93" s="190"/>
      <c r="K93" s="190"/>
      <c r="L93" s="190"/>
      <c r="M93" s="190"/>
      <c r="N93" s="191"/>
      <c r="O93" s="191"/>
      <c r="P93" s="191"/>
    </row>
    <row r="94" spans="2:16" ht="52.5" customHeight="1">
      <c r="B94" s="190" t="s">
        <v>299</v>
      </c>
      <c r="C94" s="190"/>
      <c r="D94" s="190"/>
      <c r="E94" s="190"/>
      <c r="F94" s="190"/>
      <c r="G94" s="190"/>
      <c r="H94" s="190"/>
      <c r="I94" s="190"/>
      <c r="J94" s="190"/>
      <c r="K94" s="190"/>
      <c r="L94" s="190"/>
      <c r="M94" s="190"/>
      <c r="N94" s="191"/>
      <c r="O94" s="191"/>
      <c r="P94" s="191"/>
    </row>
    <row r="95" ht="15"/>
    <row r="96" ht="15"/>
    <row r="97" ht="15"/>
    <row r="98" ht="15"/>
    <row r="99" ht="15"/>
    <row r="100" ht="15"/>
    <row r="101" ht="15"/>
    <row r="102" ht="15"/>
    <row r="103" ht="15"/>
    <row r="104" ht="15"/>
    <row r="105" ht="15"/>
    <row r="106" ht="15"/>
    <row r="107" ht="15"/>
    <row r="108" ht="15"/>
    <row r="109" ht="15"/>
    <row r="111" spans="2:19" s="137" customFormat="1" ht="24" customHeight="1">
      <c r="B111" s="134" t="s">
        <v>296</v>
      </c>
      <c r="C111" s="135"/>
      <c r="D111" s="135"/>
      <c r="E111" s="135"/>
      <c r="F111" s="135"/>
      <c r="G111" s="135"/>
      <c r="H111" s="135"/>
      <c r="I111" s="135"/>
      <c r="J111" s="135"/>
      <c r="K111" s="135"/>
      <c r="L111" s="135"/>
      <c r="M111" s="135"/>
      <c r="N111" s="135"/>
      <c r="O111" s="135"/>
      <c r="P111" s="135"/>
      <c r="Q111" s="136"/>
      <c r="R111" s="136"/>
      <c r="S111" s="136"/>
    </row>
    <row r="112" spans="2:13" ht="93" customHeight="1">
      <c r="B112" s="190" t="s">
        <v>300</v>
      </c>
      <c r="C112" s="192"/>
      <c r="D112" s="192"/>
      <c r="E112" s="192"/>
      <c r="F112" s="192"/>
      <c r="G112" s="192"/>
      <c r="H112" s="192"/>
      <c r="I112" s="192"/>
      <c r="J112" s="192"/>
      <c r="K112" s="138"/>
      <c r="L112" s="138"/>
      <c r="M112" s="138"/>
    </row>
  </sheetData>
  <sheetProtection/>
  <mergeCells count="15">
    <mergeCell ref="B4:M4"/>
    <mergeCell ref="B19:M19"/>
    <mergeCell ref="B23:M23"/>
    <mergeCell ref="B27:J27"/>
    <mergeCell ref="B41:N41"/>
    <mergeCell ref="B58:M58"/>
    <mergeCell ref="B93:P93"/>
    <mergeCell ref="B112:J112"/>
    <mergeCell ref="B94:P94"/>
    <mergeCell ref="B59:M59"/>
    <mergeCell ref="B60:M60"/>
    <mergeCell ref="B73:M73"/>
    <mergeCell ref="B74:M74"/>
    <mergeCell ref="B76:M76"/>
    <mergeCell ref="B77:M77"/>
  </mergeCells>
  <printOptions/>
  <pageMargins left="0.787401575" right="0.787401575" top="0.984251969" bottom="0.984251969"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L183"/>
  <sheetViews>
    <sheetView tabSelected="1" zoomScale="75" zoomScaleNormal="75" workbookViewId="0" topLeftCell="N14">
      <selection activeCell="AD27" sqref="AD27"/>
    </sheetView>
  </sheetViews>
  <sheetFormatPr defaultColWidth="20.8515625" defaultRowHeight="12.75"/>
  <cols>
    <col min="1" max="1" width="3.28125" style="0" customWidth="1"/>
    <col min="2" max="2" width="10.421875" style="0" customWidth="1"/>
    <col min="3" max="3" width="32.421875" style="8" customWidth="1"/>
    <col min="4" max="4" width="9.140625" style="3" customWidth="1"/>
    <col min="5" max="5" width="13.28125" style="3" customWidth="1"/>
    <col min="6" max="6" width="7.7109375" style="3" customWidth="1"/>
    <col min="7" max="7" width="12.8515625" style="3" customWidth="1"/>
    <col min="8" max="8" width="42.140625" style="3" customWidth="1"/>
    <col min="9" max="9" width="6.28125" style="3" customWidth="1"/>
    <col min="10" max="14" width="6.28125" style="4" customWidth="1"/>
    <col min="15" max="15" width="5.7109375" style="0" customWidth="1"/>
    <col min="16" max="16" width="12.28125" style="0" customWidth="1"/>
    <col min="17" max="17" width="13.7109375" style="0" customWidth="1"/>
    <col min="18" max="18" width="19.8515625" style="0" customWidth="1"/>
    <col min="19" max="21" width="16.7109375" style="0" customWidth="1"/>
    <col min="22" max="22" width="17.00390625" style="7" customWidth="1"/>
    <col min="23" max="23" width="20.421875" style="7" customWidth="1"/>
    <col min="24" max="24" width="12.8515625" style="2" customWidth="1"/>
    <col min="25" max="25" width="15.7109375" style="0" customWidth="1"/>
    <col min="26" max="26" width="10.7109375" style="0" customWidth="1"/>
    <col min="27" max="27" width="14.28125" style="0" customWidth="1"/>
    <col min="28" max="28" width="47.00390625" style="0" customWidth="1"/>
    <col min="29" max="29" width="2.421875" style="0" customWidth="1"/>
  </cols>
  <sheetData>
    <row r="1" spans="2:25" s="1" customFormat="1" ht="55.5" customHeight="1" thickBot="1">
      <c r="B1" s="143" t="s">
        <v>301</v>
      </c>
      <c r="C1" s="19"/>
      <c r="D1" s="20"/>
      <c r="E1" s="20"/>
      <c r="F1" s="20"/>
      <c r="G1" s="20"/>
      <c r="H1" s="20"/>
      <c r="I1" s="20"/>
      <c r="J1" s="21"/>
      <c r="K1" s="21"/>
      <c r="L1" s="21"/>
      <c r="M1" s="21"/>
      <c r="N1" s="21"/>
      <c r="O1" s="21"/>
      <c r="W1" s="22"/>
      <c r="X1" s="22"/>
      <c r="Y1" s="23"/>
    </row>
    <row r="2" spans="1:26" s="1" customFormat="1" ht="18.75" customHeight="1" thickBot="1">
      <c r="A2" s="258"/>
      <c r="B2" s="226" t="s">
        <v>90</v>
      </c>
      <c r="C2" s="229" t="s">
        <v>316</v>
      </c>
      <c r="D2" s="232" t="s">
        <v>317</v>
      </c>
      <c r="E2" s="207" t="s">
        <v>318</v>
      </c>
      <c r="F2" s="273" t="s">
        <v>302</v>
      </c>
      <c r="G2" s="274"/>
      <c r="H2" s="275"/>
      <c r="I2" s="241" t="s">
        <v>303</v>
      </c>
      <c r="J2" s="242"/>
      <c r="K2" s="242"/>
      <c r="L2" s="242"/>
      <c r="M2" s="242"/>
      <c r="N2" s="243"/>
      <c r="O2" s="244" t="s">
        <v>319</v>
      </c>
      <c r="P2" s="245"/>
      <c r="Q2" s="245"/>
      <c r="R2" s="246"/>
      <c r="S2" s="244" t="s">
        <v>304</v>
      </c>
      <c r="T2" s="245"/>
      <c r="U2" s="245"/>
      <c r="V2" s="246"/>
      <c r="W2" s="14"/>
      <c r="X2" s="14"/>
      <c r="Y2" s="18"/>
      <c r="Z2" s="15"/>
    </row>
    <row r="3" spans="1:27" s="1" customFormat="1" ht="81" customHeight="1">
      <c r="A3" s="258"/>
      <c r="B3" s="227"/>
      <c r="C3" s="230"/>
      <c r="D3" s="208"/>
      <c r="E3" s="208"/>
      <c r="F3" s="276"/>
      <c r="G3" s="277"/>
      <c r="H3" s="278"/>
      <c r="I3" s="247" t="s">
        <v>305</v>
      </c>
      <c r="J3" s="248"/>
      <c r="K3" s="248"/>
      <c r="L3" s="248"/>
      <c r="M3" s="248"/>
      <c r="N3" s="249"/>
      <c r="O3" s="254" t="s">
        <v>306</v>
      </c>
      <c r="P3" s="255"/>
      <c r="Q3" s="145" t="s">
        <v>307</v>
      </c>
      <c r="R3" s="146" t="s">
        <v>308</v>
      </c>
      <c r="S3" s="144" t="s">
        <v>309</v>
      </c>
      <c r="T3" s="145" t="s">
        <v>310</v>
      </c>
      <c r="U3" s="145" t="s">
        <v>311</v>
      </c>
      <c r="V3" s="146" t="s">
        <v>312</v>
      </c>
      <c r="W3" s="250" t="s">
        <v>313</v>
      </c>
      <c r="X3" s="252" t="s">
        <v>314</v>
      </c>
      <c r="Y3" s="253"/>
      <c r="Z3" s="237" t="s">
        <v>315</v>
      </c>
      <c r="AA3" s="238"/>
    </row>
    <row r="4" spans="1:27" ht="21.75" customHeight="1" thickBot="1">
      <c r="A4" s="258"/>
      <c r="B4" s="228"/>
      <c r="C4" s="231"/>
      <c r="D4" s="209"/>
      <c r="E4" s="209"/>
      <c r="F4" s="279"/>
      <c r="G4" s="280"/>
      <c r="H4" s="281"/>
      <c r="I4" s="30">
        <v>1</v>
      </c>
      <c r="J4" s="31">
        <v>1.1</v>
      </c>
      <c r="K4" s="31">
        <v>1.2</v>
      </c>
      <c r="L4" s="31">
        <v>1.3</v>
      </c>
      <c r="M4" s="31">
        <v>1.4</v>
      </c>
      <c r="N4" s="32">
        <v>1.5</v>
      </c>
      <c r="O4" s="256">
        <v>0.8</v>
      </c>
      <c r="P4" s="257"/>
      <c r="Q4" s="34">
        <v>1</v>
      </c>
      <c r="R4" s="35">
        <v>1.2</v>
      </c>
      <c r="S4" s="33">
        <v>1</v>
      </c>
      <c r="T4" s="34">
        <v>1.2</v>
      </c>
      <c r="U4" s="34">
        <v>1.3</v>
      </c>
      <c r="V4" s="35">
        <v>1.4</v>
      </c>
      <c r="W4" s="251"/>
      <c r="X4" s="41" t="s">
        <v>90</v>
      </c>
      <c r="Y4" s="42" t="s">
        <v>163</v>
      </c>
      <c r="Z4" s="239"/>
      <c r="AA4" s="240"/>
    </row>
    <row r="5" spans="2:25" s="43" customFormat="1" ht="3.75" customHeight="1">
      <c r="B5" s="44" t="s">
        <v>90</v>
      </c>
      <c r="C5" s="45" t="s">
        <v>83</v>
      </c>
      <c r="D5" s="46" t="s">
        <v>13</v>
      </c>
      <c r="E5" s="46" t="s">
        <v>78</v>
      </c>
      <c r="F5" s="47"/>
      <c r="G5" s="47"/>
      <c r="H5" s="47"/>
      <c r="I5" s="47"/>
      <c r="J5" s="48"/>
      <c r="K5" s="48"/>
      <c r="L5" s="48"/>
      <c r="M5" s="48"/>
      <c r="N5" s="48"/>
      <c r="O5" s="48"/>
      <c r="W5" s="49"/>
      <c r="X5" s="49"/>
      <c r="Y5" s="50"/>
    </row>
    <row r="6" spans="2:27" s="51" customFormat="1" ht="15">
      <c r="B6" s="115" t="e">
        <f>DGET('Liste milieux'!$A$1:$D$138,"Nr.",Bilan!C5:C6)</f>
        <v>#NUM!</v>
      </c>
      <c r="C6" s="52"/>
      <c r="D6" s="53" t="e">
        <f>DGET('Liste milieux'!$A$1:$D$138,"CM",Bilan!C5:C6)</f>
        <v>#NUM!</v>
      </c>
      <c r="E6" s="105" t="e">
        <f>DGET('Liste milieux'!$A$1:$D$138,"Milieu digne de protection au sens de l'OPN, annexe 1",Bilan!C5:C6)</f>
        <v>#NUM!</v>
      </c>
      <c r="F6" s="282"/>
      <c r="G6" s="283"/>
      <c r="H6" s="284"/>
      <c r="I6" s="113">
        <v>1</v>
      </c>
      <c r="J6" s="116"/>
      <c r="K6" s="116"/>
      <c r="L6" s="116"/>
      <c r="M6" s="116"/>
      <c r="N6" s="117"/>
      <c r="O6" s="291">
        <v>1</v>
      </c>
      <c r="P6" s="292"/>
      <c r="Q6" s="116"/>
      <c r="R6" s="117"/>
      <c r="S6" s="113">
        <v>1</v>
      </c>
      <c r="T6" s="116"/>
      <c r="U6" s="116"/>
      <c r="V6" s="117"/>
      <c r="W6" s="131" t="e">
        <f>IF(COUNT(I6:V6)=3,ROUND(D6*((I6*1+J6*1.1+K6*1.2+L6*1.3+M6*1.4+N6*1.5)*(O6*0.8+Q6*1+R6*1.2)*(S6*1+T6*1.2+U6*1.3+V6*1.4)),3),"")</f>
        <v>#NUM!</v>
      </c>
      <c r="X6" s="113"/>
      <c r="Y6" s="114"/>
      <c r="Z6" s="293">
        <f>IF(ISBLANK(C6),"",INT(Y6*W6))</f>
      </c>
      <c r="AA6" s="294"/>
    </row>
    <row r="7" spans="3:25" s="54" customFormat="1" ht="15.75" thickBot="1">
      <c r="C7" s="55"/>
      <c r="D7" s="56"/>
      <c r="E7" s="56"/>
      <c r="F7" s="56"/>
      <c r="G7" s="56"/>
      <c r="H7" s="56"/>
      <c r="I7" s="56"/>
      <c r="J7" s="57"/>
      <c r="K7" s="57"/>
      <c r="L7" s="57"/>
      <c r="M7" s="57"/>
      <c r="N7" s="57"/>
      <c r="O7" s="57"/>
      <c r="W7" s="58"/>
      <c r="X7" s="58"/>
      <c r="Y7" s="58"/>
    </row>
    <row r="8" spans="3:27" s="88" customFormat="1" ht="18" thickBot="1">
      <c r="C8" s="89"/>
      <c r="D8" s="90"/>
      <c r="E8" s="90"/>
      <c r="F8" s="90"/>
      <c r="G8" s="90"/>
      <c r="H8" s="90"/>
      <c r="I8" s="90"/>
      <c r="J8" s="91"/>
      <c r="K8" s="91"/>
      <c r="L8" s="91"/>
      <c r="M8" s="91"/>
      <c r="N8" s="91"/>
      <c r="O8" s="91"/>
      <c r="W8" s="92" t="s">
        <v>162</v>
      </c>
      <c r="X8" s="93"/>
      <c r="Y8" s="94">
        <f>SUM(Y6:Y7)</f>
        <v>0</v>
      </c>
      <c r="Z8" s="295">
        <f>SUM(Z6:Z7)</f>
        <v>0</v>
      </c>
      <c r="AA8" s="296"/>
    </row>
    <row r="9" spans="3:25" s="54" customFormat="1" ht="15">
      <c r="C9" s="55"/>
      <c r="D9" s="56"/>
      <c r="E9" s="56"/>
      <c r="F9" s="56"/>
      <c r="G9" s="56"/>
      <c r="H9" s="56"/>
      <c r="I9" s="56"/>
      <c r="J9" s="57"/>
      <c r="K9" s="57"/>
      <c r="L9" s="57"/>
      <c r="M9" s="57"/>
      <c r="N9" s="57"/>
      <c r="O9" s="57"/>
      <c r="W9" s="58"/>
      <c r="X9" s="58"/>
      <c r="Y9" s="58"/>
    </row>
    <row r="10" spans="4:25" s="59" customFormat="1" ht="16.5">
      <c r="D10" s="60"/>
      <c r="E10" s="61"/>
      <c r="F10" s="61"/>
      <c r="G10" s="61"/>
      <c r="H10" s="61"/>
      <c r="I10" s="61"/>
      <c r="J10" s="61"/>
      <c r="K10" s="62"/>
      <c r="L10" s="62"/>
      <c r="M10" s="62"/>
      <c r="N10" s="62"/>
      <c r="O10" s="62"/>
      <c r="W10" s="63"/>
      <c r="X10" s="63"/>
      <c r="Y10" s="64"/>
    </row>
    <row r="11" spans="2:29" s="1" customFormat="1" ht="39" customHeight="1" thickBot="1">
      <c r="B11" s="148" t="s">
        <v>320</v>
      </c>
      <c r="C11" s="24"/>
      <c r="D11" s="24"/>
      <c r="E11" s="24"/>
      <c r="F11" s="24"/>
      <c r="G11" s="24"/>
      <c r="H11" s="24"/>
      <c r="I11" s="24"/>
      <c r="J11" s="24"/>
      <c r="K11" s="25"/>
      <c r="L11"/>
      <c r="M11"/>
      <c r="N11"/>
      <c r="O11"/>
      <c r="P11"/>
      <c r="Q11"/>
      <c r="R11"/>
      <c r="S11" s="2"/>
      <c r="T11"/>
      <c r="U11"/>
      <c r="V11"/>
      <c r="W11"/>
      <c r="X11"/>
      <c r="Y11"/>
      <c r="Z11"/>
      <c r="AA11" s="2"/>
      <c r="AB11"/>
      <c r="AC11"/>
    </row>
    <row r="12" spans="2:28" s="1" customFormat="1" ht="67.5" customHeight="1">
      <c r="B12" s="226" t="s">
        <v>90</v>
      </c>
      <c r="C12" s="229" t="s">
        <v>316</v>
      </c>
      <c r="D12" s="232" t="s">
        <v>317</v>
      </c>
      <c r="E12" s="207" t="s">
        <v>318</v>
      </c>
      <c r="F12" s="273" t="s">
        <v>321</v>
      </c>
      <c r="G12" s="288"/>
      <c r="H12" s="273" t="s">
        <v>302</v>
      </c>
      <c r="I12" s="274"/>
      <c r="J12" s="275"/>
      <c r="K12" s="212" t="s">
        <v>327</v>
      </c>
      <c r="L12" s="219"/>
      <c r="M12" s="220"/>
      <c r="N12" s="212" t="s">
        <v>328</v>
      </c>
      <c r="O12" s="289"/>
      <c r="P12" s="289"/>
      <c r="Q12" s="290"/>
      <c r="R12" s="151" t="s">
        <v>329</v>
      </c>
      <c r="S12" s="212" t="s">
        <v>331</v>
      </c>
      <c r="T12" s="213"/>
      <c r="U12" s="214"/>
      <c r="V12" s="212" t="s">
        <v>332</v>
      </c>
      <c r="W12" s="213"/>
      <c r="X12" s="214"/>
      <c r="Y12" s="153" t="s">
        <v>339</v>
      </c>
      <c r="Z12" s="215" t="s">
        <v>340</v>
      </c>
      <c r="AA12" s="216"/>
      <c r="AB12" s="223" t="s">
        <v>341</v>
      </c>
    </row>
    <row r="13" spans="2:28" ht="65.25" customHeight="1">
      <c r="B13" s="227"/>
      <c r="C13" s="230"/>
      <c r="D13" s="208"/>
      <c r="E13" s="208"/>
      <c r="F13" s="233" t="s">
        <v>322</v>
      </c>
      <c r="G13" s="235" t="s">
        <v>323</v>
      </c>
      <c r="H13" s="276"/>
      <c r="I13" s="277"/>
      <c r="J13" s="278"/>
      <c r="K13" s="102" t="s">
        <v>324</v>
      </c>
      <c r="L13" s="103" t="s">
        <v>325</v>
      </c>
      <c r="M13" s="150" t="s">
        <v>326</v>
      </c>
      <c r="N13" s="299" t="s">
        <v>324</v>
      </c>
      <c r="O13" s="300"/>
      <c r="P13" s="149" t="s">
        <v>325</v>
      </c>
      <c r="Q13" s="150" t="s">
        <v>326</v>
      </c>
      <c r="R13" s="152" t="s">
        <v>330</v>
      </c>
      <c r="S13" s="144" t="s">
        <v>333</v>
      </c>
      <c r="T13" s="145" t="s">
        <v>334</v>
      </c>
      <c r="U13" s="145" t="s">
        <v>335</v>
      </c>
      <c r="V13" s="144" t="s">
        <v>336</v>
      </c>
      <c r="W13" s="145" t="s">
        <v>337</v>
      </c>
      <c r="X13" s="146" t="s">
        <v>338</v>
      </c>
      <c r="Y13" s="26" t="s">
        <v>97</v>
      </c>
      <c r="Z13" s="217"/>
      <c r="AA13" s="218"/>
      <c r="AB13" s="224"/>
    </row>
    <row r="14" spans="2:38" ht="27" customHeight="1" thickBot="1">
      <c r="B14" s="228"/>
      <c r="C14" s="231"/>
      <c r="D14" s="209"/>
      <c r="E14" s="209"/>
      <c r="F14" s="234"/>
      <c r="G14" s="236"/>
      <c r="H14" s="279"/>
      <c r="I14" s="280"/>
      <c r="J14" s="281"/>
      <c r="K14" s="38">
        <v>1.2</v>
      </c>
      <c r="L14" s="39">
        <v>1</v>
      </c>
      <c r="M14" s="40">
        <v>0.8</v>
      </c>
      <c r="N14" s="285">
        <v>1.2</v>
      </c>
      <c r="O14" s="286"/>
      <c r="P14" s="39">
        <v>1</v>
      </c>
      <c r="Q14" s="40">
        <v>0.8</v>
      </c>
      <c r="R14" s="152" t="s">
        <v>96</v>
      </c>
      <c r="S14" s="38">
        <v>1.2</v>
      </c>
      <c r="T14" s="39">
        <v>1</v>
      </c>
      <c r="U14" s="40">
        <v>0.8</v>
      </c>
      <c r="V14" s="38">
        <v>1.2</v>
      </c>
      <c r="W14" s="39">
        <v>1</v>
      </c>
      <c r="X14" s="40">
        <v>0.8</v>
      </c>
      <c r="Y14" s="27" t="s">
        <v>98</v>
      </c>
      <c r="Z14" s="41" t="s">
        <v>90</v>
      </c>
      <c r="AA14" s="42" t="s">
        <v>163</v>
      </c>
      <c r="AB14" s="225"/>
      <c r="AC14" s="6"/>
      <c r="AD14" s="6"/>
      <c r="AE14" s="6"/>
      <c r="AF14" s="5"/>
      <c r="AG14" s="5"/>
      <c r="AH14" s="5"/>
      <c r="AI14" s="5"/>
      <c r="AJ14" s="5"/>
      <c r="AK14" s="5"/>
      <c r="AL14" s="5"/>
    </row>
    <row r="15" spans="2:26" s="43" customFormat="1" ht="6" customHeight="1">
      <c r="B15" s="44" t="s">
        <v>90</v>
      </c>
      <c r="C15" s="45" t="s">
        <v>83</v>
      </c>
      <c r="D15" s="46" t="s">
        <v>13</v>
      </c>
      <c r="E15" s="46" t="s">
        <v>78</v>
      </c>
      <c r="F15" s="47"/>
      <c r="G15" s="47"/>
      <c r="H15" s="47"/>
      <c r="I15" s="47"/>
      <c r="J15" s="48"/>
      <c r="K15" s="48"/>
      <c r="L15" s="48"/>
      <c r="M15" s="48"/>
      <c r="N15" s="48"/>
      <c r="O15" s="48"/>
      <c r="W15" s="49"/>
      <c r="X15" s="49"/>
      <c r="Y15" s="50"/>
      <c r="Z15" s="50"/>
    </row>
    <row r="16" spans="2:28" s="51" customFormat="1" ht="16.5" customHeight="1">
      <c r="B16" s="115" t="e">
        <f>DGET('Liste milieux'!$A$1:$D$138,"Nr.",Bilan!C15:C16)</f>
        <v>#NUM!</v>
      </c>
      <c r="C16" s="52"/>
      <c r="D16" s="53" t="e">
        <f>DGET('Liste milieux'!$A$1:$D$138,"CM",Bilan!C15:C16)</f>
        <v>#NUM!</v>
      </c>
      <c r="E16" s="105" t="e">
        <f>DGET('Liste milieux'!$A$1:$D$138,"Milieu digne de protection au sens de l'OPN, annexe 1",Bilan!C15:C16)</f>
        <v>#NUM!</v>
      </c>
      <c r="F16" s="107"/>
      <c r="G16" s="106"/>
      <c r="H16" s="287"/>
      <c r="I16" s="283"/>
      <c r="J16" s="284"/>
      <c r="K16" s="118">
        <v>1</v>
      </c>
      <c r="L16" s="119"/>
      <c r="M16" s="120"/>
      <c r="N16" s="305">
        <v>1</v>
      </c>
      <c r="O16" s="292"/>
      <c r="P16" s="119"/>
      <c r="Q16" s="120"/>
      <c r="R16" s="108" t="e">
        <f>IF(COUNT(K16:Q16)=2,ROUND((D16*(K16*1.2+L16*1+M16*0.8)*(N16*1.2+P16*1+Q16*0.8))/2.88,3),"")</f>
        <v>#NUM!</v>
      </c>
      <c r="S16" s="118">
        <v>1</v>
      </c>
      <c r="T16" s="119"/>
      <c r="U16" s="120"/>
      <c r="V16" s="118">
        <v>1</v>
      </c>
      <c r="W16" s="119"/>
      <c r="X16" s="120"/>
      <c r="Y16" s="112" t="e">
        <f>IF(COUNT(S15:X16)=2,ROUND((R16*(S16*1.2+T16*1+U16*0.8)*(V16*1.2+W16*1+X16*0.8)),3),"")</f>
        <v>#NUM!</v>
      </c>
      <c r="Z16" s="109"/>
      <c r="AA16" s="110"/>
      <c r="AB16" s="97">
        <f>IF(ISBLANK(C16),"",INT(AA16*Y16))</f>
      </c>
    </row>
    <row r="17" s="59" customFormat="1" ht="12.75" thickBot="1">
      <c r="B17" s="98"/>
    </row>
    <row r="18" spans="2:28" s="99" customFormat="1" ht="18" thickBot="1">
      <c r="B18" s="101"/>
      <c r="Y18" s="92" t="s">
        <v>162</v>
      </c>
      <c r="Z18" s="93"/>
      <c r="AA18" s="94">
        <f>SUM(AA15:AA17)</f>
        <v>0</v>
      </c>
      <c r="AB18" s="95">
        <f>SUM(AB15:AB17)</f>
        <v>0</v>
      </c>
    </row>
    <row r="19" spans="4:25" s="59" customFormat="1" ht="16.5">
      <c r="D19" s="60"/>
      <c r="E19" s="61"/>
      <c r="F19" s="61"/>
      <c r="G19" s="61"/>
      <c r="H19" s="61"/>
      <c r="I19" s="61"/>
      <c r="J19" s="61"/>
      <c r="K19" s="62"/>
      <c r="L19" s="62"/>
      <c r="M19" s="62"/>
      <c r="N19" s="62"/>
      <c r="O19" s="62"/>
      <c r="W19" s="63"/>
      <c r="X19" s="63"/>
      <c r="Y19" s="64"/>
    </row>
    <row r="20" spans="4:25" s="59" customFormat="1" ht="16.5">
      <c r="D20" s="60"/>
      <c r="E20" s="61"/>
      <c r="F20" s="61"/>
      <c r="G20" s="61"/>
      <c r="H20" s="61"/>
      <c r="I20" s="61"/>
      <c r="J20" s="61"/>
      <c r="K20" s="62"/>
      <c r="L20" s="62"/>
      <c r="M20" s="62"/>
      <c r="N20" s="62"/>
      <c r="O20" s="62"/>
      <c r="W20" s="63"/>
      <c r="X20" s="63"/>
      <c r="Y20" s="64"/>
    </row>
    <row r="21" spans="2:27" s="1" customFormat="1" ht="39" customHeight="1" thickBot="1">
      <c r="B21" s="143" t="s">
        <v>342</v>
      </c>
      <c r="C21" s="24"/>
      <c r="D21" s="24"/>
      <c r="E21" s="24"/>
      <c r="F21" s="24"/>
      <c r="G21" s="24"/>
      <c r="H21" s="24"/>
      <c r="I21" s="25"/>
      <c r="J21"/>
      <c r="K21"/>
      <c r="L21"/>
      <c r="M21"/>
      <c r="N21"/>
      <c r="O21"/>
      <c r="P21"/>
      <c r="Q21" s="2"/>
      <c r="R21"/>
      <c r="S21"/>
      <c r="T21"/>
      <c r="U21"/>
      <c r="V21"/>
      <c r="W21"/>
      <c r="X21"/>
      <c r="Y21" s="2"/>
      <c r="Z21"/>
      <c r="AA21"/>
    </row>
    <row r="22" spans="2:27" s="1" customFormat="1" ht="83.25" customHeight="1">
      <c r="B22" s="226" t="s">
        <v>90</v>
      </c>
      <c r="C22" s="229" t="s">
        <v>316</v>
      </c>
      <c r="D22" s="232" t="s">
        <v>317</v>
      </c>
      <c r="E22" s="207" t="s">
        <v>318</v>
      </c>
      <c r="F22" s="273" t="s">
        <v>302</v>
      </c>
      <c r="G22" s="274"/>
      <c r="H22" s="275"/>
      <c r="I22" s="212" t="s">
        <v>327</v>
      </c>
      <c r="J22" s="219"/>
      <c r="K22" s="220"/>
      <c r="L22" s="212" t="s">
        <v>343</v>
      </c>
      <c r="M22" s="221"/>
      <c r="N22" s="222"/>
      <c r="O22" s="306" t="s">
        <v>344</v>
      </c>
      <c r="P22" s="307"/>
      <c r="Q22" s="212" t="s">
        <v>331</v>
      </c>
      <c r="R22" s="221"/>
      <c r="S22" s="222"/>
      <c r="T22" s="212" t="s">
        <v>332</v>
      </c>
      <c r="U22" s="221"/>
      <c r="V22" s="222"/>
      <c r="W22" s="153" t="s">
        <v>347</v>
      </c>
      <c r="X22" s="215" t="s">
        <v>340</v>
      </c>
      <c r="Y22" s="216"/>
      <c r="Z22" s="201" t="s">
        <v>341</v>
      </c>
      <c r="AA22" s="202"/>
    </row>
    <row r="23" spans="2:27" ht="69.75" customHeight="1">
      <c r="B23" s="227"/>
      <c r="C23" s="230"/>
      <c r="D23" s="208"/>
      <c r="E23" s="208"/>
      <c r="F23" s="276"/>
      <c r="G23" s="277"/>
      <c r="H23" s="278"/>
      <c r="I23" s="102" t="s">
        <v>324</v>
      </c>
      <c r="J23" s="103" t="s">
        <v>325</v>
      </c>
      <c r="K23" s="104" t="s">
        <v>326</v>
      </c>
      <c r="L23" s="154" t="s">
        <v>324</v>
      </c>
      <c r="M23" s="149" t="s">
        <v>325</v>
      </c>
      <c r="N23" s="150" t="s">
        <v>326</v>
      </c>
      <c r="O23" s="303" t="s">
        <v>345</v>
      </c>
      <c r="P23" s="304"/>
      <c r="Q23" s="144" t="s">
        <v>333</v>
      </c>
      <c r="R23" s="145" t="s">
        <v>334</v>
      </c>
      <c r="S23" s="145" t="s">
        <v>335</v>
      </c>
      <c r="T23" s="144" t="s">
        <v>346</v>
      </c>
      <c r="U23" s="145" t="s">
        <v>337</v>
      </c>
      <c r="V23" s="146" t="s">
        <v>338</v>
      </c>
      <c r="W23" s="26" t="s">
        <v>97</v>
      </c>
      <c r="X23" s="217"/>
      <c r="Y23" s="218"/>
      <c r="Z23" s="203"/>
      <c r="AA23" s="204"/>
    </row>
    <row r="24" spans="2:36" ht="27" customHeight="1" thickBot="1">
      <c r="B24" s="228"/>
      <c r="C24" s="231"/>
      <c r="D24" s="209"/>
      <c r="E24" s="209"/>
      <c r="F24" s="279"/>
      <c r="G24" s="280"/>
      <c r="H24" s="281"/>
      <c r="I24" s="38">
        <v>1.2</v>
      </c>
      <c r="J24" s="39">
        <v>1</v>
      </c>
      <c r="K24" s="40">
        <v>0.8</v>
      </c>
      <c r="L24" s="38">
        <v>1.2</v>
      </c>
      <c r="M24" s="39">
        <v>1</v>
      </c>
      <c r="N24" s="40">
        <v>0.8</v>
      </c>
      <c r="O24" s="210" t="s">
        <v>96</v>
      </c>
      <c r="P24" s="211"/>
      <c r="Q24" s="38">
        <v>0.9</v>
      </c>
      <c r="R24" s="39">
        <v>0.6</v>
      </c>
      <c r="S24" s="40">
        <v>0.3</v>
      </c>
      <c r="T24" s="38">
        <v>1.2</v>
      </c>
      <c r="U24" s="39">
        <v>1</v>
      </c>
      <c r="V24" s="40">
        <v>0.8</v>
      </c>
      <c r="W24" s="27" t="s">
        <v>98</v>
      </c>
      <c r="X24" s="41" t="s">
        <v>90</v>
      </c>
      <c r="Y24" s="42" t="s">
        <v>163</v>
      </c>
      <c r="Z24" s="205"/>
      <c r="AA24" s="206"/>
      <c r="AB24" s="6"/>
      <c r="AC24" s="6"/>
      <c r="AD24" s="5"/>
      <c r="AE24" s="5"/>
      <c r="AF24" s="5"/>
      <c r="AG24" s="5"/>
      <c r="AH24" s="5"/>
      <c r="AI24" s="5"/>
      <c r="AJ24" s="5"/>
    </row>
    <row r="25" spans="2:24" s="43" customFormat="1" ht="6" customHeight="1">
      <c r="B25" s="44" t="s">
        <v>90</v>
      </c>
      <c r="C25" s="45" t="s">
        <v>83</v>
      </c>
      <c r="D25" s="46" t="s">
        <v>13</v>
      </c>
      <c r="E25" s="46" t="s">
        <v>78</v>
      </c>
      <c r="F25" s="48"/>
      <c r="G25" s="48"/>
      <c r="H25" s="48"/>
      <c r="I25" s="48"/>
      <c r="J25" s="48"/>
      <c r="K25" s="48"/>
      <c r="L25" s="48"/>
      <c r="U25" s="49"/>
      <c r="V25" s="49"/>
      <c r="W25" s="50"/>
      <c r="X25" s="50"/>
    </row>
    <row r="26" spans="2:27" s="51" customFormat="1" ht="18" customHeight="1">
      <c r="B26" s="115" t="e">
        <f>DGET('Liste milieux'!$A$1:$D$138,"Nr.",Bilan!C25:C26)</f>
        <v>#NUM!</v>
      </c>
      <c r="C26" s="52"/>
      <c r="D26" s="53" t="e">
        <f>DGET('Liste milieux'!$A$1:$D$138,"CM",Bilan!C25:C26)</f>
        <v>#NUM!</v>
      </c>
      <c r="E26" s="105" t="e">
        <f>DGET('Liste milieux'!$A$1:$D$138,"Milieu digne de protection au sens de l'OPN, annexe 1",Bilan!C25:C26)</f>
        <v>#NUM!</v>
      </c>
      <c r="F26" s="301"/>
      <c r="G26" s="302"/>
      <c r="H26" s="302"/>
      <c r="I26" s="121"/>
      <c r="J26" s="119">
        <v>1</v>
      </c>
      <c r="K26" s="120"/>
      <c r="L26" s="118"/>
      <c r="M26" s="119">
        <v>1</v>
      </c>
      <c r="N26" s="120"/>
      <c r="O26" s="297" t="e">
        <f>IF(COUNT(I26:N26)=2,ROUND((D26*(I26*1.2+J26*1+K26*0.8)*(L26*1.2+M26*1+N26*0.8))/2.88,3),"")</f>
        <v>#NUM!</v>
      </c>
      <c r="P26" s="298"/>
      <c r="Q26" s="118"/>
      <c r="R26" s="119"/>
      <c r="S26" s="120">
        <v>1</v>
      </c>
      <c r="T26" s="118"/>
      <c r="U26" s="119">
        <v>1</v>
      </c>
      <c r="V26" s="120"/>
      <c r="W26" s="96" t="e">
        <f>IF(COUNT(Q26:V26)=2,ROUND((O26*(Q26*0.9+R26*0.6+S26*0.3)*(T26*1.2+U26*1+V26*0.8)),3),"")</f>
        <v>#NUM!</v>
      </c>
      <c r="X26" s="109"/>
      <c r="Y26" s="111"/>
      <c r="Z26" s="268">
        <f>IF(ISBLANK(C26),"",INT(Y26*W26))</f>
      </c>
      <c r="AA26" s="269"/>
    </row>
    <row r="27" s="59" customFormat="1" ht="12.75" thickBot="1">
      <c r="B27" s="98"/>
    </row>
    <row r="28" spans="2:27" ht="18" thickBot="1">
      <c r="B28" s="37"/>
      <c r="C28"/>
      <c r="D28"/>
      <c r="E28"/>
      <c r="F28"/>
      <c r="G28"/>
      <c r="H28"/>
      <c r="I28"/>
      <c r="J28"/>
      <c r="K28"/>
      <c r="L28"/>
      <c r="M28"/>
      <c r="N28"/>
      <c r="V28"/>
      <c r="W28" s="28" t="s">
        <v>162</v>
      </c>
      <c r="X28" s="36"/>
      <c r="Y28" s="29">
        <f>SUM(Y26:Y27)</f>
        <v>0</v>
      </c>
      <c r="Z28" s="270">
        <f>SUM(Z26:Z27)</f>
        <v>0</v>
      </c>
      <c r="AA28" s="271"/>
    </row>
    <row r="29" spans="3:24" s="59" customFormat="1" ht="16.5">
      <c r="C29" s="60"/>
      <c r="D29" s="61"/>
      <c r="E29" s="61"/>
      <c r="F29" s="61"/>
      <c r="G29" s="61"/>
      <c r="H29" s="61"/>
      <c r="I29" s="61"/>
      <c r="J29" s="62"/>
      <c r="K29" s="62"/>
      <c r="L29" s="62"/>
      <c r="M29" s="62"/>
      <c r="N29" s="62"/>
      <c r="V29" s="63"/>
      <c r="W29" s="63"/>
      <c r="X29" s="64"/>
    </row>
    <row r="30" spans="3:24" s="99" customFormat="1" ht="16.5">
      <c r="C30" s="122"/>
      <c r="D30" s="123"/>
      <c r="E30" s="123"/>
      <c r="F30" s="123"/>
      <c r="G30" s="123"/>
      <c r="H30" s="123"/>
      <c r="I30" s="123"/>
      <c r="J30" s="124"/>
      <c r="K30" s="124"/>
      <c r="L30" s="124"/>
      <c r="M30" s="124"/>
      <c r="N30" s="124"/>
      <c r="V30" s="125"/>
      <c r="W30" s="125"/>
      <c r="X30" s="126"/>
    </row>
    <row r="31" spans="3:28" s="127" customFormat="1" ht="30.75" customHeight="1">
      <c r="C31" s="128"/>
      <c r="D31" s="129"/>
      <c r="E31" s="129"/>
      <c r="F31" s="129"/>
      <c r="G31" s="129"/>
      <c r="H31" s="129"/>
      <c r="I31" s="129"/>
      <c r="J31" s="130"/>
      <c r="K31" s="130"/>
      <c r="L31" s="130"/>
      <c r="M31" s="130"/>
      <c r="N31" s="130"/>
      <c r="V31" s="125"/>
      <c r="W31" s="272" t="s">
        <v>348</v>
      </c>
      <c r="X31" s="260"/>
      <c r="Y31" s="260"/>
      <c r="Z31" s="260"/>
      <c r="AA31" s="260"/>
      <c r="AB31" s="189">
        <f>Z8</f>
        <v>0</v>
      </c>
    </row>
    <row r="32" spans="3:28" s="127" customFormat="1" ht="30.75" customHeight="1">
      <c r="C32" s="128"/>
      <c r="D32" s="129"/>
      <c r="E32" s="129"/>
      <c r="F32" s="129"/>
      <c r="G32" s="129"/>
      <c r="H32" s="129"/>
      <c r="I32" s="129"/>
      <c r="J32" s="130"/>
      <c r="K32" s="130"/>
      <c r="L32" s="130"/>
      <c r="M32" s="130"/>
      <c r="N32" s="130"/>
      <c r="V32" s="125"/>
      <c r="W32" s="263" t="s">
        <v>349</v>
      </c>
      <c r="X32" s="260"/>
      <c r="Y32" s="260"/>
      <c r="Z32" s="260"/>
      <c r="AA32" s="260"/>
      <c r="AB32" s="187">
        <f>AB18</f>
        <v>0</v>
      </c>
    </row>
    <row r="33" spans="3:28" s="127" customFormat="1" ht="30.75" customHeight="1">
      <c r="C33" s="128"/>
      <c r="D33" s="129"/>
      <c r="E33" s="129"/>
      <c r="F33" s="129"/>
      <c r="G33" s="129"/>
      <c r="H33" s="129"/>
      <c r="I33" s="129"/>
      <c r="J33" s="130"/>
      <c r="K33" s="130"/>
      <c r="L33" s="130"/>
      <c r="M33" s="130"/>
      <c r="N33" s="130"/>
      <c r="V33" s="125"/>
      <c r="W33" s="263" t="s">
        <v>350</v>
      </c>
      <c r="X33" s="260"/>
      <c r="Y33" s="260"/>
      <c r="Z33" s="260"/>
      <c r="AA33" s="260"/>
      <c r="AB33" s="187">
        <f>Z28</f>
        <v>0</v>
      </c>
    </row>
    <row r="34" spans="3:28" s="127" customFormat="1" ht="30.75" customHeight="1">
      <c r="C34" s="128"/>
      <c r="D34" s="129"/>
      <c r="E34" s="129"/>
      <c r="F34" s="129"/>
      <c r="G34" s="129"/>
      <c r="H34" s="129"/>
      <c r="I34" s="129"/>
      <c r="J34" s="130"/>
      <c r="K34" s="130"/>
      <c r="L34" s="130"/>
      <c r="M34" s="130"/>
      <c r="N34" s="130"/>
      <c r="V34" s="125"/>
      <c r="W34" s="259" t="s">
        <v>351</v>
      </c>
      <c r="X34" s="260"/>
      <c r="Y34" s="260"/>
      <c r="Z34" s="260"/>
      <c r="AA34" s="260"/>
      <c r="AB34" s="188">
        <f>IF(ISNUMBER(AB31),-(AB31-AB32-AB33),2)</f>
        <v>0</v>
      </c>
    </row>
    <row r="35" spans="3:28" s="127" customFormat="1" ht="30.75" customHeight="1">
      <c r="C35" s="128"/>
      <c r="D35" s="129"/>
      <c r="E35" s="129"/>
      <c r="F35" s="129"/>
      <c r="G35" s="129"/>
      <c r="H35" s="129"/>
      <c r="I35" s="129"/>
      <c r="J35" s="130"/>
      <c r="K35" s="130"/>
      <c r="L35" s="130"/>
      <c r="M35" s="130"/>
      <c r="N35" s="130"/>
      <c r="V35" s="125"/>
      <c r="W35" s="132"/>
      <c r="X35" s="132"/>
      <c r="Y35" s="133"/>
      <c r="Z35" s="133"/>
      <c r="AA35" s="133"/>
      <c r="AB35" s="133"/>
    </row>
    <row r="36" spans="3:28" s="127" customFormat="1" ht="30.75" customHeight="1">
      <c r="C36" s="128"/>
      <c r="D36" s="129"/>
      <c r="E36" s="129"/>
      <c r="F36" s="129"/>
      <c r="G36" s="129"/>
      <c r="H36" s="129"/>
      <c r="I36" s="129"/>
      <c r="J36" s="130"/>
      <c r="K36" s="130"/>
      <c r="L36" s="130"/>
      <c r="M36" s="130"/>
      <c r="N36" s="130"/>
      <c r="V36" s="125"/>
      <c r="W36" s="261" t="s">
        <v>352</v>
      </c>
      <c r="X36" s="262"/>
      <c r="Y36" s="262"/>
      <c r="Z36" s="262"/>
      <c r="AA36" s="262"/>
      <c r="AB36" s="262"/>
    </row>
    <row r="37" spans="3:28" s="127" customFormat="1" ht="30.75" customHeight="1">
      <c r="C37" s="128"/>
      <c r="D37" s="129"/>
      <c r="E37" s="129"/>
      <c r="F37" s="129"/>
      <c r="G37" s="129"/>
      <c r="H37" s="129"/>
      <c r="I37" s="129"/>
      <c r="J37" s="130"/>
      <c r="K37" s="130"/>
      <c r="L37" s="130"/>
      <c r="M37" s="130"/>
      <c r="N37" s="130"/>
      <c r="V37" s="125"/>
      <c r="W37" s="263" t="s">
        <v>353</v>
      </c>
      <c r="X37" s="264"/>
      <c r="Y37" s="264"/>
      <c r="Z37" s="264"/>
      <c r="AA37" s="264"/>
      <c r="AB37" s="187">
        <f>IF(SIGN(AB34)=-1,AB34,0)</f>
        <v>0</v>
      </c>
    </row>
    <row r="38" spans="3:28" s="127" customFormat="1" ht="39" customHeight="1">
      <c r="C38" s="128"/>
      <c r="D38" s="129"/>
      <c r="E38" s="129"/>
      <c r="F38" s="129"/>
      <c r="G38" s="129"/>
      <c r="H38" s="129"/>
      <c r="I38" s="129"/>
      <c r="J38" s="130"/>
      <c r="K38" s="130"/>
      <c r="L38" s="130"/>
      <c r="M38" s="130"/>
      <c r="N38" s="130"/>
      <c r="V38" s="125"/>
      <c r="W38" s="265" t="s">
        <v>354</v>
      </c>
      <c r="X38" s="266"/>
      <c r="Y38" s="266"/>
      <c r="Z38" s="266"/>
      <c r="AA38" s="266"/>
      <c r="AB38" s="187">
        <v>10</v>
      </c>
    </row>
    <row r="39" spans="3:28" s="127" customFormat="1" ht="30.75" customHeight="1">
      <c r="C39" s="128"/>
      <c r="D39" s="129"/>
      <c r="E39" s="129"/>
      <c r="F39" s="129"/>
      <c r="G39" s="129"/>
      <c r="H39" s="129"/>
      <c r="I39" s="129"/>
      <c r="J39" s="130"/>
      <c r="K39" s="130"/>
      <c r="L39" s="130"/>
      <c r="M39" s="130"/>
      <c r="N39" s="130"/>
      <c r="V39" s="125"/>
      <c r="W39" s="267" t="s">
        <v>355</v>
      </c>
      <c r="X39" s="266"/>
      <c r="Y39" s="266"/>
      <c r="Z39" s="266"/>
      <c r="AA39" s="266"/>
      <c r="AB39" s="188">
        <f>IF(AB37=0,0,-AB38*AB37)</f>
        <v>0</v>
      </c>
    </row>
    <row r="40" spans="3:24" s="59" customFormat="1" ht="16.5">
      <c r="C40" s="60"/>
      <c r="D40" s="61"/>
      <c r="E40" s="61"/>
      <c r="F40" s="61"/>
      <c r="G40" s="61"/>
      <c r="H40" s="61"/>
      <c r="I40" s="61"/>
      <c r="J40" s="62"/>
      <c r="K40" s="62"/>
      <c r="L40" s="62"/>
      <c r="M40" s="62"/>
      <c r="N40" s="62"/>
      <c r="V40" s="63"/>
      <c r="W40" s="63"/>
      <c r="X40" s="64"/>
    </row>
    <row r="41" spans="3:24" s="59" customFormat="1" ht="16.5">
      <c r="C41" s="60"/>
      <c r="D41" s="61"/>
      <c r="E41" s="61"/>
      <c r="F41" s="61"/>
      <c r="G41" s="61"/>
      <c r="H41" s="61"/>
      <c r="I41" s="61"/>
      <c r="J41" s="62"/>
      <c r="K41" s="62"/>
      <c r="L41" s="62"/>
      <c r="M41" s="62"/>
      <c r="N41" s="62"/>
      <c r="V41" s="63"/>
      <c r="W41" s="63"/>
      <c r="X41" s="64"/>
    </row>
    <row r="42" spans="3:24" s="59" customFormat="1" ht="16.5">
      <c r="C42" s="60"/>
      <c r="D42" s="61"/>
      <c r="E42" s="61"/>
      <c r="F42" s="61"/>
      <c r="G42" s="61"/>
      <c r="H42" s="61"/>
      <c r="I42" s="61"/>
      <c r="J42" s="62"/>
      <c r="K42" s="62"/>
      <c r="L42" s="62"/>
      <c r="M42" s="62"/>
      <c r="N42" s="62"/>
      <c r="V42" s="63"/>
      <c r="W42" s="63"/>
      <c r="X42" s="64"/>
    </row>
    <row r="43" spans="3:24" s="59" customFormat="1" ht="16.5">
      <c r="C43" s="60"/>
      <c r="D43" s="61"/>
      <c r="E43" s="61"/>
      <c r="F43" s="61"/>
      <c r="G43" s="61"/>
      <c r="H43" s="61"/>
      <c r="I43" s="61"/>
      <c r="J43" s="62"/>
      <c r="K43" s="62"/>
      <c r="L43" s="62"/>
      <c r="M43" s="62"/>
      <c r="N43" s="62"/>
      <c r="V43" s="63"/>
      <c r="W43" s="63"/>
      <c r="X43" s="64"/>
    </row>
    <row r="44" spans="3:24" s="59" customFormat="1" ht="16.5">
      <c r="C44" s="60"/>
      <c r="D44" s="61"/>
      <c r="E44" s="61"/>
      <c r="F44" s="61"/>
      <c r="G44" s="61"/>
      <c r="H44" s="61"/>
      <c r="I44" s="61"/>
      <c r="J44" s="62"/>
      <c r="K44" s="62"/>
      <c r="L44" s="62"/>
      <c r="M44" s="62"/>
      <c r="N44" s="62"/>
      <c r="V44" s="63"/>
      <c r="W44" s="63"/>
      <c r="X44" s="64"/>
    </row>
    <row r="45" spans="3:24" s="59" customFormat="1" ht="16.5">
      <c r="C45" s="60"/>
      <c r="D45" s="61"/>
      <c r="E45" s="61"/>
      <c r="F45" s="61"/>
      <c r="G45" s="61"/>
      <c r="H45" s="61"/>
      <c r="I45" s="61"/>
      <c r="J45" s="62"/>
      <c r="K45" s="62"/>
      <c r="L45" s="62"/>
      <c r="M45" s="62"/>
      <c r="N45" s="62"/>
      <c r="V45" s="63"/>
      <c r="W45" s="63"/>
      <c r="X45" s="64"/>
    </row>
    <row r="46" spans="3:24" s="59" customFormat="1" ht="16.5">
      <c r="C46" s="60"/>
      <c r="D46" s="61"/>
      <c r="E46" s="61"/>
      <c r="F46" s="61"/>
      <c r="G46" s="61"/>
      <c r="H46" s="61"/>
      <c r="I46" s="61"/>
      <c r="J46" s="62"/>
      <c r="K46" s="62"/>
      <c r="L46" s="62"/>
      <c r="M46" s="62"/>
      <c r="N46" s="62"/>
      <c r="V46" s="63"/>
      <c r="W46" s="63"/>
      <c r="X46" s="64"/>
    </row>
    <row r="47" spans="3:24" s="59" customFormat="1" ht="16.5">
      <c r="C47" s="60"/>
      <c r="D47" s="61"/>
      <c r="E47" s="61"/>
      <c r="F47" s="61"/>
      <c r="G47" s="61"/>
      <c r="H47" s="61"/>
      <c r="I47" s="61"/>
      <c r="J47" s="62"/>
      <c r="K47" s="62"/>
      <c r="L47" s="62"/>
      <c r="M47" s="62"/>
      <c r="N47" s="62"/>
      <c r="V47" s="63"/>
      <c r="W47" s="63"/>
      <c r="X47" s="64"/>
    </row>
    <row r="48" spans="3:24" s="59" customFormat="1" ht="16.5">
      <c r="C48" s="60"/>
      <c r="D48" s="61"/>
      <c r="E48" s="61"/>
      <c r="F48" s="61"/>
      <c r="G48" s="61"/>
      <c r="H48" s="61"/>
      <c r="I48" s="61"/>
      <c r="J48" s="62"/>
      <c r="K48" s="62"/>
      <c r="L48" s="62"/>
      <c r="M48" s="62"/>
      <c r="N48" s="62"/>
      <c r="V48" s="63"/>
      <c r="W48" s="63"/>
      <c r="X48" s="64"/>
    </row>
    <row r="49" spans="3:24" s="59" customFormat="1" ht="16.5">
      <c r="C49" s="60"/>
      <c r="D49" s="61"/>
      <c r="E49" s="61"/>
      <c r="F49" s="61"/>
      <c r="G49" s="61"/>
      <c r="H49" s="61"/>
      <c r="I49" s="61"/>
      <c r="J49" s="62"/>
      <c r="K49" s="62"/>
      <c r="L49" s="62"/>
      <c r="M49" s="62"/>
      <c r="N49" s="62"/>
      <c r="V49" s="63"/>
      <c r="W49" s="63"/>
      <c r="X49" s="64"/>
    </row>
    <row r="50" spans="3:24" s="59" customFormat="1" ht="16.5">
      <c r="C50" s="60"/>
      <c r="D50" s="61"/>
      <c r="E50" s="61"/>
      <c r="F50" s="61"/>
      <c r="G50" s="61"/>
      <c r="H50" s="61"/>
      <c r="I50" s="61"/>
      <c r="J50" s="62"/>
      <c r="K50" s="62"/>
      <c r="L50" s="62"/>
      <c r="M50" s="62"/>
      <c r="N50" s="62"/>
      <c r="V50" s="63"/>
      <c r="W50" s="63"/>
      <c r="X50" s="64"/>
    </row>
    <row r="51" spans="3:24" s="59" customFormat="1" ht="16.5">
      <c r="C51" s="60"/>
      <c r="D51" s="61"/>
      <c r="E51" s="61"/>
      <c r="F51" s="61"/>
      <c r="G51" s="61"/>
      <c r="H51" s="61"/>
      <c r="I51" s="61"/>
      <c r="J51" s="62"/>
      <c r="K51" s="62"/>
      <c r="L51" s="62"/>
      <c r="M51" s="62"/>
      <c r="N51" s="62"/>
      <c r="V51" s="63"/>
      <c r="W51" s="63"/>
      <c r="X51" s="64"/>
    </row>
    <row r="52" spans="3:24" s="59" customFormat="1" ht="16.5">
      <c r="C52" s="60"/>
      <c r="D52" s="61"/>
      <c r="E52" s="61"/>
      <c r="F52" s="61"/>
      <c r="G52" s="61"/>
      <c r="H52" s="61"/>
      <c r="I52" s="61"/>
      <c r="J52" s="62"/>
      <c r="K52" s="62"/>
      <c r="L52" s="62"/>
      <c r="M52" s="62"/>
      <c r="N52" s="62"/>
      <c r="V52" s="63"/>
      <c r="W52" s="63"/>
      <c r="X52" s="64"/>
    </row>
    <row r="53" spans="3:24" s="59" customFormat="1" ht="16.5">
      <c r="C53" s="60"/>
      <c r="D53" s="61"/>
      <c r="E53" s="61"/>
      <c r="F53" s="61"/>
      <c r="G53" s="61"/>
      <c r="H53" s="61"/>
      <c r="I53" s="61"/>
      <c r="J53" s="62"/>
      <c r="K53" s="62"/>
      <c r="L53" s="62"/>
      <c r="M53" s="62"/>
      <c r="N53" s="62"/>
      <c r="V53" s="63"/>
      <c r="W53" s="63"/>
      <c r="X53" s="64"/>
    </row>
    <row r="54" spans="3:24" s="59" customFormat="1" ht="16.5">
      <c r="C54" s="60"/>
      <c r="D54" s="61"/>
      <c r="E54" s="61"/>
      <c r="F54" s="61"/>
      <c r="G54" s="61"/>
      <c r="H54" s="61"/>
      <c r="I54" s="61"/>
      <c r="J54" s="62"/>
      <c r="K54" s="62"/>
      <c r="L54" s="62"/>
      <c r="M54" s="62"/>
      <c r="N54" s="62"/>
      <c r="V54" s="63"/>
      <c r="W54" s="63"/>
      <c r="X54" s="64"/>
    </row>
    <row r="55" spans="3:24" s="59" customFormat="1" ht="16.5">
      <c r="C55" s="60"/>
      <c r="D55" s="61"/>
      <c r="E55" s="61"/>
      <c r="F55" s="61"/>
      <c r="G55" s="61"/>
      <c r="H55" s="61"/>
      <c r="I55" s="61"/>
      <c r="J55" s="62"/>
      <c r="K55" s="62"/>
      <c r="L55" s="62"/>
      <c r="M55" s="62"/>
      <c r="N55" s="62"/>
      <c r="V55" s="63"/>
      <c r="W55" s="63"/>
      <c r="X55" s="64"/>
    </row>
    <row r="56" spans="3:24" s="59" customFormat="1" ht="16.5">
      <c r="C56" s="60"/>
      <c r="D56" s="61"/>
      <c r="E56" s="61"/>
      <c r="F56" s="61"/>
      <c r="G56" s="61"/>
      <c r="H56" s="61"/>
      <c r="I56" s="61"/>
      <c r="J56" s="62"/>
      <c r="K56" s="62"/>
      <c r="L56" s="62"/>
      <c r="M56" s="62"/>
      <c r="N56" s="62"/>
      <c r="V56" s="63"/>
      <c r="W56" s="63"/>
      <c r="X56" s="64"/>
    </row>
    <row r="57" spans="3:24" s="59" customFormat="1" ht="16.5">
      <c r="C57" s="60"/>
      <c r="D57" s="61"/>
      <c r="E57" s="61"/>
      <c r="F57" s="61"/>
      <c r="G57" s="61"/>
      <c r="H57" s="61"/>
      <c r="I57" s="61"/>
      <c r="J57" s="62"/>
      <c r="K57" s="62"/>
      <c r="L57" s="62"/>
      <c r="M57" s="62"/>
      <c r="N57" s="62"/>
      <c r="V57" s="63"/>
      <c r="W57" s="63"/>
      <c r="X57" s="64"/>
    </row>
    <row r="58" spans="3:24" s="59" customFormat="1" ht="16.5">
      <c r="C58" s="60"/>
      <c r="D58" s="61"/>
      <c r="E58" s="61"/>
      <c r="F58" s="61"/>
      <c r="G58" s="61"/>
      <c r="H58" s="61"/>
      <c r="I58" s="61"/>
      <c r="J58" s="62"/>
      <c r="K58" s="62"/>
      <c r="L58" s="62"/>
      <c r="M58" s="62"/>
      <c r="N58" s="62"/>
      <c r="V58" s="63"/>
      <c r="W58" s="63"/>
      <c r="X58" s="64"/>
    </row>
    <row r="59" spans="3:24" s="59" customFormat="1" ht="16.5">
      <c r="C59" s="60"/>
      <c r="D59" s="61"/>
      <c r="E59" s="61"/>
      <c r="F59" s="61"/>
      <c r="G59" s="61"/>
      <c r="H59" s="61"/>
      <c r="I59" s="61"/>
      <c r="J59" s="62"/>
      <c r="K59" s="62"/>
      <c r="L59" s="62"/>
      <c r="M59" s="62"/>
      <c r="N59" s="62"/>
      <c r="V59" s="63"/>
      <c r="W59" s="63"/>
      <c r="X59" s="64"/>
    </row>
    <row r="60" spans="3:24" s="59" customFormat="1" ht="16.5">
      <c r="C60" s="60"/>
      <c r="D60" s="61"/>
      <c r="E60" s="61"/>
      <c r="F60" s="61"/>
      <c r="G60" s="61"/>
      <c r="H60" s="61"/>
      <c r="I60" s="61"/>
      <c r="J60" s="62"/>
      <c r="K60" s="62"/>
      <c r="L60" s="62"/>
      <c r="M60" s="62"/>
      <c r="N60" s="62"/>
      <c r="V60" s="63"/>
      <c r="W60" s="63"/>
      <c r="X60" s="64"/>
    </row>
    <row r="61" spans="3:24" s="59" customFormat="1" ht="16.5">
      <c r="C61" s="60"/>
      <c r="D61" s="61"/>
      <c r="E61" s="61"/>
      <c r="F61" s="61"/>
      <c r="G61" s="61"/>
      <c r="H61" s="61"/>
      <c r="I61" s="61"/>
      <c r="J61" s="62"/>
      <c r="K61" s="62"/>
      <c r="L61" s="62"/>
      <c r="M61" s="62"/>
      <c r="N61" s="62"/>
      <c r="V61" s="63"/>
      <c r="W61" s="63"/>
      <c r="X61" s="64"/>
    </row>
    <row r="62" spans="3:24" s="59" customFormat="1" ht="16.5">
      <c r="C62" s="60"/>
      <c r="D62" s="61"/>
      <c r="E62" s="61"/>
      <c r="F62" s="61"/>
      <c r="G62" s="61"/>
      <c r="H62" s="61"/>
      <c r="I62" s="61"/>
      <c r="J62" s="62"/>
      <c r="K62" s="62"/>
      <c r="L62" s="62"/>
      <c r="M62" s="62"/>
      <c r="N62" s="62"/>
      <c r="V62" s="63"/>
      <c r="W62" s="63"/>
      <c r="X62" s="64"/>
    </row>
    <row r="63" spans="3:24" s="59" customFormat="1" ht="16.5">
      <c r="C63" s="60"/>
      <c r="D63" s="61"/>
      <c r="E63" s="61"/>
      <c r="F63" s="61"/>
      <c r="G63" s="61"/>
      <c r="H63" s="61"/>
      <c r="I63" s="61"/>
      <c r="J63" s="62"/>
      <c r="K63" s="62"/>
      <c r="L63" s="62"/>
      <c r="M63" s="62"/>
      <c r="N63" s="62"/>
      <c r="V63" s="63"/>
      <c r="W63" s="63"/>
      <c r="X63" s="64"/>
    </row>
    <row r="64" spans="3:24" s="59" customFormat="1" ht="16.5">
      <c r="C64" s="60"/>
      <c r="D64" s="61"/>
      <c r="E64" s="61"/>
      <c r="F64" s="61"/>
      <c r="G64" s="61"/>
      <c r="H64" s="61"/>
      <c r="I64" s="61"/>
      <c r="J64" s="62"/>
      <c r="K64" s="62"/>
      <c r="L64" s="62"/>
      <c r="M64" s="62"/>
      <c r="N64" s="62"/>
      <c r="V64" s="63"/>
      <c r="W64" s="63"/>
      <c r="X64" s="64"/>
    </row>
    <row r="65" spans="3:24" s="59" customFormat="1" ht="16.5">
      <c r="C65" s="60"/>
      <c r="D65" s="61"/>
      <c r="E65" s="61"/>
      <c r="F65" s="61"/>
      <c r="G65" s="61"/>
      <c r="H65" s="61"/>
      <c r="I65" s="61"/>
      <c r="J65" s="62"/>
      <c r="K65" s="62"/>
      <c r="L65" s="62"/>
      <c r="M65" s="62"/>
      <c r="N65" s="62"/>
      <c r="V65" s="63"/>
      <c r="W65" s="63"/>
      <c r="X65" s="64"/>
    </row>
    <row r="66" spans="3:24" s="59" customFormat="1" ht="16.5">
      <c r="C66" s="60"/>
      <c r="D66" s="61"/>
      <c r="E66" s="61"/>
      <c r="F66" s="61"/>
      <c r="G66" s="61"/>
      <c r="H66" s="61"/>
      <c r="I66" s="61"/>
      <c r="J66" s="62"/>
      <c r="K66" s="62"/>
      <c r="L66" s="62"/>
      <c r="M66" s="62"/>
      <c r="N66" s="62"/>
      <c r="V66" s="63"/>
      <c r="W66" s="63"/>
      <c r="X66" s="64"/>
    </row>
    <row r="67" spans="3:24" s="59" customFormat="1" ht="16.5">
      <c r="C67" s="60"/>
      <c r="D67" s="61"/>
      <c r="E67" s="61"/>
      <c r="F67" s="61"/>
      <c r="G67" s="61"/>
      <c r="H67" s="61"/>
      <c r="I67" s="61"/>
      <c r="J67" s="62"/>
      <c r="K67" s="62"/>
      <c r="L67" s="62"/>
      <c r="M67" s="62"/>
      <c r="N67" s="62"/>
      <c r="V67" s="63"/>
      <c r="W67" s="63"/>
      <c r="X67" s="64"/>
    </row>
    <row r="68" spans="3:24" s="59" customFormat="1" ht="16.5">
      <c r="C68" s="60"/>
      <c r="D68" s="61"/>
      <c r="E68" s="61"/>
      <c r="F68" s="61"/>
      <c r="G68" s="61"/>
      <c r="H68" s="61"/>
      <c r="I68" s="61"/>
      <c r="J68" s="62"/>
      <c r="K68" s="62"/>
      <c r="L68" s="62"/>
      <c r="M68" s="62"/>
      <c r="N68" s="62"/>
      <c r="V68" s="63"/>
      <c r="W68" s="63"/>
      <c r="X68" s="64"/>
    </row>
    <row r="69" spans="3:24" s="59" customFormat="1" ht="16.5">
      <c r="C69" s="60"/>
      <c r="D69" s="61"/>
      <c r="E69" s="61"/>
      <c r="F69" s="61"/>
      <c r="G69" s="61"/>
      <c r="H69" s="61"/>
      <c r="I69" s="61"/>
      <c r="J69" s="62"/>
      <c r="K69" s="62"/>
      <c r="L69" s="62"/>
      <c r="M69" s="62"/>
      <c r="N69" s="62"/>
      <c r="V69" s="63"/>
      <c r="W69" s="63"/>
      <c r="X69" s="64"/>
    </row>
    <row r="70" spans="3:24" s="59" customFormat="1" ht="16.5">
      <c r="C70" s="60"/>
      <c r="D70" s="61"/>
      <c r="E70" s="61"/>
      <c r="F70" s="61"/>
      <c r="G70" s="61"/>
      <c r="H70" s="61"/>
      <c r="I70" s="61"/>
      <c r="J70" s="62"/>
      <c r="K70" s="62"/>
      <c r="L70" s="62"/>
      <c r="M70" s="62"/>
      <c r="N70" s="62"/>
      <c r="V70" s="63"/>
      <c r="W70" s="63"/>
      <c r="X70" s="64"/>
    </row>
    <row r="71" spans="3:24" s="59" customFormat="1" ht="16.5">
      <c r="C71" s="60"/>
      <c r="D71" s="61"/>
      <c r="E71" s="61"/>
      <c r="F71" s="61"/>
      <c r="G71" s="61"/>
      <c r="H71" s="61"/>
      <c r="I71" s="61"/>
      <c r="J71" s="62"/>
      <c r="K71" s="62"/>
      <c r="L71" s="62"/>
      <c r="M71" s="62"/>
      <c r="N71" s="62"/>
      <c r="V71" s="63"/>
      <c r="W71" s="63"/>
      <c r="X71" s="64"/>
    </row>
    <row r="72" spans="3:24" s="59" customFormat="1" ht="16.5">
      <c r="C72" s="60"/>
      <c r="D72" s="61"/>
      <c r="E72" s="61"/>
      <c r="F72" s="61"/>
      <c r="G72" s="61"/>
      <c r="H72" s="61"/>
      <c r="I72" s="61"/>
      <c r="J72" s="62"/>
      <c r="K72" s="62"/>
      <c r="L72" s="62"/>
      <c r="M72" s="62"/>
      <c r="N72" s="62"/>
      <c r="V72" s="63"/>
      <c r="W72" s="63"/>
      <c r="X72" s="64"/>
    </row>
    <row r="73" spans="3:24" s="59" customFormat="1" ht="16.5">
      <c r="C73" s="60"/>
      <c r="D73" s="61"/>
      <c r="E73" s="61"/>
      <c r="F73" s="61"/>
      <c r="G73" s="61"/>
      <c r="H73" s="61"/>
      <c r="I73" s="61"/>
      <c r="J73" s="62"/>
      <c r="K73" s="62"/>
      <c r="L73" s="62"/>
      <c r="M73" s="62"/>
      <c r="N73" s="62"/>
      <c r="V73" s="63"/>
      <c r="W73" s="63"/>
      <c r="X73" s="64"/>
    </row>
    <row r="74" spans="3:24" s="59" customFormat="1" ht="16.5">
      <c r="C74" s="60"/>
      <c r="D74" s="61"/>
      <c r="E74" s="61"/>
      <c r="F74" s="61"/>
      <c r="G74" s="61"/>
      <c r="H74" s="61"/>
      <c r="I74" s="61"/>
      <c r="J74" s="62"/>
      <c r="K74" s="62"/>
      <c r="L74" s="62"/>
      <c r="M74" s="62"/>
      <c r="N74" s="62"/>
      <c r="V74" s="63"/>
      <c r="W74" s="63"/>
      <c r="X74" s="64"/>
    </row>
    <row r="75" spans="3:24" s="59" customFormat="1" ht="16.5">
      <c r="C75" s="60"/>
      <c r="D75" s="61"/>
      <c r="E75" s="61"/>
      <c r="F75" s="61"/>
      <c r="G75" s="61"/>
      <c r="H75" s="61"/>
      <c r="I75" s="61"/>
      <c r="J75" s="62"/>
      <c r="K75" s="62"/>
      <c r="L75" s="62"/>
      <c r="M75" s="62"/>
      <c r="N75" s="62"/>
      <c r="V75" s="63"/>
      <c r="W75" s="63"/>
      <c r="X75" s="64"/>
    </row>
    <row r="76" spans="3:24" s="59" customFormat="1" ht="16.5">
      <c r="C76" s="60"/>
      <c r="D76" s="61"/>
      <c r="E76" s="61"/>
      <c r="F76" s="61"/>
      <c r="G76" s="61"/>
      <c r="H76" s="61"/>
      <c r="I76" s="61"/>
      <c r="J76" s="62"/>
      <c r="K76" s="62"/>
      <c r="L76" s="62"/>
      <c r="M76" s="62"/>
      <c r="N76" s="62"/>
      <c r="V76" s="63"/>
      <c r="W76" s="63"/>
      <c r="X76" s="64"/>
    </row>
    <row r="77" spans="3:24" s="59" customFormat="1" ht="16.5">
      <c r="C77" s="60"/>
      <c r="D77" s="61"/>
      <c r="E77" s="61"/>
      <c r="F77" s="61"/>
      <c r="G77" s="61"/>
      <c r="H77" s="61"/>
      <c r="I77" s="61"/>
      <c r="J77" s="62"/>
      <c r="K77" s="62"/>
      <c r="L77" s="62"/>
      <c r="M77" s="62"/>
      <c r="N77" s="62"/>
      <c r="V77" s="63"/>
      <c r="W77" s="63"/>
      <c r="X77" s="64"/>
    </row>
    <row r="78" spans="3:24" s="59" customFormat="1" ht="16.5">
      <c r="C78" s="60"/>
      <c r="D78" s="61"/>
      <c r="E78" s="61"/>
      <c r="F78" s="61"/>
      <c r="G78" s="61"/>
      <c r="H78" s="61"/>
      <c r="I78" s="61"/>
      <c r="J78" s="62"/>
      <c r="K78" s="62"/>
      <c r="L78" s="62"/>
      <c r="M78" s="62"/>
      <c r="N78" s="62"/>
      <c r="V78" s="63"/>
      <c r="W78" s="63"/>
      <c r="X78" s="64"/>
    </row>
    <row r="79" spans="3:24" s="59" customFormat="1" ht="16.5">
      <c r="C79" s="60"/>
      <c r="D79" s="61"/>
      <c r="E79" s="61"/>
      <c r="F79" s="61"/>
      <c r="G79" s="61"/>
      <c r="H79" s="61"/>
      <c r="I79" s="61"/>
      <c r="J79" s="62"/>
      <c r="K79" s="62"/>
      <c r="L79" s="62"/>
      <c r="M79" s="62"/>
      <c r="N79" s="62"/>
      <c r="V79" s="63"/>
      <c r="W79" s="63"/>
      <c r="X79" s="64"/>
    </row>
    <row r="80" spans="3:24" s="59" customFormat="1" ht="16.5">
      <c r="C80" s="60"/>
      <c r="D80" s="61"/>
      <c r="E80" s="61"/>
      <c r="F80" s="61"/>
      <c r="G80" s="61"/>
      <c r="H80" s="61"/>
      <c r="I80" s="61"/>
      <c r="J80" s="62"/>
      <c r="K80" s="62"/>
      <c r="L80" s="62"/>
      <c r="M80" s="62"/>
      <c r="N80" s="62"/>
      <c r="V80" s="63"/>
      <c r="W80" s="63"/>
      <c r="X80" s="64"/>
    </row>
    <row r="81" spans="3:24" s="59" customFormat="1" ht="16.5">
      <c r="C81" s="60"/>
      <c r="D81" s="61"/>
      <c r="E81" s="61"/>
      <c r="F81" s="61"/>
      <c r="G81" s="61"/>
      <c r="H81" s="61"/>
      <c r="I81" s="61"/>
      <c r="J81" s="62"/>
      <c r="K81" s="62"/>
      <c r="L81" s="62"/>
      <c r="M81" s="62"/>
      <c r="N81" s="62"/>
      <c r="V81" s="63"/>
      <c r="W81" s="63"/>
      <c r="X81" s="64"/>
    </row>
    <row r="82" spans="3:24" s="59" customFormat="1" ht="16.5">
      <c r="C82" s="60"/>
      <c r="D82" s="61"/>
      <c r="E82" s="61"/>
      <c r="F82" s="61"/>
      <c r="G82" s="61"/>
      <c r="H82" s="61"/>
      <c r="I82" s="61"/>
      <c r="J82" s="62"/>
      <c r="K82" s="62"/>
      <c r="L82" s="62"/>
      <c r="M82" s="62"/>
      <c r="N82" s="62"/>
      <c r="V82" s="63"/>
      <c r="W82" s="63"/>
      <c r="X82" s="64"/>
    </row>
    <row r="83" spans="3:24" s="59" customFormat="1" ht="16.5">
      <c r="C83" s="60"/>
      <c r="D83" s="61"/>
      <c r="E83" s="61"/>
      <c r="F83" s="61"/>
      <c r="G83" s="61"/>
      <c r="H83" s="61"/>
      <c r="I83" s="61"/>
      <c r="J83" s="62"/>
      <c r="K83" s="62"/>
      <c r="L83" s="62"/>
      <c r="M83" s="62"/>
      <c r="N83" s="62"/>
      <c r="V83" s="63"/>
      <c r="W83" s="63"/>
      <c r="X83" s="64"/>
    </row>
    <row r="84" spans="3:24" s="59" customFormat="1" ht="16.5">
      <c r="C84" s="60"/>
      <c r="D84" s="61"/>
      <c r="E84" s="61"/>
      <c r="F84" s="61"/>
      <c r="G84" s="61"/>
      <c r="H84" s="61"/>
      <c r="I84" s="61"/>
      <c r="J84" s="62"/>
      <c r="K84" s="62"/>
      <c r="L84" s="62"/>
      <c r="M84" s="62"/>
      <c r="N84" s="62"/>
      <c r="V84" s="63"/>
      <c r="W84" s="63"/>
      <c r="X84" s="64"/>
    </row>
    <row r="85" spans="3:24" s="59" customFormat="1" ht="16.5">
      <c r="C85" s="60"/>
      <c r="D85" s="61"/>
      <c r="E85" s="61"/>
      <c r="F85" s="61"/>
      <c r="G85" s="61"/>
      <c r="H85" s="61"/>
      <c r="I85" s="61"/>
      <c r="J85" s="62"/>
      <c r="K85" s="62"/>
      <c r="L85" s="62"/>
      <c r="M85" s="62"/>
      <c r="N85" s="62"/>
      <c r="V85" s="63"/>
      <c r="W85" s="63"/>
      <c r="X85" s="64"/>
    </row>
    <row r="86" spans="3:24" s="59" customFormat="1" ht="16.5">
      <c r="C86" s="60"/>
      <c r="D86" s="61"/>
      <c r="E86" s="61"/>
      <c r="F86" s="61"/>
      <c r="G86" s="61"/>
      <c r="H86" s="61"/>
      <c r="I86" s="61"/>
      <c r="J86" s="62"/>
      <c r="K86" s="62"/>
      <c r="L86" s="62"/>
      <c r="M86" s="62"/>
      <c r="N86" s="62"/>
      <c r="V86" s="63"/>
      <c r="W86" s="63"/>
      <c r="X86" s="64"/>
    </row>
    <row r="87" spans="3:24" s="59" customFormat="1" ht="16.5">
      <c r="C87" s="60"/>
      <c r="D87" s="61"/>
      <c r="E87" s="61"/>
      <c r="F87" s="61"/>
      <c r="G87" s="61"/>
      <c r="H87" s="61"/>
      <c r="I87" s="61"/>
      <c r="J87" s="62"/>
      <c r="K87" s="62"/>
      <c r="L87" s="62"/>
      <c r="M87" s="62"/>
      <c r="N87" s="62"/>
      <c r="V87" s="63"/>
      <c r="W87" s="63"/>
      <c r="X87" s="64"/>
    </row>
    <row r="88" spans="3:24" s="59" customFormat="1" ht="16.5">
      <c r="C88" s="60"/>
      <c r="D88" s="61"/>
      <c r="E88" s="61"/>
      <c r="F88" s="61"/>
      <c r="G88" s="61"/>
      <c r="H88" s="61"/>
      <c r="I88" s="61"/>
      <c r="J88" s="62"/>
      <c r="K88" s="62"/>
      <c r="L88" s="62"/>
      <c r="M88" s="62"/>
      <c r="N88" s="62"/>
      <c r="V88" s="63"/>
      <c r="W88" s="63"/>
      <c r="X88" s="64"/>
    </row>
    <row r="89" spans="3:24" s="59" customFormat="1" ht="16.5">
      <c r="C89" s="60"/>
      <c r="D89" s="61"/>
      <c r="E89" s="61"/>
      <c r="F89" s="61"/>
      <c r="G89" s="61"/>
      <c r="H89" s="61"/>
      <c r="I89" s="61"/>
      <c r="J89" s="62"/>
      <c r="K89" s="62"/>
      <c r="L89" s="62"/>
      <c r="M89" s="62"/>
      <c r="N89" s="62"/>
      <c r="V89" s="63"/>
      <c r="W89" s="63"/>
      <c r="X89" s="64"/>
    </row>
    <row r="90" spans="3:24" s="59" customFormat="1" ht="16.5">
      <c r="C90" s="60"/>
      <c r="D90" s="61"/>
      <c r="E90" s="61"/>
      <c r="F90" s="61"/>
      <c r="G90" s="61"/>
      <c r="H90" s="61"/>
      <c r="I90" s="61"/>
      <c r="J90" s="62"/>
      <c r="K90" s="62"/>
      <c r="L90" s="62"/>
      <c r="M90" s="62"/>
      <c r="N90" s="62"/>
      <c r="V90" s="63"/>
      <c r="W90" s="63"/>
      <c r="X90" s="64"/>
    </row>
    <row r="91" spans="3:24" s="59" customFormat="1" ht="16.5">
      <c r="C91" s="60"/>
      <c r="D91" s="61"/>
      <c r="E91" s="61"/>
      <c r="F91" s="61"/>
      <c r="G91" s="61"/>
      <c r="H91" s="61"/>
      <c r="I91" s="61"/>
      <c r="J91" s="62"/>
      <c r="K91" s="62"/>
      <c r="L91" s="62"/>
      <c r="M91" s="62"/>
      <c r="N91" s="62"/>
      <c r="V91" s="63"/>
      <c r="W91" s="63"/>
      <c r="X91" s="64"/>
    </row>
    <row r="92" spans="3:24" s="59" customFormat="1" ht="16.5">
      <c r="C92" s="60"/>
      <c r="D92" s="61"/>
      <c r="E92" s="61"/>
      <c r="F92" s="61"/>
      <c r="G92" s="61"/>
      <c r="H92" s="61"/>
      <c r="I92" s="61"/>
      <c r="J92" s="62"/>
      <c r="K92" s="62"/>
      <c r="L92" s="62"/>
      <c r="M92" s="62"/>
      <c r="N92" s="62"/>
      <c r="V92" s="63"/>
      <c r="W92" s="63"/>
      <c r="X92" s="64"/>
    </row>
    <row r="93" spans="3:24" s="59" customFormat="1" ht="16.5">
      <c r="C93" s="60"/>
      <c r="D93" s="61"/>
      <c r="E93" s="61"/>
      <c r="F93" s="61"/>
      <c r="G93" s="61"/>
      <c r="H93" s="61"/>
      <c r="I93" s="61"/>
      <c r="J93" s="62"/>
      <c r="K93" s="62"/>
      <c r="L93" s="62"/>
      <c r="M93" s="62"/>
      <c r="N93" s="62"/>
      <c r="V93" s="63"/>
      <c r="W93" s="63"/>
      <c r="X93" s="64"/>
    </row>
    <row r="94" spans="3:24" s="59" customFormat="1" ht="16.5">
      <c r="C94" s="60"/>
      <c r="D94" s="61"/>
      <c r="E94" s="61"/>
      <c r="F94" s="61"/>
      <c r="G94" s="61"/>
      <c r="H94" s="61"/>
      <c r="I94" s="61"/>
      <c r="J94" s="62"/>
      <c r="K94" s="62"/>
      <c r="L94" s="62"/>
      <c r="M94" s="62"/>
      <c r="N94" s="62"/>
      <c r="V94" s="63"/>
      <c r="W94" s="63"/>
      <c r="X94" s="64"/>
    </row>
    <row r="95" spans="3:24" s="59" customFormat="1" ht="16.5">
      <c r="C95" s="60"/>
      <c r="D95" s="61"/>
      <c r="E95" s="61"/>
      <c r="F95" s="61"/>
      <c r="G95" s="61"/>
      <c r="H95" s="61"/>
      <c r="I95" s="61"/>
      <c r="J95" s="62"/>
      <c r="K95" s="62"/>
      <c r="L95" s="62"/>
      <c r="M95" s="62"/>
      <c r="N95" s="62"/>
      <c r="V95" s="63"/>
      <c r="W95" s="63"/>
      <c r="X95" s="64"/>
    </row>
    <row r="96" spans="3:24" s="59" customFormat="1" ht="16.5">
      <c r="C96" s="60"/>
      <c r="D96" s="61"/>
      <c r="E96" s="61"/>
      <c r="F96" s="61"/>
      <c r="G96" s="61"/>
      <c r="H96" s="61"/>
      <c r="I96" s="61"/>
      <c r="J96" s="62"/>
      <c r="K96" s="62"/>
      <c r="L96" s="62"/>
      <c r="M96" s="62"/>
      <c r="N96" s="62"/>
      <c r="V96" s="63"/>
      <c r="W96" s="63"/>
      <c r="X96" s="64"/>
    </row>
    <row r="97" spans="3:24" s="59" customFormat="1" ht="16.5">
      <c r="C97" s="60"/>
      <c r="D97" s="61"/>
      <c r="E97" s="61"/>
      <c r="F97" s="61"/>
      <c r="G97" s="61"/>
      <c r="H97" s="61"/>
      <c r="I97" s="61"/>
      <c r="J97" s="62"/>
      <c r="K97" s="62"/>
      <c r="L97" s="62"/>
      <c r="M97" s="62"/>
      <c r="N97" s="62"/>
      <c r="V97" s="63"/>
      <c r="W97" s="63"/>
      <c r="X97" s="64"/>
    </row>
    <row r="98" spans="3:24" s="59" customFormat="1" ht="16.5">
      <c r="C98" s="60"/>
      <c r="D98" s="61"/>
      <c r="E98" s="61"/>
      <c r="F98" s="61"/>
      <c r="G98" s="61"/>
      <c r="H98" s="61"/>
      <c r="I98" s="61"/>
      <c r="J98" s="62"/>
      <c r="K98" s="62"/>
      <c r="L98" s="62"/>
      <c r="M98" s="62"/>
      <c r="N98" s="62"/>
      <c r="V98" s="63"/>
      <c r="W98" s="63"/>
      <c r="X98" s="64"/>
    </row>
    <row r="99" spans="3:24" s="59" customFormat="1" ht="16.5">
      <c r="C99" s="60"/>
      <c r="D99" s="61"/>
      <c r="E99" s="61"/>
      <c r="F99" s="61"/>
      <c r="G99" s="61"/>
      <c r="H99" s="61"/>
      <c r="I99" s="61"/>
      <c r="J99" s="62"/>
      <c r="K99" s="62"/>
      <c r="L99" s="62"/>
      <c r="M99" s="62"/>
      <c r="N99" s="62"/>
      <c r="V99" s="63"/>
      <c r="W99" s="63"/>
      <c r="X99" s="64"/>
    </row>
    <row r="100" spans="3:24" s="59" customFormat="1" ht="16.5">
      <c r="C100" s="60"/>
      <c r="D100" s="61"/>
      <c r="E100" s="61"/>
      <c r="F100" s="61"/>
      <c r="G100" s="61"/>
      <c r="H100" s="61"/>
      <c r="I100" s="61"/>
      <c r="J100" s="62"/>
      <c r="K100" s="62"/>
      <c r="L100" s="62"/>
      <c r="M100" s="62"/>
      <c r="N100" s="62"/>
      <c r="V100" s="63"/>
      <c r="W100" s="63"/>
      <c r="X100" s="64"/>
    </row>
    <row r="101" spans="3:24" s="59" customFormat="1" ht="16.5">
      <c r="C101" s="60"/>
      <c r="D101" s="61"/>
      <c r="E101" s="61"/>
      <c r="F101" s="61"/>
      <c r="G101" s="61"/>
      <c r="H101" s="61"/>
      <c r="I101" s="61"/>
      <c r="J101" s="62"/>
      <c r="K101" s="62"/>
      <c r="L101" s="62"/>
      <c r="M101" s="62"/>
      <c r="N101" s="62"/>
      <c r="V101" s="63"/>
      <c r="W101" s="63"/>
      <c r="X101" s="64"/>
    </row>
    <row r="102" spans="3:24" s="59" customFormat="1" ht="16.5">
      <c r="C102" s="60"/>
      <c r="D102" s="61"/>
      <c r="E102" s="61"/>
      <c r="F102" s="61"/>
      <c r="G102" s="61"/>
      <c r="H102" s="61"/>
      <c r="I102" s="61"/>
      <c r="J102" s="62"/>
      <c r="K102" s="62"/>
      <c r="L102" s="62"/>
      <c r="M102" s="62"/>
      <c r="N102" s="62"/>
      <c r="V102" s="63"/>
      <c r="W102" s="63"/>
      <c r="X102" s="64"/>
    </row>
    <row r="103" spans="3:24" s="59" customFormat="1" ht="16.5">
      <c r="C103" s="60"/>
      <c r="D103" s="61"/>
      <c r="E103" s="61"/>
      <c r="F103" s="61"/>
      <c r="G103" s="61"/>
      <c r="H103" s="61"/>
      <c r="I103" s="61"/>
      <c r="J103" s="62"/>
      <c r="K103" s="62"/>
      <c r="L103" s="62"/>
      <c r="M103" s="62"/>
      <c r="N103" s="62"/>
      <c r="V103" s="63"/>
      <c r="W103" s="63"/>
      <c r="X103" s="64"/>
    </row>
    <row r="104" spans="3:24" s="59" customFormat="1" ht="16.5">
      <c r="C104" s="60"/>
      <c r="D104" s="61"/>
      <c r="E104" s="61"/>
      <c r="F104" s="61"/>
      <c r="G104" s="61"/>
      <c r="H104" s="61"/>
      <c r="I104" s="61"/>
      <c r="J104" s="62"/>
      <c r="K104" s="62"/>
      <c r="L104" s="62"/>
      <c r="M104" s="62"/>
      <c r="N104" s="62"/>
      <c r="V104" s="63"/>
      <c r="W104" s="63"/>
      <c r="X104" s="64"/>
    </row>
    <row r="105" spans="3:24" s="59" customFormat="1" ht="16.5">
      <c r="C105" s="60"/>
      <c r="D105" s="61"/>
      <c r="E105" s="61"/>
      <c r="F105" s="61"/>
      <c r="G105" s="61"/>
      <c r="H105" s="61"/>
      <c r="I105" s="61"/>
      <c r="J105" s="62"/>
      <c r="K105" s="62"/>
      <c r="L105" s="62"/>
      <c r="M105" s="62"/>
      <c r="N105" s="62"/>
      <c r="V105" s="63"/>
      <c r="W105" s="63"/>
      <c r="X105" s="64"/>
    </row>
    <row r="106" spans="3:24" s="59" customFormat="1" ht="16.5">
      <c r="C106" s="60"/>
      <c r="D106" s="61"/>
      <c r="E106" s="61"/>
      <c r="F106" s="61"/>
      <c r="G106" s="61"/>
      <c r="H106" s="61"/>
      <c r="I106" s="61"/>
      <c r="J106" s="62"/>
      <c r="K106" s="62"/>
      <c r="L106" s="62"/>
      <c r="M106" s="62"/>
      <c r="N106" s="62"/>
      <c r="V106" s="63"/>
      <c r="W106" s="63"/>
      <c r="X106" s="64"/>
    </row>
    <row r="107" spans="3:24" s="59" customFormat="1" ht="16.5">
      <c r="C107" s="60"/>
      <c r="D107" s="61"/>
      <c r="E107" s="61"/>
      <c r="F107" s="61"/>
      <c r="G107" s="61"/>
      <c r="H107" s="61"/>
      <c r="I107" s="61"/>
      <c r="J107" s="62"/>
      <c r="K107" s="62"/>
      <c r="L107" s="62"/>
      <c r="M107" s="62"/>
      <c r="N107" s="62"/>
      <c r="V107" s="63"/>
      <c r="W107" s="63"/>
      <c r="X107" s="64"/>
    </row>
    <row r="108" spans="3:24" s="59" customFormat="1" ht="16.5">
      <c r="C108" s="60"/>
      <c r="D108" s="61"/>
      <c r="E108" s="61"/>
      <c r="F108" s="61"/>
      <c r="G108" s="61"/>
      <c r="H108" s="61"/>
      <c r="I108" s="61"/>
      <c r="J108" s="62"/>
      <c r="K108" s="62"/>
      <c r="L108" s="62"/>
      <c r="M108" s="62"/>
      <c r="N108" s="62"/>
      <c r="V108" s="63"/>
      <c r="W108" s="63"/>
      <c r="X108" s="64"/>
    </row>
    <row r="109" spans="3:24" s="59" customFormat="1" ht="16.5">
      <c r="C109" s="60"/>
      <c r="D109" s="61"/>
      <c r="E109" s="61"/>
      <c r="F109" s="61"/>
      <c r="G109" s="61"/>
      <c r="H109" s="61"/>
      <c r="I109" s="61"/>
      <c r="J109" s="62"/>
      <c r="K109" s="62"/>
      <c r="L109" s="62"/>
      <c r="M109" s="62"/>
      <c r="N109" s="62"/>
      <c r="V109" s="63"/>
      <c r="W109" s="63"/>
      <c r="X109" s="64"/>
    </row>
    <row r="110" spans="3:24" s="59" customFormat="1" ht="16.5">
      <c r="C110" s="60"/>
      <c r="D110" s="61"/>
      <c r="E110" s="61"/>
      <c r="F110" s="61"/>
      <c r="G110" s="61"/>
      <c r="H110" s="61"/>
      <c r="I110" s="61"/>
      <c r="J110" s="62"/>
      <c r="K110" s="62"/>
      <c r="L110" s="62"/>
      <c r="M110" s="62"/>
      <c r="N110" s="62"/>
      <c r="V110" s="63"/>
      <c r="W110" s="63"/>
      <c r="X110" s="64"/>
    </row>
    <row r="111" spans="3:24" s="59" customFormat="1" ht="16.5">
      <c r="C111" s="60"/>
      <c r="D111" s="61"/>
      <c r="E111" s="61"/>
      <c r="F111" s="61"/>
      <c r="G111" s="61"/>
      <c r="H111" s="61"/>
      <c r="I111" s="61"/>
      <c r="J111" s="62"/>
      <c r="K111" s="62"/>
      <c r="L111" s="62"/>
      <c r="M111" s="62"/>
      <c r="N111" s="62"/>
      <c r="V111" s="63"/>
      <c r="W111" s="63"/>
      <c r="X111" s="64"/>
    </row>
    <row r="112" spans="3:24" s="59" customFormat="1" ht="16.5">
      <c r="C112" s="60"/>
      <c r="D112" s="61"/>
      <c r="E112" s="61"/>
      <c r="F112" s="61"/>
      <c r="G112" s="61"/>
      <c r="H112" s="61"/>
      <c r="I112" s="61"/>
      <c r="J112" s="62"/>
      <c r="K112" s="62"/>
      <c r="L112" s="62"/>
      <c r="M112" s="62"/>
      <c r="N112" s="62"/>
      <c r="V112" s="63"/>
      <c r="W112" s="63"/>
      <c r="X112" s="64"/>
    </row>
    <row r="113" spans="3:24" s="59" customFormat="1" ht="16.5">
      <c r="C113" s="60"/>
      <c r="D113" s="61"/>
      <c r="E113" s="61"/>
      <c r="F113" s="61"/>
      <c r="G113" s="61"/>
      <c r="H113" s="61"/>
      <c r="I113" s="61"/>
      <c r="J113" s="62"/>
      <c r="K113" s="62"/>
      <c r="L113" s="62"/>
      <c r="M113" s="62"/>
      <c r="N113" s="62"/>
      <c r="V113" s="63"/>
      <c r="W113" s="63"/>
      <c r="X113" s="64"/>
    </row>
    <row r="114" spans="3:24" s="59" customFormat="1" ht="16.5">
      <c r="C114" s="60"/>
      <c r="D114" s="61"/>
      <c r="E114" s="61"/>
      <c r="F114" s="61"/>
      <c r="G114" s="61"/>
      <c r="H114" s="61"/>
      <c r="I114" s="61"/>
      <c r="J114" s="62"/>
      <c r="K114" s="62"/>
      <c r="L114" s="62"/>
      <c r="M114" s="62"/>
      <c r="N114" s="62"/>
      <c r="V114" s="63"/>
      <c r="W114" s="63"/>
      <c r="X114" s="64"/>
    </row>
    <row r="115" spans="3:24" s="59" customFormat="1" ht="16.5">
      <c r="C115" s="60"/>
      <c r="D115" s="61"/>
      <c r="E115" s="61"/>
      <c r="F115" s="61"/>
      <c r="G115" s="61"/>
      <c r="H115" s="61"/>
      <c r="I115" s="61"/>
      <c r="J115" s="62"/>
      <c r="K115" s="62"/>
      <c r="L115" s="62"/>
      <c r="M115" s="62"/>
      <c r="N115" s="62"/>
      <c r="V115" s="63"/>
      <c r="W115" s="63"/>
      <c r="X115" s="64"/>
    </row>
    <row r="116" spans="3:24" s="59" customFormat="1" ht="16.5">
      <c r="C116" s="60"/>
      <c r="D116" s="61"/>
      <c r="E116" s="61"/>
      <c r="F116" s="61"/>
      <c r="G116" s="61"/>
      <c r="H116" s="61"/>
      <c r="I116" s="61"/>
      <c r="J116" s="62"/>
      <c r="K116" s="62"/>
      <c r="L116" s="62"/>
      <c r="M116" s="62"/>
      <c r="N116" s="62"/>
      <c r="V116" s="63"/>
      <c r="W116" s="63"/>
      <c r="X116" s="64"/>
    </row>
    <row r="117" spans="3:24" s="59" customFormat="1" ht="16.5">
      <c r="C117" s="60"/>
      <c r="D117" s="61"/>
      <c r="E117" s="61"/>
      <c r="F117" s="61"/>
      <c r="G117" s="61"/>
      <c r="H117" s="61"/>
      <c r="I117" s="61"/>
      <c r="J117" s="62"/>
      <c r="K117" s="62"/>
      <c r="L117" s="62"/>
      <c r="M117" s="62"/>
      <c r="N117" s="62"/>
      <c r="V117" s="63"/>
      <c r="W117" s="63"/>
      <c r="X117" s="64"/>
    </row>
    <row r="118" spans="3:24" s="59" customFormat="1" ht="16.5">
      <c r="C118" s="60"/>
      <c r="D118" s="61"/>
      <c r="E118" s="61"/>
      <c r="F118" s="61"/>
      <c r="G118" s="61"/>
      <c r="H118" s="61"/>
      <c r="I118" s="61"/>
      <c r="J118" s="62"/>
      <c r="K118" s="62"/>
      <c r="L118" s="62"/>
      <c r="M118" s="62"/>
      <c r="N118" s="62"/>
      <c r="V118" s="63"/>
      <c r="W118" s="63"/>
      <c r="X118" s="64"/>
    </row>
    <row r="119" spans="3:24" s="59" customFormat="1" ht="16.5">
      <c r="C119" s="60"/>
      <c r="D119" s="61"/>
      <c r="E119" s="61"/>
      <c r="F119" s="61"/>
      <c r="G119" s="61"/>
      <c r="H119" s="61"/>
      <c r="I119" s="61"/>
      <c r="J119" s="62"/>
      <c r="K119" s="62"/>
      <c r="L119" s="62"/>
      <c r="M119" s="62"/>
      <c r="N119" s="62"/>
      <c r="V119" s="63"/>
      <c r="W119" s="63"/>
      <c r="X119" s="64"/>
    </row>
    <row r="120" spans="3:24" s="59" customFormat="1" ht="16.5">
      <c r="C120" s="60"/>
      <c r="D120" s="61"/>
      <c r="E120" s="61"/>
      <c r="F120" s="61"/>
      <c r="G120" s="61"/>
      <c r="H120" s="61"/>
      <c r="I120" s="61"/>
      <c r="J120" s="62"/>
      <c r="K120" s="62"/>
      <c r="L120" s="62"/>
      <c r="M120" s="62"/>
      <c r="N120" s="62"/>
      <c r="V120" s="63"/>
      <c r="W120" s="63"/>
      <c r="X120" s="64"/>
    </row>
    <row r="121" spans="3:24" s="59" customFormat="1" ht="16.5">
      <c r="C121" s="60"/>
      <c r="D121" s="61"/>
      <c r="E121" s="61"/>
      <c r="F121" s="61"/>
      <c r="G121" s="61"/>
      <c r="H121" s="61"/>
      <c r="I121" s="61"/>
      <c r="J121" s="62"/>
      <c r="K121" s="62"/>
      <c r="L121" s="62"/>
      <c r="M121" s="62"/>
      <c r="N121" s="62"/>
      <c r="V121" s="63"/>
      <c r="W121" s="63"/>
      <c r="X121" s="64"/>
    </row>
    <row r="122" spans="3:24" s="59" customFormat="1" ht="16.5">
      <c r="C122" s="60"/>
      <c r="D122" s="61"/>
      <c r="E122" s="61"/>
      <c r="F122" s="61"/>
      <c r="G122" s="61"/>
      <c r="H122" s="61"/>
      <c r="I122" s="61"/>
      <c r="J122" s="62"/>
      <c r="K122" s="62"/>
      <c r="L122" s="62"/>
      <c r="M122" s="62"/>
      <c r="N122" s="62"/>
      <c r="V122" s="63"/>
      <c r="W122" s="63"/>
      <c r="X122" s="64"/>
    </row>
    <row r="123" spans="3:24" s="59" customFormat="1" ht="16.5">
      <c r="C123" s="60"/>
      <c r="D123" s="61"/>
      <c r="E123" s="61"/>
      <c r="F123" s="61"/>
      <c r="G123" s="61"/>
      <c r="H123" s="61"/>
      <c r="I123" s="61"/>
      <c r="J123" s="62"/>
      <c r="K123" s="62"/>
      <c r="L123" s="62"/>
      <c r="M123" s="62"/>
      <c r="N123" s="62"/>
      <c r="V123" s="63"/>
      <c r="W123" s="63"/>
      <c r="X123" s="64"/>
    </row>
    <row r="124" spans="3:24" s="59" customFormat="1" ht="16.5">
      <c r="C124" s="60"/>
      <c r="D124" s="61"/>
      <c r="E124" s="61"/>
      <c r="F124" s="61"/>
      <c r="G124" s="61"/>
      <c r="H124" s="61"/>
      <c r="I124" s="61"/>
      <c r="J124" s="62"/>
      <c r="K124" s="62"/>
      <c r="L124" s="62"/>
      <c r="M124" s="62"/>
      <c r="N124" s="62"/>
      <c r="V124" s="63"/>
      <c r="W124" s="63"/>
      <c r="X124" s="64"/>
    </row>
    <row r="125" spans="3:24" s="59" customFormat="1" ht="16.5">
      <c r="C125" s="60"/>
      <c r="D125" s="61"/>
      <c r="E125" s="61"/>
      <c r="F125" s="61"/>
      <c r="G125" s="61"/>
      <c r="H125" s="61"/>
      <c r="I125" s="61"/>
      <c r="J125" s="62"/>
      <c r="K125" s="62"/>
      <c r="L125" s="62"/>
      <c r="M125" s="62"/>
      <c r="N125" s="62"/>
      <c r="V125" s="63"/>
      <c r="W125" s="63"/>
      <c r="X125" s="64"/>
    </row>
    <row r="126" spans="3:24" s="59" customFormat="1" ht="16.5">
      <c r="C126" s="60"/>
      <c r="D126" s="61"/>
      <c r="E126" s="61"/>
      <c r="F126" s="61"/>
      <c r="G126" s="61"/>
      <c r="H126" s="61"/>
      <c r="I126" s="61"/>
      <c r="J126" s="62"/>
      <c r="K126" s="62"/>
      <c r="L126" s="62"/>
      <c r="M126" s="62"/>
      <c r="N126" s="62"/>
      <c r="V126" s="63"/>
      <c r="W126" s="63"/>
      <c r="X126" s="64"/>
    </row>
    <row r="127" spans="3:24" s="59" customFormat="1" ht="16.5">
      <c r="C127" s="60"/>
      <c r="D127" s="61"/>
      <c r="E127" s="61"/>
      <c r="F127" s="61"/>
      <c r="G127" s="61"/>
      <c r="H127" s="61"/>
      <c r="I127" s="61"/>
      <c r="J127" s="62"/>
      <c r="K127" s="62"/>
      <c r="L127" s="62"/>
      <c r="M127" s="62"/>
      <c r="N127" s="62"/>
      <c r="V127" s="63"/>
      <c r="W127" s="63"/>
      <c r="X127" s="64"/>
    </row>
    <row r="128" spans="3:24" s="59" customFormat="1" ht="16.5">
      <c r="C128" s="60"/>
      <c r="D128" s="61"/>
      <c r="E128" s="61"/>
      <c r="F128" s="61"/>
      <c r="G128" s="61"/>
      <c r="H128" s="61"/>
      <c r="I128" s="61"/>
      <c r="J128" s="62"/>
      <c r="K128" s="62"/>
      <c r="L128" s="62"/>
      <c r="M128" s="62"/>
      <c r="N128" s="62"/>
      <c r="V128" s="63"/>
      <c r="W128" s="63"/>
      <c r="X128" s="64"/>
    </row>
    <row r="129" spans="3:24" s="59" customFormat="1" ht="16.5">
      <c r="C129" s="60"/>
      <c r="D129" s="61"/>
      <c r="E129" s="61"/>
      <c r="F129" s="61"/>
      <c r="G129" s="61"/>
      <c r="H129" s="61"/>
      <c r="I129" s="61"/>
      <c r="J129" s="62"/>
      <c r="K129" s="62"/>
      <c r="L129" s="62"/>
      <c r="M129" s="62"/>
      <c r="N129" s="62"/>
      <c r="V129" s="63"/>
      <c r="W129" s="63"/>
      <c r="X129" s="64"/>
    </row>
    <row r="130" spans="3:24" s="59" customFormat="1" ht="16.5">
      <c r="C130" s="60"/>
      <c r="D130" s="61"/>
      <c r="E130" s="61"/>
      <c r="F130" s="61"/>
      <c r="G130" s="61"/>
      <c r="H130" s="61"/>
      <c r="I130" s="61"/>
      <c r="J130" s="62"/>
      <c r="K130" s="62"/>
      <c r="L130" s="62"/>
      <c r="M130" s="62"/>
      <c r="N130" s="62"/>
      <c r="V130" s="63"/>
      <c r="W130" s="63"/>
      <c r="X130" s="64"/>
    </row>
    <row r="131" spans="3:24" s="59" customFormat="1" ht="16.5">
      <c r="C131" s="60"/>
      <c r="D131" s="61"/>
      <c r="E131" s="61"/>
      <c r="F131" s="61"/>
      <c r="G131" s="61"/>
      <c r="H131" s="61"/>
      <c r="I131" s="61"/>
      <c r="J131" s="62"/>
      <c r="K131" s="62"/>
      <c r="L131" s="62"/>
      <c r="M131" s="62"/>
      <c r="N131" s="62"/>
      <c r="V131" s="63"/>
      <c r="W131" s="63"/>
      <c r="X131" s="64"/>
    </row>
    <row r="132" spans="3:24" s="59" customFormat="1" ht="16.5">
      <c r="C132" s="60"/>
      <c r="D132" s="61"/>
      <c r="E132" s="61"/>
      <c r="F132" s="61"/>
      <c r="G132" s="61"/>
      <c r="H132" s="61"/>
      <c r="I132" s="61"/>
      <c r="J132" s="62"/>
      <c r="K132" s="62"/>
      <c r="L132" s="62"/>
      <c r="M132" s="62"/>
      <c r="N132" s="62"/>
      <c r="V132" s="63"/>
      <c r="W132" s="63"/>
      <c r="X132" s="64"/>
    </row>
    <row r="133" spans="3:24" s="59" customFormat="1" ht="16.5">
      <c r="C133" s="60"/>
      <c r="D133" s="61"/>
      <c r="E133" s="61"/>
      <c r="F133" s="61"/>
      <c r="G133" s="61"/>
      <c r="H133" s="61"/>
      <c r="I133" s="61"/>
      <c r="J133" s="62"/>
      <c r="K133" s="62"/>
      <c r="L133" s="62"/>
      <c r="M133" s="62"/>
      <c r="N133" s="62"/>
      <c r="V133" s="63"/>
      <c r="W133" s="63"/>
      <c r="X133" s="64"/>
    </row>
    <row r="134" spans="3:24" s="59" customFormat="1" ht="16.5">
      <c r="C134" s="60"/>
      <c r="D134" s="61"/>
      <c r="E134" s="61"/>
      <c r="F134" s="61"/>
      <c r="G134" s="61"/>
      <c r="H134" s="61"/>
      <c r="I134" s="61"/>
      <c r="J134" s="62"/>
      <c r="K134" s="62"/>
      <c r="L134" s="62"/>
      <c r="M134" s="62"/>
      <c r="N134" s="62"/>
      <c r="V134" s="63"/>
      <c r="W134" s="63"/>
      <c r="X134" s="64"/>
    </row>
    <row r="135" spans="3:24" s="59" customFormat="1" ht="16.5">
      <c r="C135" s="60"/>
      <c r="D135" s="61"/>
      <c r="E135" s="61"/>
      <c r="F135" s="61"/>
      <c r="G135" s="61"/>
      <c r="H135" s="61"/>
      <c r="I135" s="61"/>
      <c r="J135" s="62"/>
      <c r="K135" s="62"/>
      <c r="L135" s="62"/>
      <c r="M135" s="62"/>
      <c r="N135" s="62"/>
      <c r="V135" s="63"/>
      <c r="W135" s="63"/>
      <c r="X135" s="64"/>
    </row>
    <row r="136" spans="3:24" s="59" customFormat="1" ht="16.5">
      <c r="C136" s="60"/>
      <c r="D136" s="61"/>
      <c r="E136" s="61"/>
      <c r="F136" s="61"/>
      <c r="G136" s="61"/>
      <c r="H136" s="61"/>
      <c r="I136" s="61"/>
      <c r="J136" s="62"/>
      <c r="K136" s="62"/>
      <c r="L136" s="62"/>
      <c r="M136" s="62"/>
      <c r="N136" s="62"/>
      <c r="V136" s="63"/>
      <c r="W136" s="63"/>
      <c r="X136" s="64"/>
    </row>
    <row r="137" spans="3:24" s="59" customFormat="1" ht="16.5">
      <c r="C137" s="60"/>
      <c r="D137" s="61"/>
      <c r="E137" s="61"/>
      <c r="F137" s="61"/>
      <c r="G137" s="61"/>
      <c r="H137" s="61"/>
      <c r="I137" s="61"/>
      <c r="J137" s="62"/>
      <c r="K137" s="62"/>
      <c r="L137" s="62"/>
      <c r="M137" s="62"/>
      <c r="N137" s="62"/>
      <c r="V137" s="63"/>
      <c r="W137" s="63"/>
      <c r="X137" s="64"/>
    </row>
    <row r="138" spans="3:24" s="59" customFormat="1" ht="16.5">
      <c r="C138" s="60"/>
      <c r="D138" s="61"/>
      <c r="E138" s="61"/>
      <c r="F138" s="61"/>
      <c r="G138" s="61"/>
      <c r="H138" s="61"/>
      <c r="I138" s="61"/>
      <c r="J138" s="62"/>
      <c r="K138" s="62"/>
      <c r="L138" s="62"/>
      <c r="M138" s="62"/>
      <c r="N138" s="62"/>
      <c r="V138" s="63"/>
      <c r="W138" s="63"/>
      <c r="X138" s="64"/>
    </row>
    <row r="139" spans="3:24" s="59" customFormat="1" ht="16.5">
      <c r="C139" s="60"/>
      <c r="D139" s="61"/>
      <c r="E139" s="61"/>
      <c r="F139" s="61"/>
      <c r="G139" s="61"/>
      <c r="H139" s="61"/>
      <c r="I139" s="61"/>
      <c r="J139" s="62"/>
      <c r="K139" s="62"/>
      <c r="L139" s="62"/>
      <c r="M139" s="62"/>
      <c r="N139" s="62"/>
      <c r="V139" s="63"/>
      <c r="W139" s="63"/>
      <c r="X139" s="64"/>
    </row>
    <row r="140" spans="3:24" s="59" customFormat="1" ht="16.5">
      <c r="C140" s="60"/>
      <c r="D140" s="61"/>
      <c r="E140" s="61"/>
      <c r="F140" s="61"/>
      <c r="G140" s="61"/>
      <c r="H140" s="61"/>
      <c r="I140" s="61"/>
      <c r="J140" s="62"/>
      <c r="K140" s="62"/>
      <c r="L140" s="62"/>
      <c r="M140" s="62"/>
      <c r="N140" s="62"/>
      <c r="V140" s="63"/>
      <c r="W140" s="63"/>
      <c r="X140" s="64"/>
    </row>
    <row r="141" spans="3:24" s="59" customFormat="1" ht="16.5">
      <c r="C141" s="60"/>
      <c r="D141" s="61"/>
      <c r="E141" s="61"/>
      <c r="F141" s="61"/>
      <c r="G141" s="61"/>
      <c r="H141" s="61"/>
      <c r="I141" s="61"/>
      <c r="J141" s="62"/>
      <c r="K141" s="62"/>
      <c r="L141" s="62"/>
      <c r="M141" s="62"/>
      <c r="N141" s="62"/>
      <c r="V141" s="63"/>
      <c r="W141" s="63"/>
      <c r="X141" s="64"/>
    </row>
    <row r="142" spans="3:24" s="59" customFormat="1" ht="16.5">
      <c r="C142" s="60"/>
      <c r="D142" s="61"/>
      <c r="E142" s="61"/>
      <c r="F142" s="61"/>
      <c r="G142" s="61"/>
      <c r="H142" s="61"/>
      <c r="I142" s="61"/>
      <c r="J142" s="62"/>
      <c r="K142" s="62"/>
      <c r="L142" s="62"/>
      <c r="M142" s="62"/>
      <c r="N142" s="62"/>
      <c r="V142" s="63"/>
      <c r="W142" s="63"/>
      <c r="X142" s="64"/>
    </row>
    <row r="143" spans="3:24" s="59" customFormat="1" ht="16.5">
      <c r="C143" s="60"/>
      <c r="D143" s="61"/>
      <c r="E143" s="61"/>
      <c r="F143" s="61"/>
      <c r="G143" s="61"/>
      <c r="H143" s="61"/>
      <c r="I143" s="61"/>
      <c r="J143" s="62"/>
      <c r="K143" s="62"/>
      <c r="L143" s="62"/>
      <c r="M143" s="62"/>
      <c r="N143" s="62"/>
      <c r="V143" s="63"/>
      <c r="W143" s="63"/>
      <c r="X143" s="64"/>
    </row>
    <row r="144" spans="3:24" s="59" customFormat="1" ht="16.5">
      <c r="C144" s="60"/>
      <c r="D144" s="61"/>
      <c r="E144" s="61"/>
      <c r="F144" s="61"/>
      <c r="G144" s="61"/>
      <c r="H144" s="61"/>
      <c r="I144" s="61"/>
      <c r="J144" s="62"/>
      <c r="K144" s="62"/>
      <c r="L144" s="62"/>
      <c r="M144" s="62"/>
      <c r="N144" s="62"/>
      <c r="V144" s="63"/>
      <c r="W144" s="63"/>
      <c r="X144" s="64"/>
    </row>
    <row r="145" spans="3:24" s="59" customFormat="1" ht="16.5">
      <c r="C145" s="60"/>
      <c r="D145" s="61"/>
      <c r="E145" s="61"/>
      <c r="F145" s="61"/>
      <c r="G145" s="61"/>
      <c r="H145" s="61"/>
      <c r="I145" s="61"/>
      <c r="J145" s="62"/>
      <c r="K145" s="62"/>
      <c r="L145" s="62"/>
      <c r="M145" s="62"/>
      <c r="N145" s="62"/>
      <c r="V145" s="63"/>
      <c r="W145" s="63"/>
      <c r="X145" s="64"/>
    </row>
    <row r="146" spans="3:24" s="59" customFormat="1" ht="16.5">
      <c r="C146" s="60"/>
      <c r="D146" s="61"/>
      <c r="E146" s="61"/>
      <c r="F146" s="61"/>
      <c r="G146" s="61"/>
      <c r="H146" s="61"/>
      <c r="I146" s="61"/>
      <c r="J146" s="62"/>
      <c r="K146" s="62"/>
      <c r="L146" s="62"/>
      <c r="M146" s="62"/>
      <c r="N146" s="62"/>
      <c r="V146" s="63"/>
      <c r="W146" s="63"/>
      <c r="X146" s="64"/>
    </row>
    <row r="147" spans="3:24" s="59" customFormat="1" ht="16.5">
      <c r="C147" s="60"/>
      <c r="D147" s="61"/>
      <c r="E147" s="61"/>
      <c r="F147" s="61"/>
      <c r="G147" s="61"/>
      <c r="H147" s="61"/>
      <c r="I147" s="61"/>
      <c r="J147" s="62"/>
      <c r="K147" s="62"/>
      <c r="L147" s="62"/>
      <c r="M147" s="62"/>
      <c r="N147" s="62"/>
      <c r="V147" s="63"/>
      <c r="W147" s="63"/>
      <c r="X147" s="64"/>
    </row>
    <row r="148" spans="3:24" s="59" customFormat="1" ht="16.5">
      <c r="C148" s="60"/>
      <c r="D148" s="61"/>
      <c r="E148" s="61"/>
      <c r="F148" s="61"/>
      <c r="G148" s="61"/>
      <c r="H148" s="61"/>
      <c r="I148" s="61"/>
      <c r="J148" s="62"/>
      <c r="K148" s="62"/>
      <c r="L148" s="62"/>
      <c r="M148" s="62"/>
      <c r="N148" s="62"/>
      <c r="V148" s="63"/>
      <c r="W148" s="63"/>
      <c r="X148" s="64"/>
    </row>
    <row r="149" spans="3:24" s="59" customFormat="1" ht="16.5">
      <c r="C149" s="60"/>
      <c r="D149" s="61"/>
      <c r="E149" s="61"/>
      <c r="F149" s="61"/>
      <c r="G149" s="61"/>
      <c r="H149" s="61"/>
      <c r="I149" s="61"/>
      <c r="J149" s="62"/>
      <c r="K149" s="62"/>
      <c r="L149" s="62"/>
      <c r="M149" s="62"/>
      <c r="N149" s="62"/>
      <c r="V149" s="63"/>
      <c r="W149" s="63"/>
      <c r="X149" s="64"/>
    </row>
    <row r="150" spans="3:24" s="59" customFormat="1" ht="16.5">
      <c r="C150" s="60"/>
      <c r="D150" s="61"/>
      <c r="E150" s="61"/>
      <c r="F150" s="61"/>
      <c r="G150" s="61"/>
      <c r="H150" s="61"/>
      <c r="I150" s="61"/>
      <c r="J150" s="62"/>
      <c r="K150" s="62"/>
      <c r="L150" s="62"/>
      <c r="M150" s="62"/>
      <c r="N150" s="62"/>
      <c r="V150" s="63"/>
      <c r="W150" s="63"/>
      <c r="X150" s="64"/>
    </row>
    <row r="151" spans="3:24" s="59" customFormat="1" ht="16.5">
      <c r="C151" s="60"/>
      <c r="D151" s="61"/>
      <c r="E151" s="61"/>
      <c r="F151" s="61"/>
      <c r="G151" s="61"/>
      <c r="H151" s="61"/>
      <c r="I151" s="61"/>
      <c r="J151" s="62"/>
      <c r="K151" s="62"/>
      <c r="L151" s="62"/>
      <c r="M151" s="62"/>
      <c r="N151" s="62"/>
      <c r="V151" s="63"/>
      <c r="W151" s="63"/>
      <c r="X151" s="64"/>
    </row>
    <row r="152" spans="3:24" s="59" customFormat="1" ht="16.5">
      <c r="C152" s="60"/>
      <c r="D152" s="61"/>
      <c r="E152" s="61"/>
      <c r="F152" s="61"/>
      <c r="G152" s="61"/>
      <c r="H152" s="61"/>
      <c r="I152" s="61"/>
      <c r="J152" s="62"/>
      <c r="K152" s="62"/>
      <c r="L152" s="62"/>
      <c r="M152" s="62"/>
      <c r="N152" s="62"/>
      <c r="V152" s="63"/>
      <c r="W152" s="63"/>
      <c r="X152" s="64"/>
    </row>
    <row r="153" spans="3:24" s="59" customFormat="1" ht="16.5">
      <c r="C153" s="60"/>
      <c r="D153" s="61"/>
      <c r="E153" s="61"/>
      <c r="F153" s="61"/>
      <c r="G153" s="61"/>
      <c r="H153" s="61"/>
      <c r="I153" s="61"/>
      <c r="J153" s="62"/>
      <c r="K153" s="62"/>
      <c r="L153" s="62"/>
      <c r="M153" s="62"/>
      <c r="N153" s="62"/>
      <c r="V153" s="63"/>
      <c r="W153" s="63"/>
      <c r="X153" s="64"/>
    </row>
    <row r="154" spans="3:24" s="59" customFormat="1" ht="16.5">
      <c r="C154" s="60"/>
      <c r="D154" s="61"/>
      <c r="E154" s="61"/>
      <c r="F154" s="61"/>
      <c r="G154" s="61"/>
      <c r="H154" s="61"/>
      <c r="I154" s="61"/>
      <c r="J154" s="62"/>
      <c r="K154" s="62"/>
      <c r="L154" s="62"/>
      <c r="M154" s="62"/>
      <c r="N154" s="62"/>
      <c r="V154" s="63"/>
      <c r="W154" s="63"/>
      <c r="X154" s="64"/>
    </row>
    <row r="155" spans="3:24" s="59" customFormat="1" ht="16.5">
      <c r="C155" s="60"/>
      <c r="D155" s="61"/>
      <c r="E155" s="61"/>
      <c r="F155" s="61"/>
      <c r="G155" s="61"/>
      <c r="H155" s="61"/>
      <c r="I155" s="61"/>
      <c r="J155" s="62"/>
      <c r="K155" s="62"/>
      <c r="L155" s="62"/>
      <c r="M155" s="62"/>
      <c r="N155" s="62"/>
      <c r="V155" s="63"/>
      <c r="W155" s="63"/>
      <c r="X155" s="64"/>
    </row>
    <row r="156" spans="3:24" s="59" customFormat="1" ht="16.5">
      <c r="C156" s="60"/>
      <c r="D156" s="61"/>
      <c r="E156" s="61"/>
      <c r="F156" s="61"/>
      <c r="G156" s="61"/>
      <c r="H156" s="61"/>
      <c r="I156" s="61"/>
      <c r="J156" s="62"/>
      <c r="K156" s="62"/>
      <c r="L156" s="62"/>
      <c r="M156" s="62"/>
      <c r="N156" s="62"/>
      <c r="V156" s="63"/>
      <c r="W156" s="63"/>
      <c r="X156" s="64"/>
    </row>
    <row r="157" spans="3:24" s="59" customFormat="1" ht="16.5">
      <c r="C157" s="60"/>
      <c r="D157" s="61"/>
      <c r="E157" s="61"/>
      <c r="F157" s="61"/>
      <c r="G157" s="61"/>
      <c r="H157" s="61"/>
      <c r="I157" s="61"/>
      <c r="J157" s="62"/>
      <c r="K157" s="62"/>
      <c r="L157" s="62"/>
      <c r="M157" s="62"/>
      <c r="N157" s="62"/>
      <c r="V157" s="63"/>
      <c r="W157" s="63"/>
      <c r="X157" s="64"/>
    </row>
    <row r="158" spans="3:24" s="59" customFormat="1" ht="16.5">
      <c r="C158" s="60"/>
      <c r="D158" s="61"/>
      <c r="E158" s="61"/>
      <c r="F158" s="61"/>
      <c r="G158" s="61"/>
      <c r="H158" s="61"/>
      <c r="I158" s="61"/>
      <c r="J158" s="62"/>
      <c r="K158" s="62"/>
      <c r="L158" s="62"/>
      <c r="M158" s="62"/>
      <c r="N158" s="62"/>
      <c r="V158" s="63"/>
      <c r="W158" s="63"/>
      <c r="X158" s="64"/>
    </row>
    <row r="159" spans="3:24" s="59" customFormat="1" ht="16.5">
      <c r="C159" s="60"/>
      <c r="D159" s="61"/>
      <c r="E159" s="61"/>
      <c r="F159" s="61"/>
      <c r="G159" s="61"/>
      <c r="H159" s="61"/>
      <c r="I159" s="61"/>
      <c r="J159" s="62"/>
      <c r="K159" s="62"/>
      <c r="L159" s="62"/>
      <c r="M159" s="62"/>
      <c r="N159" s="62"/>
      <c r="V159" s="63"/>
      <c r="W159" s="63"/>
      <c r="X159" s="64"/>
    </row>
    <row r="160" spans="3:24" s="59" customFormat="1" ht="16.5">
      <c r="C160" s="60"/>
      <c r="D160" s="61"/>
      <c r="E160" s="61"/>
      <c r="F160" s="61"/>
      <c r="G160" s="61"/>
      <c r="H160" s="61"/>
      <c r="I160" s="61"/>
      <c r="J160" s="62"/>
      <c r="K160" s="62"/>
      <c r="L160" s="62"/>
      <c r="M160" s="62"/>
      <c r="N160" s="62"/>
      <c r="V160" s="63"/>
      <c r="W160" s="63"/>
      <c r="X160" s="64"/>
    </row>
    <row r="161" spans="3:24" s="59" customFormat="1" ht="16.5">
      <c r="C161" s="60"/>
      <c r="D161" s="61"/>
      <c r="E161" s="61"/>
      <c r="F161" s="61"/>
      <c r="G161" s="61"/>
      <c r="H161" s="61"/>
      <c r="I161" s="61"/>
      <c r="J161" s="62"/>
      <c r="K161" s="62"/>
      <c r="L161" s="62"/>
      <c r="M161" s="62"/>
      <c r="N161" s="62"/>
      <c r="V161" s="63"/>
      <c r="W161" s="63"/>
      <c r="X161" s="64"/>
    </row>
    <row r="162" spans="3:24" s="59" customFormat="1" ht="16.5">
      <c r="C162" s="60"/>
      <c r="D162" s="61"/>
      <c r="E162" s="61"/>
      <c r="F162" s="61"/>
      <c r="G162" s="61"/>
      <c r="H162" s="61"/>
      <c r="I162" s="61"/>
      <c r="J162" s="62"/>
      <c r="K162" s="62"/>
      <c r="L162" s="62"/>
      <c r="M162" s="62"/>
      <c r="N162" s="62"/>
      <c r="V162" s="63"/>
      <c r="W162" s="63"/>
      <c r="X162" s="64"/>
    </row>
    <row r="163" spans="3:24" s="59" customFormat="1" ht="16.5">
      <c r="C163" s="60"/>
      <c r="D163" s="61"/>
      <c r="E163" s="61"/>
      <c r="F163" s="61"/>
      <c r="G163" s="61"/>
      <c r="H163" s="61"/>
      <c r="I163" s="61"/>
      <c r="J163" s="62"/>
      <c r="K163" s="62"/>
      <c r="L163" s="62"/>
      <c r="M163" s="62"/>
      <c r="N163" s="62"/>
      <c r="V163" s="63"/>
      <c r="W163" s="63"/>
      <c r="X163" s="64"/>
    </row>
    <row r="164" spans="3:24" s="59" customFormat="1" ht="16.5">
      <c r="C164" s="60"/>
      <c r="D164" s="61"/>
      <c r="E164" s="61"/>
      <c r="F164" s="61"/>
      <c r="G164" s="61"/>
      <c r="H164" s="61"/>
      <c r="I164" s="61"/>
      <c r="J164" s="62"/>
      <c r="K164" s="62"/>
      <c r="L164" s="62"/>
      <c r="M164" s="62"/>
      <c r="N164" s="62"/>
      <c r="V164" s="63"/>
      <c r="W164" s="63"/>
      <c r="X164" s="64"/>
    </row>
    <row r="165" spans="3:24" s="59" customFormat="1" ht="16.5">
      <c r="C165" s="60"/>
      <c r="D165" s="61"/>
      <c r="E165" s="61"/>
      <c r="F165" s="61"/>
      <c r="G165" s="61"/>
      <c r="H165" s="61"/>
      <c r="I165" s="61"/>
      <c r="J165" s="62"/>
      <c r="K165" s="62"/>
      <c r="L165" s="62"/>
      <c r="M165" s="62"/>
      <c r="N165" s="62"/>
      <c r="V165" s="63"/>
      <c r="W165" s="63"/>
      <c r="X165" s="64"/>
    </row>
    <row r="166" spans="3:24" s="59" customFormat="1" ht="16.5">
      <c r="C166" s="60"/>
      <c r="D166" s="61"/>
      <c r="E166" s="61"/>
      <c r="F166" s="61"/>
      <c r="G166" s="61"/>
      <c r="H166" s="61"/>
      <c r="I166" s="61"/>
      <c r="J166" s="62"/>
      <c r="K166" s="62"/>
      <c r="L166" s="62"/>
      <c r="M166" s="62"/>
      <c r="N166" s="62"/>
      <c r="V166" s="63"/>
      <c r="W166" s="63"/>
      <c r="X166" s="64"/>
    </row>
    <row r="167" spans="3:24" s="59" customFormat="1" ht="16.5">
      <c r="C167" s="60"/>
      <c r="D167" s="61"/>
      <c r="E167" s="61"/>
      <c r="F167" s="61"/>
      <c r="G167" s="61"/>
      <c r="H167" s="61"/>
      <c r="I167" s="61"/>
      <c r="J167" s="62"/>
      <c r="K167" s="62"/>
      <c r="L167" s="62"/>
      <c r="M167" s="62"/>
      <c r="N167" s="62"/>
      <c r="V167" s="63"/>
      <c r="W167" s="63"/>
      <c r="X167" s="64"/>
    </row>
    <row r="168" spans="3:24" s="59" customFormat="1" ht="16.5">
      <c r="C168" s="60"/>
      <c r="D168" s="61"/>
      <c r="E168" s="61"/>
      <c r="F168" s="61"/>
      <c r="G168" s="61"/>
      <c r="H168" s="61"/>
      <c r="I168" s="61"/>
      <c r="J168" s="62"/>
      <c r="K168" s="62"/>
      <c r="L168" s="62"/>
      <c r="M168" s="62"/>
      <c r="N168" s="62"/>
      <c r="V168" s="63"/>
      <c r="W168" s="63"/>
      <c r="X168" s="64"/>
    </row>
    <row r="169" spans="3:24" s="59" customFormat="1" ht="16.5">
      <c r="C169" s="60"/>
      <c r="D169" s="61"/>
      <c r="E169" s="61"/>
      <c r="F169" s="61"/>
      <c r="G169" s="61"/>
      <c r="H169" s="61"/>
      <c r="I169" s="61"/>
      <c r="J169" s="62"/>
      <c r="K169" s="62"/>
      <c r="L169" s="62"/>
      <c r="M169" s="62"/>
      <c r="N169" s="62"/>
      <c r="V169" s="63"/>
      <c r="W169" s="63"/>
      <c r="X169" s="64"/>
    </row>
    <row r="170" spans="3:24" s="59" customFormat="1" ht="16.5">
      <c r="C170" s="60"/>
      <c r="D170" s="61"/>
      <c r="E170" s="61"/>
      <c r="F170" s="61"/>
      <c r="G170" s="61"/>
      <c r="H170" s="61"/>
      <c r="I170" s="61"/>
      <c r="J170" s="62"/>
      <c r="K170" s="62"/>
      <c r="L170" s="62"/>
      <c r="M170" s="62"/>
      <c r="N170" s="62"/>
      <c r="V170" s="63"/>
      <c r="W170" s="63"/>
      <c r="X170" s="64"/>
    </row>
    <row r="171" spans="3:24" s="59" customFormat="1" ht="16.5">
      <c r="C171" s="60"/>
      <c r="D171" s="61"/>
      <c r="E171" s="61"/>
      <c r="F171" s="61"/>
      <c r="G171" s="61"/>
      <c r="H171" s="61"/>
      <c r="I171" s="61"/>
      <c r="J171" s="62"/>
      <c r="K171" s="62"/>
      <c r="L171" s="62"/>
      <c r="M171" s="62"/>
      <c r="N171" s="62"/>
      <c r="V171" s="63"/>
      <c r="W171" s="63"/>
      <c r="X171" s="64"/>
    </row>
    <row r="172" spans="3:24" s="59" customFormat="1" ht="16.5">
      <c r="C172" s="60"/>
      <c r="D172" s="61"/>
      <c r="E172" s="61"/>
      <c r="F172" s="61"/>
      <c r="G172" s="61"/>
      <c r="H172" s="61"/>
      <c r="I172" s="61"/>
      <c r="J172" s="62"/>
      <c r="K172" s="62"/>
      <c r="L172" s="62"/>
      <c r="M172" s="62"/>
      <c r="N172" s="62"/>
      <c r="V172" s="63"/>
      <c r="W172" s="63"/>
      <c r="X172" s="64"/>
    </row>
    <row r="173" spans="3:24" s="59" customFormat="1" ht="16.5">
      <c r="C173" s="60"/>
      <c r="D173" s="61"/>
      <c r="E173" s="61"/>
      <c r="F173" s="61"/>
      <c r="G173" s="61"/>
      <c r="H173" s="61"/>
      <c r="I173" s="61"/>
      <c r="J173" s="62"/>
      <c r="K173" s="62"/>
      <c r="L173" s="62"/>
      <c r="M173" s="62"/>
      <c r="N173" s="62"/>
      <c r="V173" s="63"/>
      <c r="W173" s="63"/>
      <c r="X173" s="64"/>
    </row>
    <row r="174" spans="3:24" s="59" customFormat="1" ht="16.5">
      <c r="C174" s="60"/>
      <c r="D174" s="61"/>
      <c r="E174" s="61"/>
      <c r="F174" s="61"/>
      <c r="G174" s="61"/>
      <c r="H174" s="61"/>
      <c r="I174" s="61"/>
      <c r="J174" s="62"/>
      <c r="K174" s="62"/>
      <c r="L174" s="62"/>
      <c r="M174" s="62"/>
      <c r="N174" s="62"/>
      <c r="V174" s="63"/>
      <c r="W174" s="63"/>
      <c r="X174" s="64"/>
    </row>
    <row r="175" spans="3:24" s="59" customFormat="1" ht="16.5">
      <c r="C175" s="60"/>
      <c r="D175" s="61"/>
      <c r="E175" s="61"/>
      <c r="F175" s="61"/>
      <c r="G175" s="61"/>
      <c r="H175" s="61"/>
      <c r="I175" s="61"/>
      <c r="J175" s="62"/>
      <c r="K175" s="62"/>
      <c r="L175" s="62"/>
      <c r="M175" s="62"/>
      <c r="N175" s="62"/>
      <c r="V175" s="63"/>
      <c r="W175" s="63"/>
      <c r="X175" s="64"/>
    </row>
    <row r="176" spans="3:24" s="59" customFormat="1" ht="16.5">
      <c r="C176" s="60"/>
      <c r="D176" s="61"/>
      <c r="E176" s="61"/>
      <c r="F176" s="61"/>
      <c r="G176" s="61"/>
      <c r="H176" s="61"/>
      <c r="I176" s="61"/>
      <c r="J176" s="62"/>
      <c r="K176" s="62"/>
      <c r="L176" s="62"/>
      <c r="M176" s="62"/>
      <c r="N176" s="62"/>
      <c r="V176" s="63"/>
      <c r="W176" s="63"/>
      <c r="X176" s="64"/>
    </row>
    <row r="177" spans="3:24" s="59" customFormat="1" ht="16.5">
      <c r="C177" s="60"/>
      <c r="D177" s="61"/>
      <c r="E177" s="61"/>
      <c r="F177" s="61"/>
      <c r="G177" s="61"/>
      <c r="H177" s="61"/>
      <c r="I177" s="61"/>
      <c r="J177" s="62"/>
      <c r="K177" s="62"/>
      <c r="L177" s="62"/>
      <c r="M177" s="62"/>
      <c r="N177" s="62"/>
      <c r="V177" s="63"/>
      <c r="W177" s="63"/>
      <c r="X177" s="64"/>
    </row>
    <row r="178" spans="3:24" s="65" customFormat="1" ht="16.5">
      <c r="C178" s="66"/>
      <c r="D178" s="67"/>
      <c r="E178" s="67"/>
      <c r="F178" s="67"/>
      <c r="G178" s="67"/>
      <c r="H178" s="67"/>
      <c r="I178" s="67"/>
      <c r="J178" s="68"/>
      <c r="K178" s="68"/>
      <c r="L178" s="68"/>
      <c r="M178" s="68"/>
      <c r="N178" s="68"/>
      <c r="V178" s="69"/>
      <c r="W178" s="69"/>
      <c r="X178" s="70"/>
    </row>
    <row r="179" spans="3:24" s="65" customFormat="1" ht="16.5">
      <c r="C179" s="66"/>
      <c r="D179" s="67"/>
      <c r="E179" s="67"/>
      <c r="F179" s="67"/>
      <c r="G179" s="67"/>
      <c r="H179" s="67"/>
      <c r="I179" s="67"/>
      <c r="J179" s="68"/>
      <c r="K179" s="68"/>
      <c r="L179" s="68"/>
      <c r="M179" s="68"/>
      <c r="N179" s="68"/>
      <c r="V179" s="69"/>
      <c r="W179" s="69"/>
      <c r="X179" s="70"/>
    </row>
    <row r="180" spans="2:24" s="76" customFormat="1" ht="9.75" customHeight="1">
      <c r="B180" s="71"/>
      <c r="C180" s="72"/>
      <c r="D180" s="73"/>
      <c r="E180" s="73"/>
      <c r="F180" s="74"/>
      <c r="G180" s="74"/>
      <c r="H180" s="74"/>
      <c r="I180" s="74"/>
      <c r="J180" s="75"/>
      <c r="K180" s="75"/>
      <c r="L180" s="75"/>
      <c r="M180" s="75"/>
      <c r="N180" s="75"/>
      <c r="V180" s="77"/>
      <c r="W180" s="77"/>
      <c r="X180" s="78"/>
    </row>
    <row r="181" spans="2:25" s="87" customFormat="1" ht="15">
      <c r="B181" s="79"/>
      <c r="C181" s="80"/>
      <c r="D181" s="81"/>
      <c r="E181" s="82"/>
      <c r="F181" s="82"/>
      <c r="G181" s="82"/>
      <c r="H181" s="82"/>
      <c r="I181" s="83"/>
      <c r="J181" s="83"/>
      <c r="K181" s="83"/>
      <c r="L181" s="83"/>
      <c r="M181" s="83"/>
      <c r="N181" s="83"/>
      <c r="O181" s="83"/>
      <c r="P181" s="83"/>
      <c r="Q181" s="83"/>
      <c r="R181" s="83"/>
      <c r="S181" s="83"/>
      <c r="T181" s="83"/>
      <c r="U181" s="83"/>
      <c r="V181" s="84"/>
      <c r="W181" s="85"/>
      <c r="X181" s="86"/>
      <c r="Y181" s="86"/>
    </row>
    <row r="182" spans="3:24" s="65" customFormat="1" ht="16.5">
      <c r="C182" s="66"/>
      <c r="D182" s="67"/>
      <c r="E182" s="67"/>
      <c r="F182" s="67"/>
      <c r="G182" s="67"/>
      <c r="H182" s="67"/>
      <c r="I182" s="67"/>
      <c r="J182" s="68"/>
      <c r="K182" s="68"/>
      <c r="L182" s="68"/>
      <c r="M182" s="68"/>
      <c r="N182" s="68"/>
      <c r="V182" s="69"/>
      <c r="W182" s="69"/>
      <c r="X182" s="70"/>
    </row>
    <row r="183" spans="3:24" s="65" customFormat="1" ht="16.5">
      <c r="C183" s="66"/>
      <c r="D183" s="67"/>
      <c r="E183" s="67"/>
      <c r="F183" s="67"/>
      <c r="G183" s="67"/>
      <c r="H183" s="67"/>
      <c r="I183" s="67"/>
      <c r="J183" s="68"/>
      <c r="K183" s="68"/>
      <c r="L183" s="68"/>
      <c r="M183" s="68"/>
      <c r="N183" s="68"/>
      <c r="V183" s="69"/>
      <c r="W183" s="69"/>
      <c r="X183" s="70"/>
    </row>
  </sheetData>
  <sheetProtection password="D209" sheet="1" objects="1" scenarios="1" insertRows="0" deleteRows="0" selectLockedCells="1"/>
  <mergeCells count="63">
    <mergeCell ref="O6:P6"/>
    <mergeCell ref="Z6:AA6"/>
    <mergeCell ref="Z8:AA8"/>
    <mergeCell ref="O26:P26"/>
    <mergeCell ref="N13:O13"/>
    <mergeCell ref="F26:H26"/>
    <mergeCell ref="K12:M12"/>
    <mergeCell ref="O23:P23"/>
    <mergeCell ref="N16:O16"/>
    <mergeCell ref="O22:P22"/>
    <mergeCell ref="F2:H4"/>
    <mergeCell ref="F6:H6"/>
    <mergeCell ref="N14:O14"/>
    <mergeCell ref="L22:N22"/>
    <mergeCell ref="H16:J16"/>
    <mergeCell ref="W33:AA33"/>
    <mergeCell ref="F12:G12"/>
    <mergeCell ref="F22:H24"/>
    <mergeCell ref="H12:J14"/>
    <mergeCell ref="N12:Q12"/>
    <mergeCell ref="W34:AA34"/>
    <mergeCell ref="W36:AB36"/>
    <mergeCell ref="W37:AA37"/>
    <mergeCell ref="W38:AA38"/>
    <mergeCell ref="W39:AA39"/>
    <mergeCell ref="Z26:AA26"/>
    <mergeCell ref="Z28:AA28"/>
    <mergeCell ref="W31:AA31"/>
    <mergeCell ref="W32:AA32"/>
    <mergeCell ref="E2:E4"/>
    <mergeCell ref="C2:C4"/>
    <mergeCell ref="A2:A4"/>
    <mergeCell ref="B2:B4"/>
    <mergeCell ref="D2:D4"/>
    <mergeCell ref="B22:B24"/>
    <mergeCell ref="C22:C24"/>
    <mergeCell ref="D22:D24"/>
    <mergeCell ref="Z3:AA4"/>
    <mergeCell ref="I2:N2"/>
    <mergeCell ref="S2:V2"/>
    <mergeCell ref="I3:N3"/>
    <mergeCell ref="W3:W4"/>
    <mergeCell ref="X3:Y3"/>
    <mergeCell ref="O2:R2"/>
    <mergeCell ref="O3:P3"/>
    <mergeCell ref="O4:P4"/>
    <mergeCell ref="AB12:AB14"/>
    <mergeCell ref="B12:B14"/>
    <mergeCell ref="C12:C14"/>
    <mergeCell ref="D12:D14"/>
    <mergeCell ref="E12:E14"/>
    <mergeCell ref="F13:F14"/>
    <mergeCell ref="G13:G14"/>
    <mergeCell ref="Z22:AA24"/>
    <mergeCell ref="E22:E24"/>
    <mergeCell ref="O24:P24"/>
    <mergeCell ref="S12:U12"/>
    <mergeCell ref="V12:X12"/>
    <mergeCell ref="Z12:AA13"/>
    <mergeCell ref="I22:K22"/>
    <mergeCell ref="Q22:S22"/>
    <mergeCell ref="T22:V22"/>
    <mergeCell ref="X22:Y23"/>
  </mergeCells>
  <conditionalFormatting sqref="W36:AB39">
    <cfRule type="expression" priority="1" dxfId="0">
      <formula>Bilan!$AB$34&gt;0</formula>
    </cfRule>
  </conditionalFormatting>
  <dataValidations count="2">
    <dataValidation type="list" allowBlank="1" showInputMessage="1" showErrorMessage="1" sqref="C181">
      <formula1>Bilan!#REF!</formula1>
    </dataValidation>
    <dataValidation type="list" allowBlank="1" showInputMessage="1" showErrorMessage="1" sqref="C26 C16 C6">
      <formula1>'Noms milieux'!$A$2:$A$138</formula1>
    </dataValidation>
  </dataValidations>
  <printOptions horizontalCentered="1" verticalCentered="1"/>
  <pageMargins left="0.19" right="0.2" top="0.28" bottom="0.2" header="0" footer="0"/>
  <pageSetup fitToHeight="1" fitToWidth="1" orientation="landscape" paperSize="8" scale="51"/>
</worksheet>
</file>

<file path=xl/worksheets/sheet3.xml><?xml version="1.0" encoding="utf-8"?>
<worksheet xmlns="http://schemas.openxmlformats.org/spreadsheetml/2006/main" xmlns:r="http://schemas.openxmlformats.org/officeDocument/2006/relationships">
  <dimension ref="B1:I33"/>
  <sheetViews>
    <sheetView workbookViewId="0" topLeftCell="A1">
      <selection activeCell="A1" sqref="A1:IV65536"/>
    </sheetView>
  </sheetViews>
  <sheetFormatPr defaultColWidth="11.57421875" defaultRowHeight="12.75"/>
  <cols>
    <col min="1" max="1" width="11.421875" style="177" customWidth="1"/>
    <col min="2" max="2" width="46.421875" style="174" customWidth="1"/>
    <col min="3" max="3" width="26.421875" style="176" bestFit="1" customWidth="1"/>
    <col min="4" max="9" width="6.421875" style="176" customWidth="1"/>
    <col min="10" max="15" width="6.421875" style="177" customWidth="1"/>
    <col min="16" max="16384" width="11.421875" style="177" customWidth="1"/>
  </cols>
  <sheetData>
    <row r="1" spans="2:9" s="157" customFormat="1" ht="18">
      <c r="B1" s="155" t="s">
        <v>356</v>
      </c>
      <c r="C1" s="156"/>
      <c r="D1" s="156"/>
      <c r="E1" s="156"/>
      <c r="F1" s="156"/>
      <c r="G1" s="156"/>
      <c r="H1" s="156"/>
      <c r="I1" s="156"/>
    </row>
    <row r="2" spans="2:9" s="157" customFormat="1" ht="16.5">
      <c r="B2" s="158"/>
      <c r="C2" s="156"/>
      <c r="D2" s="156"/>
      <c r="E2" s="156"/>
      <c r="F2" s="156"/>
      <c r="G2" s="156"/>
      <c r="H2" s="156"/>
      <c r="I2" s="156"/>
    </row>
    <row r="3" spans="2:9" s="157" customFormat="1" ht="16.5">
      <c r="B3" s="159" t="s">
        <v>357</v>
      </c>
      <c r="C3" s="160" t="s">
        <v>358</v>
      </c>
      <c r="D3" s="308" t="s">
        <v>359</v>
      </c>
      <c r="E3" s="308"/>
      <c r="F3" s="308"/>
      <c r="G3" s="308"/>
      <c r="H3" s="308"/>
      <c r="I3" s="308"/>
    </row>
    <row r="4" spans="2:9" s="164" customFormat="1" ht="16.5">
      <c r="B4" s="161" t="s">
        <v>360</v>
      </c>
      <c r="C4" s="162" t="s">
        <v>361</v>
      </c>
      <c r="D4" s="163" t="s">
        <v>274</v>
      </c>
      <c r="E4" s="163" t="s">
        <v>275</v>
      </c>
      <c r="F4" s="163" t="s">
        <v>276</v>
      </c>
      <c r="G4" s="163" t="s">
        <v>277</v>
      </c>
      <c r="H4" s="163" t="s">
        <v>278</v>
      </c>
      <c r="I4" s="163" t="s">
        <v>279</v>
      </c>
    </row>
    <row r="5" spans="2:9" s="164" customFormat="1" ht="16.5">
      <c r="B5" s="165" t="s">
        <v>362</v>
      </c>
      <c r="C5" s="166" t="s">
        <v>362</v>
      </c>
      <c r="D5" s="309">
        <v>1</v>
      </c>
      <c r="E5" s="310"/>
      <c r="F5" s="310"/>
      <c r="G5" s="310"/>
      <c r="H5" s="310"/>
      <c r="I5" s="311"/>
    </row>
    <row r="6" spans="2:9" s="164" customFormat="1" ht="16.5">
      <c r="B6" s="165" t="s">
        <v>363</v>
      </c>
      <c r="C6" s="166" t="s">
        <v>280</v>
      </c>
      <c r="D6" s="167">
        <v>1</v>
      </c>
      <c r="E6" s="168">
        <v>1.1</v>
      </c>
      <c r="F6" s="168">
        <v>1.1</v>
      </c>
      <c r="G6" s="169">
        <v>1.2</v>
      </c>
      <c r="H6" s="170">
        <v>1.3</v>
      </c>
      <c r="I6" s="171">
        <v>1.4</v>
      </c>
    </row>
    <row r="7" spans="2:9" s="164" customFormat="1" ht="16.5">
      <c r="B7" s="165" t="s">
        <v>364</v>
      </c>
      <c r="C7" s="172" t="str">
        <f>"1-2"</f>
        <v>1-2</v>
      </c>
      <c r="D7" s="167">
        <v>1</v>
      </c>
      <c r="E7" s="168">
        <v>1.1</v>
      </c>
      <c r="F7" s="169">
        <v>1.2</v>
      </c>
      <c r="G7" s="170">
        <v>1.3</v>
      </c>
      <c r="H7" s="171">
        <v>1.4</v>
      </c>
      <c r="I7" s="173">
        <v>1.5</v>
      </c>
    </row>
    <row r="8" spans="2:9" s="164" customFormat="1" ht="16.5">
      <c r="B8" s="165" t="s">
        <v>365</v>
      </c>
      <c r="C8" s="172" t="str">
        <f>"3-4"</f>
        <v>3-4</v>
      </c>
      <c r="D8" s="167">
        <v>1</v>
      </c>
      <c r="E8" s="169">
        <v>1.2</v>
      </c>
      <c r="F8" s="170">
        <v>1.3</v>
      </c>
      <c r="G8" s="171">
        <v>1.4</v>
      </c>
      <c r="H8" s="173">
        <v>1.5</v>
      </c>
      <c r="I8" s="173">
        <v>1.5</v>
      </c>
    </row>
    <row r="9" spans="2:9" s="164" customFormat="1" ht="16.5">
      <c r="B9" s="165" t="s">
        <v>366</v>
      </c>
      <c r="C9" s="172" t="str">
        <f>"5"</f>
        <v>5</v>
      </c>
      <c r="D9" s="167">
        <v>1</v>
      </c>
      <c r="E9" s="170">
        <v>1.3</v>
      </c>
      <c r="F9" s="171">
        <v>1.4</v>
      </c>
      <c r="G9" s="173">
        <v>1.5</v>
      </c>
      <c r="H9" s="173">
        <v>1.5</v>
      </c>
      <c r="I9" s="173">
        <v>1.5</v>
      </c>
    </row>
    <row r="11" ht="12.75">
      <c r="C11" s="175"/>
    </row>
    <row r="12" ht="12.75">
      <c r="C12" s="174"/>
    </row>
    <row r="13" spans="2:8" ht="12.75">
      <c r="B13" s="178"/>
      <c r="C13" s="179"/>
      <c r="G13" s="180"/>
      <c r="H13" s="175"/>
    </row>
    <row r="14" spans="2:3" ht="12.75">
      <c r="B14" s="181"/>
      <c r="C14" s="182"/>
    </row>
    <row r="15" spans="2:7" ht="12.75">
      <c r="B15" s="181"/>
      <c r="C15" s="182"/>
      <c r="G15" s="183"/>
    </row>
    <row r="16" spans="2:7" ht="12.75">
      <c r="B16" s="181"/>
      <c r="C16" s="182"/>
      <c r="G16" s="183"/>
    </row>
    <row r="17" spans="2:7" ht="12.75">
      <c r="B17" s="181"/>
      <c r="C17" s="182"/>
      <c r="G17" s="183"/>
    </row>
    <row r="18" spans="2:7" ht="12.75">
      <c r="B18" s="181"/>
      <c r="C18" s="182"/>
      <c r="G18" s="183"/>
    </row>
    <row r="19" spans="2:7" ht="12.75">
      <c r="B19" s="181"/>
      <c r="C19" s="182"/>
      <c r="G19" s="183"/>
    </row>
    <row r="20" ht="12.75">
      <c r="C20" s="174"/>
    </row>
    <row r="21" spans="3:9" ht="12.75">
      <c r="C21" s="174"/>
      <c r="G21" s="178"/>
      <c r="H21" s="184"/>
      <c r="I21" s="175"/>
    </row>
    <row r="22" ht="12.75">
      <c r="C22" s="174"/>
    </row>
    <row r="23" ht="12.75"/>
    <row r="24" ht="12.75"/>
    <row r="25" ht="12.75"/>
    <row r="26" ht="12.75"/>
    <row r="27" ht="12.75"/>
    <row r="28" ht="12.75"/>
    <row r="29" ht="12.75"/>
    <row r="30" ht="12.75"/>
    <row r="31" ht="12.75"/>
    <row r="32" ht="12.75" thickBot="1"/>
    <row r="33" spans="2:9" ht="60" customHeight="1" thickBot="1">
      <c r="B33" s="312" t="s">
        <v>367</v>
      </c>
      <c r="C33" s="313"/>
      <c r="D33" s="313"/>
      <c r="E33" s="313"/>
      <c r="F33" s="313"/>
      <c r="G33" s="313"/>
      <c r="H33" s="313"/>
      <c r="I33" s="314"/>
    </row>
  </sheetData>
  <sheetProtection password="D209" sheet="1" objects="1" scenarios="1" selectLockedCells="1" selectUnlockedCells="1"/>
  <mergeCells count="3">
    <mergeCell ref="D3:I3"/>
    <mergeCell ref="D5:I5"/>
    <mergeCell ref="B33:I33"/>
  </mergeCells>
  <printOptions/>
  <pageMargins left="0.787401575" right="0.787401575" top="0.984251969" bottom="0.984251969" header="0.5" footer="0.5"/>
  <pageSetup horizontalDpi="600" verticalDpi="600" orientation="landscape" paperSize="8"/>
  <drawing r:id="rId1"/>
</worksheet>
</file>

<file path=xl/worksheets/sheet4.xml><?xml version="1.0" encoding="utf-8"?>
<worksheet xmlns="http://schemas.openxmlformats.org/spreadsheetml/2006/main" xmlns:r="http://schemas.openxmlformats.org/officeDocument/2006/relationships">
  <dimension ref="A1:D138"/>
  <sheetViews>
    <sheetView zoomScale="125" zoomScaleNormal="125" workbookViewId="0" topLeftCell="A118">
      <selection activeCell="A1" sqref="A1:IV65536"/>
    </sheetView>
  </sheetViews>
  <sheetFormatPr defaultColWidth="20.8515625" defaultRowHeight="12.75"/>
  <cols>
    <col min="1" max="1" width="18.7109375" style="0" customWidth="1"/>
    <col min="2" max="2" width="32.421875" style="12" customWidth="1"/>
    <col min="3" max="3" width="19.140625" style="3" customWidth="1"/>
    <col min="4" max="4" width="22.00390625" style="3" customWidth="1"/>
  </cols>
  <sheetData>
    <row r="1" spans="1:4" s="1" customFormat="1" ht="74.25" customHeight="1">
      <c r="A1" s="16" t="s">
        <v>90</v>
      </c>
      <c r="B1" s="17" t="s">
        <v>83</v>
      </c>
      <c r="C1" s="147" t="s">
        <v>370</v>
      </c>
      <c r="D1" s="186" t="s">
        <v>318</v>
      </c>
    </row>
    <row r="2" spans="1:4" s="5" customFormat="1" ht="15">
      <c r="A2" s="9" t="s">
        <v>281</v>
      </c>
      <c r="B2" s="13" t="s">
        <v>371</v>
      </c>
      <c r="C2" s="10">
        <v>1</v>
      </c>
      <c r="D2" s="11" t="s">
        <v>369</v>
      </c>
    </row>
    <row r="3" spans="1:4" s="5" customFormat="1" ht="15">
      <c r="A3" s="9" t="s">
        <v>34</v>
      </c>
      <c r="B3" s="13" t="s">
        <v>35</v>
      </c>
      <c r="C3" s="10">
        <v>1</v>
      </c>
      <c r="D3" s="11" t="s">
        <v>368</v>
      </c>
    </row>
    <row r="4" spans="1:4" s="5" customFormat="1" ht="15">
      <c r="A4" s="9" t="s">
        <v>36</v>
      </c>
      <c r="B4" s="13" t="s">
        <v>238</v>
      </c>
      <c r="C4" s="10">
        <v>1.1</v>
      </c>
      <c r="D4" s="11" t="s">
        <v>368</v>
      </c>
    </row>
    <row r="5" spans="1:4" s="5" customFormat="1" ht="15">
      <c r="A5" s="9" t="s">
        <v>239</v>
      </c>
      <c r="B5" s="13" t="s">
        <v>101</v>
      </c>
      <c r="C5" s="10">
        <v>1.1</v>
      </c>
      <c r="D5" s="11" t="s">
        <v>368</v>
      </c>
    </row>
    <row r="6" spans="1:4" s="5" customFormat="1" ht="15">
      <c r="A6" s="9" t="s">
        <v>102</v>
      </c>
      <c r="B6" s="13" t="s">
        <v>103</v>
      </c>
      <c r="C6" s="10">
        <v>1.1</v>
      </c>
      <c r="D6" s="11" t="s">
        <v>368</v>
      </c>
    </row>
    <row r="7" spans="1:4" s="5" customFormat="1" ht="15">
      <c r="A7" s="9" t="s">
        <v>104</v>
      </c>
      <c r="B7" s="13" t="s">
        <v>105</v>
      </c>
      <c r="C7" s="10">
        <v>1.1</v>
      </c>
      <c r="D7" s="11" t="s">
        <v>368</v>
      </c>
    </row>
    <row r="8" spans="1:4" s="5" customFormat="1" ht="15">
      <c r="A8" s="9" t="s">
        <v>106</v>
      </c>
      <c r="B8" s="13" t="s">
        <v>107</v>
      </c>
      <c r="C8" s="10">
        <v>1.1</v>
      </c>
      <c r="D8" s="11" t="s">
        <v>369</v>
      </c>
    </row>
    <row r="9" spans="1:4" s="5" customFormat="1" ht="15">
      <c r="A9" s="9" t="s">
        <v>131</v>
      </c>
      <c r="B9" s="13" t="s">
        <v>132</v>
      </c>
      <c r="C9" s="10">
        <v>1</v>
      </c>
      <c r="D9" s="11" t="s">
        <v>369</v>
      </c>
    </row>
    <row r="10" spans="1:4" s="5" customFormat="1" ht="15">
      <c r="A10" s="9" t="s">
        <v>133</v>
      </c>
      <c r="B10" s="13" t="s">
        <v>242</v>
      </c>
      <c r="C10" s="10">
        <v>1</v>
      </c>
      <c r="D10" s="11" t="s">
        <v>369</v>
      </c>
    </row>
    <row r="11" spans="1:4" s="5" customFormat="1" ht="15">
      <c r="A11" s="9" t="s">
        <v>243</v>
      </c>
      <c r="B11" s="13" t="s">
        <v>244</v>
      </c>
      <c r="C11" s="10">
        <v>1.1</v>
      </c>
      <c r="D11" s="11" t="s">
        <v>368</v>
      </c>
    </row>
    <row r="12" spans="1:4" s="5" customFormat="1" ht="15">
      <c r="A12" s="9" t="s">
        <v>245</v>
      </c>
      <c r="B12" s="13" t="s">
        <v>121</v>
      </c>
      <c r="C12" s="10">
        <v>1.1</v>
      </c>
      <c r="D12" s="11" t="s">
        <v>368</v>
      </c>
    </row>
    <row r="13" spans="1:4" s="5" customFormat="1" ht="15">
      <c r="A13" s="9" t="s">
        <v>122</v>
      </c>
      <c r="B13" s="13" t="s">
        <v>75</v>
      </c>
      <c r="C13" s="10">
        <v>1.2</v>
      </c>
      <c r="D13" s="11" t="s">
        <v>368</v>
      </c>
    </row>
    <row r="14" spans="1:4" s="5" customFormat="1" ht="15">
      <c r="A14" s="9" t="s">
        <v>100</v>
      </c>
      <c r="B14" s="13" t="s">
        <v>141</v>
      </c>
      <c r="C14" s="10">
        <v>1.2</v>
      </c>
      <c r="D14" s="11" t="s">
        <v>368</v>
      </c>
    </row>
    <row r="15" spans="1:4" s="5" customFormat="1" ht="15">
      <c r="A15" s="9" t="s">
        <v>7</v>
      </c>
      <c r="B15" s="13" t="s">
        <v>85</v>
      </c>
      <c r="C15" s="10">
        <v>1.1</v>
      </c>
      <c r="D15" s="11" t="s">
        <v>368</v>
      </c>
    </row>
    <row r="16" spans="1:4" s="5" customFormat="1" ht="15">
      <c r="A16" s="9" t="s">
        <v>86</v>
      </c>
      <c r="B16" s="13" t="s">
        <v>87</v>
      </c>
      <c r="C16" s="10">
        <v>1.1</v>
      </c>
      <c r="D16" s="11" t="s">
        <v>368</v>
      </c>
    </row>
    <row r="17" spans="1:4" s="5" customFormat="1" ht="15">
      <c r="A17" s="9" t="s">
        <v>24</v>
      </c>
      <c r="B17" s="13" t="s">
        <v>25</v>
      </c>
      <c r="C17" s="10">
        <v>1.1</v>
      </c>
      <c r="D17" s="11" t="s">
        <v>368</v>
      </c>
    </row>
    <row r="18" spans="1:4" s="5" customFormat="1" ht="15">
      <c r="A18" s="9" t="s">
        <v>26</v>
      </c>
      <c r="B18" s="13" t="s">
        <v>27</v>
      </c>
      <c r="C18" s="10">
        <v>1.1</v>
      </c>
      <c r="D18" s="11" t="s">
        <v>368</v>
      </c>
    </row>
    <row r="19" spans="1:4" s="5" customFormat="1" ht="15">
      <c r="A19" s="9" t="s">
        <v>28</v>
      </c>
      <c r="B19" s="13" t="s">
        <v>235</v>
      </c>
      <c r="C19" s="10">
        <v>1.3</v>
      </c>
      <c r="D19" s="11" t="s">
        <v>368</v>
      </c>
    </row>
    <row r="20" spans="1:4" s="5" customFormat="1" ht="15">
      <c r="A20" s="9" t="s">
        <v>236</v>
      </c>
      <c r="B20" s="13" t="s">
        <v>91</v>
      </c>
      <c r="C20" s="10">
        <v>1</v>
      </c>
      <c r="D20" s="11" t="s">
        <v>368</v>
      </c>
    </row>
    <row r="21" spans="1:4" s="5" customFormat="1" ht="15">
      <c r="A21" s="9" t="s">
        <v>92</v>
      </c>
      <c r="B21" s="13" t="s">
        <v>54</v>
      </c>
      <c r="C21" s="10">
        <v>1.2</v>
      </c>
      <c r="D21" s="11" t="s">
        <v>368</v>
      </c>
    </row>
    <row r="22" spans="1:4" s="5" customFormat="1" ht="15">
      <c r="A22" s="9" t="s">
        <v>55</v>
      </c>
      <c r="B22" s="13" t="s">
        <v>199</v>
      </c>
      <c r="C22" s="10">
        <v>1.3</v>
      </c>
      <c r="D22" s="11" t="s">
        <v>368</v>
      </c>
    </row>
    <row r="23" spans="1:4" s="5" customFormat="1" ht="15">
      <c r="A23" s="9" t="s">
        <v>200</v>
      </c>
      <c r="B23" s="13" t="s">
        <v>201</v>
      </c>
      <c r="C23" s="10">
        <v>1.2</v>
      </c>
      <c r="D23" s="11" t="s">
        <v>368</v>
      </c>
    </row>
    <row r="24" spans="1:4" s="5" customFormat="1" ht="15">
      <c r="A24" s="9" t="s">
        <v>202</v>
      </c>
      <c r="B24" s="13" t="s">
        <v>167</v>
      </c>
      <c r="C24" s="10">
        <v>1.3</v>
      </c>
      <c r="D24" s="11" t="s">
        <v>368</v>
      </c>
    </row>
    <row r="25" spans="1:4" s="5" customFormat="1" ht="15">
      <c r="A25" s="9" t="s">
        <v>168</v>
      </c>
      <c r="B25" s="13" t="s">
        <v>169</v>
      </c>
      <c r="C25" s="10">
        <v>1.4</v>
      </c>
      <c r="D25" s="11" t="s">
        <v>368</v>
      </c>
    </row>
    <row r="26" spans="1:4" s="5" customFormat="1" ht="15">
      <c r="A26" s="9" t="s">
        <v>170</v>
      </c>
      <c r="B26" s="13" t="s">
        <v>171</v>
      </c>
      <c r="C26" s="10">
        <v>1.2</v>
      </c>
      <c r="D26" s="11" t="s">
        <v>368</v>
      </c>
    </row>
    <row r="27" spans="1:4" s="5" customFormat="1" ht="15">
      <c r="A27" s="9" t="s">
        <v>172</v>
      </c>
      <c r="B27" s="13" t="s">
        <v>210</v>
      </c>
      <c r="C27" s="10">
        <v>1.1</v>
      </c>
      <c r="D27" s="11" t="s">
        <v>368</v>
      </c>
    </row>
    <row r="28" spans="1:4" s="5" customFormat="1" ht="15">
      <c r="A28" s="9" t="s">
        <v>211</v>
      </c>
      <c r="B28" s="13" t="s">
        <v>212</v>
      </c>
      <c r="C28" s="10">
        <v>1.2</v>
      </c>
      <c r="D28" s="11" t="s">
        <v>368</v>
      </c>
    </row>
    <row r="29" spans="1:4" s="5" customFormat="1" ht="15">
      <c r="A29" s="9" t="s">
        <v>213</v>
      </c>
      <c r="B29" s="13" t="s">
        <v>88</v>
      </c>
      <c r="C29" s="10">
        <v>1.2</v>
      </c>
      <c r="D29" s="11" t="s">
        <v>368</v>
      </c>
    </row>
    <row r="30" spans="1:4" s="5" customFormat="1" ht="15">
      <c r="A30" s="9" t="s">
        <v>89</v>
      </c>
      <c r="B30" s="13" t="s">
        <v>108</v>
      </c>
      <c r="C30" s="10">
        <v>1.1</v>
      </c>
      <c r="D30" s="11" t="s">
        <v>368</v>
      </c>
    </row>
    <row r="31" spans="1:4" s="5" customFormat="1" ht="15">
      <c r="A31" s="9" t="s">
        <v>109</v>
      </c>
      <c r="B31" s="13" t="s">
        <v>110</v>
      </c>
      <c r="C31" s="10">
        <v>1.1</v>
      </c>
      <c r="D31" s="11" t="s">
        <v>368</v>
      </c>
    </row>
    <row r="32" spans="1:4" s="5" customFormat="1" ht="15">
      <c r="A32" s="9" t="s">
        <v>111</v>
      </c>
      <c r="B32" s="13" t="s">
        <v>37</v>
      </c>
      <c r="C32" s="10">
        <v>1.2</v>
      </c>
      <c r="D32" s="11" t="s">
        <v>368</v>
      </c>
    </row>
    <row r="33" spans="1:4" s="5" customFormat="1" ht="15">
      <c r="A33" s="9" t="s">
        <v>164</v>
      </c>
      <c r="B33" s="13" t="s">
        <v>165</v>
      </c>
      <c r="C33" s="10">
        <v>1.2</v>
      </c>
      <c r="D33" s="11" t="s">
        <v>368</v>
      </c>
    </row>
    <row r="34" spans="1:4" s="5" customFormat="1" ht="15">
      <c r="A34" s="9" t="s">
        <v>166</v>
      </c>
      <c r="B34" s="13" t="s">
        <v>67</v>
      </c>
      <c r="C34" s="10">
        <v>1.2</v>
      </c>
      <c r="D34" s="11" t="s">
        <v>368</v>
      </c>
    </row>
    <row r="35" spans="1:4" s="5" customFormat="1" ht="15">
      <c r="A35" s="9" t="s">
        <v>68</v>
      </c>
      <c r="B35" s="13" t="s">
        <v>62</v>
      </c>
      <c r="C35" s="10">
        <v>1.2</v>
      </c>
      <c r="D35" s="11" t="s">
        <v>369</v>
      </c>
    </row>
    <row r="36" spans="1:4" s="5" customFormat="1" ht="15">
      <c r="A36" s="9" t="s">
        <v>116</v>
      </c>
      <c r="B36" s="13" t="s">
        <v>117</v>
      </c>
      <c r="C36" s="10">
        <v>1.2</v>
      </c>
      <c r="D36" s="11" t="s">
        <v>368</v>
      </c>
    </row>
    <row r="37" spans="1:4" s="5" customFormat="1" ht="15">
      <c r="A37" s="9" t="s">
        <v>118</v>
      </c>
      <c r="B37" s="13" t="s">
        <v>79</v>
      </c>
      <c r="C37" s="10">
        <v>1.1</v>
      </c>
      <c r="D37" s="11" t="s">
        <v>368</v>
      </c>
    </row>
    <row r="38" spans="1:4" s="5" customFormat="1" ht="15">
      <c r="A38" s="9" t="s">
        <v>80</v>
      </c>
      <c r="B38" s="13" t="s">
        <v>372</v>
      </c>
      <c r="C38" s="10">
        <v>1</v>
      </c>
      <c r="D38" s="11" t="s">
        <v>369</v>
      </c>
    </row>
    <row r="39" spans="1:4" s="5" customFormat="1" ht="15">
      <c r="A39" s="9" t="s">
        <v>137</v>
      </c>
      <c r="B39" s="13" t="s">
        <v>219</v>
      </c>
      <c r="C39" s="10">
        <v>1.3</v>
      </c>
      <c r="D39" s="11" t="s">
        <v>369</v>
      </c>
    </row>
    <row r="40" spans="1:4" s="5" customFormat="1" ht="15">
      <c r="A40" s="9" t="s">
        <v>220</v>
      </c>
      <c r="B40" s="13" t="s">
        <v>69</v>
      </c>
      <c r="C40" s="10">
        <v>1.1</v>
      </c>
      <c r="D40" s="11" t="s">
        <v>369</v>
      </c>
    </row>
    <row r="41" spans="1:4" s="5" customFormat="1" ht="15">
      <c r="A41" s="9" t="s">
        <v>70</v>
      </c>
      <c r="B41" s="13" t="s">
        <v>373</v>
      </c>
      <c r="C41" s="10">
        <v>1</v>
      </c>
      <c r="D41" s="11" t="s">
        <v>369</v>
      </c>
    </row>
    <row r="42" spans="1:4" s="5" customFormat="1" ht="15">
      <c r="A42" s="9" t="s">
        <v>261</v>
      </c>
      <c r="B42" s="13" t="s">
        <v>94</v>
      </c>
      <c r="C42" s="10">
        <v>1.4</v>
      </c>
      <c r="D42" s="11" t="s">
        <v>369</v>
      </c>
    </row>
    <row r="43" spans="1:4" s="5" customFormat="1" ht="15">
      <c r="A43" s="9" t="s">
        <v>95</v>
      </c>
      <c r="B43" s="13" t="s">
        <v>148</v>
      </c>
      <c r="C43" s="10">
        <v>1</v>
      </c>
      <c r="D43" s="11" t="s">
        <v>368</v>
      </c>
    </row>
    <row r="44" spans="1:4" s="5" customFormat="1" ht="15">
      <c r="A44" s="9" t="s">
        <v>149</v>
      </c>
      <c r="B44" s="13" t="s">
        <v>374</v>
      </c>
      <c r="C44" s="10">
        <v>1.1</v>
      </c>
      <c r="D44" s="11" t="s">
        <v>369</v>
      </c>
    </row>
    <row r="45" spans="1:4" s="5" customFormat="1" ht="15">
      <c r="A45" s="9" t="s">
        <v>150</v>
      </c>
      <c r="B45" s="13" t="s">
        <v>151</v>
      </c>
      <c r="C45" s="10">
        <v>1.3</v>
      </c>
      <c r="D45" s="11" t="s">
        <v>368</v>
      </c>
    </row>
    <row r="46" spans="1:4" s="5" customFormat="1" ht="15">
      <c r="A46" s="9" t="s">
        <v>152</v>
      </c>
      <c r="B46" s="13" t="s">
        <v>93</v>
      </c>
      <c r="C46" s="10">
        <v>1.2</v>
      </c>
      <c r="D46" s="11" t="s">
        <v>369</v>
      </c>
    </row>
    <row r="47" spans="1:4" s="5" customFormat="1" ht="15">
      <c r="A47" s="9" t="s">
        <v>99</v>
      </c>
      <c r="B47" s="13" t="s">
        <v>9</v>
      </c>
      <c r="C47" s="10">
        <v>1.5</v>
      </c>
      <c r="D47" s="11" t="s">
        <v>368</v>
      </c>
    </row>
    <row r="48" spans="1:4" s="5" customFormat="1" ht="15">
      <c r="A48" s="9" t="s">
        <v>10</v>
      </c>
      <c r="B48" s="13" t="s">
        <v>11</v>
      </c>
      <c r="C48" s="10">
        <v>1.2</v>
      </c>
      <c r="D48" s="11" t="s">
        <v>369</v>
      </c>
    </row>
    <row r="49" spans="1:4" s="5" customFormat="1" ht="15">
      <c r="A49" s="9" t="s">
        <v>12</v>
      </c>
      <c r="B49" s="13" t="s">
        <v>16</v>
      </c>
      <c r="C49" s="10">
        <v>2</v>
      </c>
      <c r="D49" s="11" t="s">
        <v>368</v>
      </c>
    </row>
    <row r="50" spans="1:4" s="5" customFormat="1" ht="15">
      <c r="A50" s="9" t="s">
        <v>17</v>
      </c>
      <c r="B50" s="13" t="s">
        <v>229</v>
      </c>
      <c r="C50" s="10">
        <v>1.8</v>
      </c>
      <c r="D50" s="11" t="s">
        <v>368</v>
      </c>
    </row>
    <row r="51" spans="1:4" s="5" customFormat="1" ht="15">
      <c r="A51" s="9" t="s">
        <v>230</v>
      </c>
      <c r="B51" s="13" t="s">
        <v>231</v>
      </c>
      <c r="C51" s="10">
        <v>1.3</v>
      </c>
      <c r="D51" s="11" t="s">
        <v>368</v>
      </c>
    </row>
    <row r="52" spans="1:4" s="5" customFormat="1" ht="15">
      <c r="A52" s="9" t="s">
        <v>232</v>
      </c>
      <c r="B52" s="13" t="s">
        <v>233</v>
      </c>
      <c r="C52" s="10">
        <v>1.2</v>
      </c>
      <c r="D52" s="11" t="s">
        <v>368</v>
      </c>
    </row>
    <row r="53" spans="1:4" s="5" customFormat="1" ht="15">
      <c r="A53" s="9" t="s">
        <v>234</v>
      </c>
      <c r="B53" s="13" t="s">
        <v>218</v>
      </c>
      <c r="C53" s="10">
        <v>1.6</v>
      </c>
      <c r="D53" s="11" t="s">
        <v>368</v>
      </c>
    </row>
    <row r="54" spans="1:4" s="5" customFormat="1" ht="15">
      <c r="A54" s="9" t="s">
        <v>204</v>
      </c>
      <c r="B54" s="13" t="s">
        <v>205</v>
      </c>
      <c r="C54" s="10">
        <v>1.5</v>
      </c>
      <c r="D54" s="11" t="s">
        <v>369</v>
      </c>
    </row>
    <row r="55" spans="1:4" s="5" customFormat="1" ht="15">
      <c r="A55" s="9" t="s">
        <v>206</v>
      </c>
      <c r="B55" s="13" t="s">
        <v>207</v>
      </c>
      <c r="C55" s="10">
        <v>1.2</v>
      </c>
      <c r="D55" s="11" t="s">
        <v>369</v>
      </c>
    </row>
    <row r="56" spans="1:4" s="5" customFormat="1" ht="15">
      <c r="A56" s="9" t="s">
        <v>157</v>
      </c>
      <c r="B56" s="13" t="s">
        <v>158</v>
      </c>
      <c r="C56" s="10">
        <v>1.4</v>
      </c>
      <c r="D56" s="11" t="s">
        <v>368</v>
      </c>
    </row>
    <row r="57" spans="1:4" s="5" customFormat="1" ht="15">
      <c r="A57" s="9" t="s">
        <v>159</v>
      </c>
      <c r="B57" s="13" t="s">
        <v>160</v>
      </c>
      <c r="C57" s="10">
        <v>1.3</v>
      </c>
      <c r="D57" s="11" t="s">
        <v>368</v>
      </c>
    </row>
    <row r="58" spans="1:4" s="5" customFormat="1" ht="15">
      <c r="A58" s="9" t="s">
        <v>161</v>
      </c>
      <c r="B58" s="13" t="s">
        <v>153</v>
      </c>
      <c r="C58" s="10">
        <v>1.3</v>
      </c>
      <c r="D58" s="11" t="s">
        <v>369</v>
      </c>
    </row>
    <row r="59" spans="1:4" s="5" customFormat="1" ht="15">
      <c r="A59" s="9" t="s">
        <v>154</v>
      </c>
      <c r="B59" s="13" t="s">
        <v>237</v>
      </c>
      <c r="C59" s="10">
        <v>1.4</v>
      </c>
      <c r="D59" s="11" t="s">
        <v>369</v>
      </c>
    </row>
    <row r="60" spans="1:4" s="5" customFormat="1" ht="15">
      <c r="A60" s="9" t="s">
        <v>56</v>
      </c>
      <c r="B60" s="13" t="s">
        <v>57</v>
      </c>
      <c r="C60" s="10">
        <v>1.4</v>
      </c>
      <c r="D60" s="11" t="s">
        <v>369</v>
      </c>
    </row>
    <row r="61" spans="1:4" s="5" customFormat="1" ht="15">
      <c r="A61" s="9" t="s">
        <v>58</v>
      </c>
      <c r="B61" s="13" t="s">
        <v>145</v>
      </c>
      <c r="C61" s="10">
        <v>1.2</v>
      </c>
      <c r="D61" s="11" t="s">
        <v>368</v>
      </c>
    </row>
    <row r="62" spans="1:4" s="5" customFormat="1" ht="15">
      <c r="A62" s="9" t="s">
        <v>146</v>
      </c>
      <c r="B62" s="13" t="s">
        <v>147</v>
      </c>
      <c r="C62" s="10">
        <v>1.2</v>
      </c>
      <c r="D62" s="11" t="s">
        <v>368</v>
      </c>
    </row>
    <row r="63" spans="1:4" s="5" customFormat="1" ht="15">
      <c r="A63" s="9" t="s">
        <v>188</v>
      </c>
      <c r="B63" s="13" t="s">
        <v>189</v>
      </c>
      <c r="C63" s="10">
        <v>1.1</v>
      </c>
      <c r="D63" s="11" t="s">
        <v>369</v>
      </c>
    </row>
    <row r="64" spans="1:4" s="5" customFormat="1" ht="15">
      <c r="A64" s="9" t="s">
        <v>190</v>
      </c>
      <c r="B64" s="13" t="s">
        <v>250</v>
      </c>
      <c r="C64" s="10">
        <v>1.1</v>
      </c>
      <c r="D64" s="11" t="s">
        <v>369</v>
      </c>
    </row>
    <row r="65" spans="1:4" s="5" customFormat="1" ht="15">
      <c r="A65" s="9" t="s">
        <v>176</v>
      </c>
      <c r="B65" s="13" t="s">
        <v>177</v>
      </c>
      <c r="C65" s="10">
        <v>1.1</v>
      </c>
      <c r="D65" s="11" t="s">
        <v>369</v>
      </c>
    </row>
    <row r="66" spans="1:4" s="5" customFormat="1" ht="15">
      <c r="A66" s="9" t="s">
        <v>178</v>
      </c>
      <c r="B66" s="13" t="s">
        <v>179</v>
      </c>
      <c r="C66" s="10">
        <v>1.1</v>
      </c>
      <c r="D66" s="11" t="s">
        <v>369</v>
      </c>
    </row>
    <row r="67" spans="1:4" s="5" customFormat="1" ht="15">
      <c r="A67" s="9" t="s">
        <v>180</v>
      </c>
      <c r="B67" s="13" t="s">
        <v>181</v>
      </c>
      <c r="C67" s="10">
        <v>1.2</v>
      </c>
      <c r="D67" s="11" t="s">
        <v>369</v>
      </c>
    </row>
    <row r="68" spans="1:4" s="5" customFormat="1" ht="15">
      <c r="A68" s="9" t="s">
        <v>0</v>
      </c>
      <c r="B68" s="13" t="s">
        <v>1</v>
      </c>
      <c r="C68" s="10">
        <v>1.2</v>
      </c>
      <c r="D68" s="11" t="s">
        <v>368</v>
      </c>
    </row>
    <row r="69" spans="1:4" s="5" customFormat="1" ht="15">
      <c r="A69" s="9" t="s">
        <v>2</v>
      </c>
      <c r="B69" s="13" t="s">
        <v>223</v>
      </c>
      <c r="C69" s="10">
        <v>1.1</v>
      </c>
      <c r="D69" s="11" t="s">
        <v>369</v>
      </c>
    </row>
    <row r="70" spans="1:4" s="5" customFormat="1" ht="15">
      <c r="A70" s="9" t="s">
        <v>224</v>
      </c>
      <c r="B70" s="13" t="s">
        <v>225</v>
      </c>
      <c r="C70" s="10">
        <v>1.1</v>
      </c>
      <c r="D70" s="11" t="s">
        <v>369</v>
      </c>
    </row>
    <row r="71" spans="1:4" s="5" customFormat="1" ht="15">
      <c r="A71" s="9" t="s">
        <v>226</v>
      </c>
      <c r="B71" s="13" t="s">
        <v>227</v>
      </c>
      <c r="C71" s="10">
        <v>1.1</v>
      </c>
      <c r="D71" s="11" t="s">
        <v>369</v>
      </c>
    </row>
    <row r="72" spans="1:4" s="5" customFormat="1" ht="15">
      <c r="A72" s="9" t="s">
        <v>228</v>
      </c>
      <c r="B72" s="13" t="s">
        <v>123</v>
      </c>
      <c r="C72" s="10">
        <v>1.2</v>
      </c>
      <c r="D72" s="11" t="s">
        <v>368</v>
      </c>
    </row>
    <row r="73" spans="1:4" s="5" customFormat="1" ht="15">
      <c r="A73" s="9" t="s">
        <v>124</v>
      </c>
      <c r="B73" s="13" t="s">
        <v>246</v>
      </c>
      <c r="C73" s="10">
        <v>1.1</v>
      </c>
      <c r="D73" s="11" t="s">
        <v>369</v>
      </c>
    </row>
    <row r="74" spans="1:4" s="5" customFormat="1" ht="15">
      <c r="A74" s="9" t="s">
        <v>247</v>
      </c>
      <c r="B74" s="13" t="s">
        <v>269</v>
      </c>
      <c r="C74" s="10">
        <v>1.1</v>
      </c>
      <c r="D74" s="11" t="s">
        <v>369</v>
      </c>
    </row>
    <row r="75" spans="1:4" s="5" customFormat="1" ht="15">
      <c r="A75" s="9" t="s">
        <v>270</v>
      </c>
      <c r="B75" s="13" t="s">
        <v>271</v>
      </c>
      <c r="C75" s="10">
        <v>1.1</v>
      </c>
      <c r="D75" s="11" t="s">
        <v>369</v>
      </c>
    </row>
    <row r="76" spans="1:4" s="5" customFormat="1" ht="15">
      <c r="A76" s="9" t="s">
        <v>72</v>
      </c>
      <c r="B76" s="13" t="s">
        <v>272</v>
      </c>
      <c r="C76" s="10">
        <v>1.1</v>
      </c>
      <c r="D76" s="11" t="s">
        <v>369</v>
      </c>
    </row>
    <row r="77" spans="1:4" s="5" customFormat="1" ht="15">
      <c r="A77" s="9" t="s">
        <v>273</v>
      </c>
      <c r="B77" s="13" t="s">
        <v>375</v>
      </c>
      <c r="C77" s="10">
        <v>1</v>
      </c>
      <c r="D77" s="11" t="s">
        <v>369</v>
      </c>
    </row>
    <row r="78" spans="1:4" s="5" customFormat="1" ht="15">
      <c r="A78" s="9" t="s">
        <v>84</v>
      </c>
      <c r="B78" s="13" t="s">
        <v>119</v>
      </c>
      <c r="C78" s="10">
        <v>1</v>
      </c>
      <c r="D78" s="11" t="s">
        <v>369</v>
      </c>
    </row>
    <row r="79" spans="1:4" s="5" customFormat="1" ht="15">
      <c r="A79" s="9" t="s">
        <v>120</v>
      </c>
      <c r="B79" s="13" t="s">
        <v>59</v>
      </c>
      <c r="C79" s="10">
        <v>1.3</v>
      </c>
      <c r="D79" s="11" t="s">
        <v>368</v>
      </c>
    </row>
    <row r="80" spans="1:4" s="5" customFormat="1" ht="15">
      <c r="A80" s="9" t="s">
        <v>60</v>
      </c>
      <c r="B80" s="13" t="s">
        <v>61</v>
      </c>
      <c r="C80" s="10">
        <v>1.1</v>
      </c>
      <c r="D80" s="11" t="s">
        <v>369</v>
      </c>
    </row>
    <row r="81" spans="1:4" s="5" customFormat="1" ht="15">
      <c r="A81" s="9" t="s">
        <v>257</v>
      </c>
      <c r="B81" s="13" t="s">
        <v>376</v>
      </c>
      <c r="C81" s="10">
        <v>1</v>
      </c>
      <c r="D81" s="11" t="s">
        <v>369</v>
      </c>
    </row>
    <row r="82" spans="1:4" s="5" customFormat="1" ht="15">
      <c r="A82" s="9" t="s">
        <v>258</v>
      </c>
      <c r="B82" s="13" t="s">
        <v>186</v>
      </c>
      <c r="C82" s="10">
        <v>1.1</v>
      </c>
      <c r="D82" s="11" t="s">
        <v>369</v>
      </c>
    </row>
    <row r="83" spans="1:4" s="5" customFormat="1" ht="15">
      <c r="A83" s="9" t="s">
        <v>187</v>
      </c>
      <c r="B83" s="13" t="s">
        <v>135</v>
      </c>
      <c r="C83" s="10">
        <v>1.1</v>
      </c>
      <c r="D83" s="11" t="s">
        <v>368</v>
      </c>
    </row>
    <row r="84" spans="1:4" s="5" customFormat="1" ht="15">
      <c r="A84" s="9" t="s">
        <v>136</v>
      </c>
      <c r="B84" s="13" t="s">
        <v>142</v>
      </c>
      <c r="C84" s="10">
        <v>1.1</v>
      </c>
      <c r="D84" s="11" t="s">
        <v>368</v>
      </c>
    </row>
    <row r="85" spans="1:4" s="5" customFormat="1" ht="15">
      <c r="A85" s="9" t="s">
        <v>143</v>
      </c>
      <c r="B85" s="13" t="s">
        <v>50</v>
      </c>
      <c r="C85" s="10">
        <v>1.2</v>
      </c>
      <c r="D85" s="11" t="s">
        <v>369</v>
      </c>
    </row>
    <row r="86" spans="1:4" s="5" customFormat="1" ht="15">
      <c r="A86" s="9" t="s">
        <v>51</v>
      </c>
      <c r="B86" s="13" t="s">
        <v>52</v>
      </c>
      <c r="C86" s="10">
        <v>1.2</v>
      </c>
      <c r="D86" s="11" t="s">
        <v>369</v>
      </c>
    </row>
    <row r="87" spans="1:4" s="5" customFormat="1" ht="15">
      <c r="A87" s="9" t="s">
        <v>53</v>
      </c>
      <c r="B87" s="13" t="s">
        <v>144</v>
      </c>
      <c r="C87" s="10">
        <v>1.2</v>
      </c>
      <c r="D87" s="11" t="s">
        <v>368</v>
      </c>
    </row>
    <row r="88" spans="1:4" s="5" customFormat="1" ht="15">
      <c r="A88" s="9" t="s">
        <v>248</v>
      </c>
      <c r="B88" s="13" t="s">
        <v>76</v>
      </c>
      <c r="C88" s="10">
        <v>1.2</v>
      </c>
      <c r="D88" s="11" t="s">
        <v>368</v>
      </c>
    </row>
    <row r="89" spans="1:4" s="5" customFormat="1" ht="15">
      <c r="A89" s="9" t="s">
        <v>77</v>
      </c>
      <c r="B89" s="13" t="s">
        <v>3</v>
      </c>
      <c r="C89" s="10">
        <v>1.1</v>
      </c>
      <c r="D89" s="11" t="s">
        <v>368</v>
      </c>
    </row>
    <row r="90" spans="1:4" s="5" customFormat="1" ht="15">
      <c r="A90" s="9" t="s">
        <v>4</v>
      </c>
      <c r="B90" s="13" t="s">
        <v>5</v>
      </c>
      <c r="C90" s="10">
        <v>1.1</v>
      </c>
      <c r="D90" s="11" t="s">
        <v>368</v>
      </c>
    </row>
    <row r="91" spans="1:4" s="5" customFormat="1" ht="15">
      <c r="A91" s="9" t="s">
        <v>6</v>
      </c>
      <c r="B91" s="13" t="s">
        <v>262</v>
      </c>
      <c r="C91" s="10">
        <v>1.2</v>
      </c>
      <c r="D91" s="11" t="s">
        <v>368</v>
      </c>
    </row>
    <row r="92" spans="1:4" s="5" customFormat="1" ht="15">
      <c r="A92" s="9" t="s">
        <v>263</v>
      </c>
      <c r="B92" s="13" t="s">
        <v>264</v>
      </c>
      <c r="C92" s="10">
        <v>1.2</v>
      </c>
      <c r="D92" s="11" t="s">
        <v>368</v>
      </c>
    </row>
    <row r="93" spans="1:4" s="5" customFormat="1" ht="15">
      <c r="A93" s="9" t="s">
        <v>156</v>
      </c>
      <c r="B93" s="13" t="s">
        <v>14</v>
      </c>
      <c r="C93" s="10">
        <v>1.2</v>
      </c>
      <c r="D93" s="11" t="s">
        <v>368</v>
      </c>
    </row>
    <row r="94" spans="1:4" s="5" customFormat="1" ht="15">
      <c r="A94" s="9" t="s">
        <v>15</v>
      </c>
      <c r="B94" s="13" t="s">
        <v>42</v>
      </c>
      <c r="C94" s="10">
        <v>1.1</v>
      </c>
      <c r="D94" s="11" t="s">
        <v>368</v>
      </c>
    </row>
    <row r="95" spans="1:4" s="5" customFormat="1" ht="15">
      <c r="A95" s="9" t="s">
        <v>43</v>
      </c>
      <c r="B95" s="13" t="s">
        <v>240</v>
      </c>
      <c r="C95" s="10">
        <v>1.3</v>
      </c>
      <c r="D95" s="11" t="s">
        <v>368</v>
      </c>
    </row>
    <row r="96" spans="1:4" s="5" customFormat="1" ht="15">
      <c r="A96" s="9" t="s">
        <v>241</v>
      </c>
      <c r="B96" s="13" t="s">
        <v>265</v>
      </c>
      <c r="C96" s="10">
        <v>1.3</v>
      </c>
      <c r="D96" s="11" t="s">
        <v>368</v>
      </c>
    </row>
    <row r="97" spans="1:4" s="5" customFormat="1" ht="15">
      <c r="A97" s="9" t="s">
        <v>266</v>
      </c>
      <c r="B97" s="13" t="s">
        <v>73</v>
      </c>
      <c r="C97" s="10">
        <v>1.2</v>
      </c>
      <c r="D97" s="11" t="s">
        <v>368</v>
      </c>
    </row>
    <row r="98" spans="1:4" s="5" customFormat="1" ht="15">
      <c r="A98" s="9" t="s">
        <v>74</v>
      </c>
      <c r="B98" s="13" t="s">
        <v>29</v>
      </c>
      <c r="C98" s="10">
        <v>1.2</v>
      </c>
      <c r="D98" s="11" t="s">
        <v>369</v>
      </c>
    </row>
    <row r="99" spans="1:4" s="5" customFormat="1" ht="15">
      <c r="A99" s="9" t="s">
        <v>30</v>
      </c>
      <c r="B99" s="13" t="s">
        <v>18</v>
      </c>
      <c r="C99" s="10">
        <v>1.2</v>
      </c>
      <c r="D99" s="11" t="s">
        <v>369</v>
      </c>
    </row>
    <row r="100" spans="1:4" s="5" customFormat="1" ht="15">
      <c r="A100" s="9" t="s">
        <v>19</v>
      </c>
      <c r="B100" s="13" t="s">
        <v>20</v>
      </c>
      <c r="C100" s="10">
        <v>1.2</v>
      </c>
      <c r="D100" s="11" t="s">
        <v>369</v>
      </c>
    </row>
    <row r="101" spans="1:4" s="5" customFormat="1" ht="15">
      <c r="A101" s="9" t="s">
        <v>21</v>
      </c>
      <c r="B101" s="13" t="s">
        <v>45</v>
      </c>
      <c r="C101" s="10">
        <v>1.2</v>
      </c>
      <c r="D101" s="11" t="s">
        <v>369</v>
      </c>
    </row>
    <row r="102" spans="1:4" s="5" customFormat="1" ht="15">
      <c r="A102" s="9" t="s">
        <v>140</v>
      </c>
      <c r="B102" s="13" t="s">
        <v>195</v>
      </c>
      <c r="C102" s="10">
        <v>1.3</v>
      </c>
      <c r="D102" s="11" t="s">
        <v>368</v>
      </c>
    </row>
    <row r="103" spans="1:4" s="5" customFormat="1" ht="15">
      <c r="A103" s="9" t="s">
        <v>196</v>
      </c>
      <c r="B103" s="13" t="s">
        <v>197</v>
      </c>
      <c r="C103" s="10">
        <v>1.3</v>
      </c>
      <c r="D103" s="11" t="s">
        <v>368</v>
      </c>
    </row>
    <row r="104" spans="1:4" s="5" customFormat="1" ht="15">
      <c r="A104" s="9" t="s">
        <v>198</v>
      </c>
      <c r="B104" s="13" t="s">
        <v>214</v>
      </c>
      <c r="C104" s="10">
        <v>1.3</v>
      </c>
      <c r="D104" s="11" t="s">
        <v>368</v>
      </c>
    </row>
    <row r="105" spans="1:4" s="5" customFormat="1" ht="15">
      <c r="A105" s="9" t="s">
        <v>215</v>
      </c>
      <c r="B105" s="13" t="s">
        <v>216</v>
      </c>
      <c r="C105" s="10">
        <v>1.5</v>
      </c>
      <c r="D105" s="11" t="s">
        <v>368</v>
      </c>
    </row>
    <row r="106" spans="1:4" s="5" customFormat="1" ht="15">
      <c r="A106" s="9" t="s">
        <v>217</v>
      </c>
      <c r="B106" s="13" t="s">
        <v>221</v>
      </c>
      <c r="C106" s="10">
        <v>1.1</v>
      </c>
      <c r="D106" s="11" t="s">
        <v>368</v>
      </c>
    </row>
    <row r="107" spans="1:4" s="5" customFormat="1" ht="15">
      <c r="A107" s="9" t="s">
        <v>222</v>
      </c>
      <c r="B107" s="13" t="s">
        <v>81</v>
      </c>
      <c r="C107" s="10">
        <v>1.2</v>
      </c>
      <c r="D107" s="11" t="s">
        <v>369</v>
      </c>
    </row>
    <row r="108" spans="1:4" s="5" customFormat="1" ht="15">
      <c r="A108" s="9" t="s">
        <v>82</v>
      </c>
      <c r="B108" s="13" t="s">
        <v>377</v>
      </c>
      <c r="C108" s="10">
        <v>1.3</v>
      </c>
      <c r="D108" s="11" t="s">
        <v>369</v>
      </c>
    </row>
    <row r="109" spans="1:4" s="5" customFormat="1" ht="15">
      <c r="A109" s="9" t="s">
        <v>8</v>
      </c>
      <c r="B109" s="13" t="s">
        <v>378</v>
      </c>
      <c r="C109" s="10">
        <v>1.1</v>
      </c>
      <c r="D109" s="11" t="s">
        <v>369</v>
      </c>
    </row>
    <row r="110" spans="1:4" s="5" customFormat="1" ht="15">
      <c r="A110" s="9" t="s">
        <v>23</v>
      </c>
      <c r="B110" s="13" t="s">
        <v>249</v>
      </c>
      <c r="C110" s="10">
        <v>1</v>
      </c>
      <c r="D110" s="11" t="s">
        <v>369</v>
      </c>
    </row>
    <row r="111" spans="1:4" s="5" customFormat="1" ht="15">
      <c r="A111" s="9" t="s">
        <v>173</v>
      </c>
      <c r="B111" s="13" t="s">
        <v>174</v>
      </c>
      <c r="C111" s="10">
        <v>1.2</v>
      </c>
      <c r="D111" s="11" t="s">
        <v>368</v>
      </c>
    </row>
    <row r="112" spans="1:4" s="5" customFormat="1" ht="15">
      <c r="A112" s="9" t="s">
        <v>175</v>
      </c>
      <c r="B112" s="13" t="s">
        <v>267</v>
      </c>
      <c r="C112" s="10">
        <v>1.3</v>
      </c>
      <c r="D112" s="11" t="s">
        <v>368</v>
      </c>
    </row>
    <row r="113" spans="1:4" s="5" customFormat="1" ht="15">
      <c r="A113" s="9" t="s">
        <v>268</v>
      </c>
      <c r="B113" s="13" t="s">
        <v>182</v>
      </c>
      <c r="C113" s="10">
        <v>1.7</v>
      </c>
      <c r="D113" s="11" t="s">
        <v>368</v>
      </c>
    </row>
    <row r="114" spans="1:4" s="5" customFormat="1" ht="15">
      <c r="A114" s="9" t="s">
        <v>183</v>
      </c>
      <c r="B114" s="13" t="s">
        <v>184</v>
      </c>
      <c r="C114" s="10">
        <v>1.2</v>
      </c>
      <c r="D114" s="11" t="s">
        <v>368</v>
      </c>
    </row>
    <row r="115" spans="1:4" s="5" customFormat="1" ht="15">
      <c r="A115" s="9" t="s">
        <v>185</v>
      </c>
      <c r="B115" s="13" t="s">
        <v>46</v>
      </c>
      <c r="C115" s="10">
        <v>1.1</v>
      </c>
      <c r="D115" s="11" t="s">
        <v>368</v>
      </c>
    </row>
    <row r="116" spans="1:4" s="5" customFormat="1" ht="15">
      <c r="A116" s="9" t="s">
        <v>47</v>
      </c>
      <c r="B116" s="13" t="s">
        <v>48</v>
      </c>
      <c r="C116" s="10">
        <v>1.1</v>
      </c>
      <c r="D116" s="11" t="s">
        <v>368</v>
      </c>
    </row>
    <row r="117" spans="1:4" s="5" customFormat="1" ht="15">
      <c r="A117" s="9" t="s">
        <v>49</v>
      </c>
      <c r="B117" s="13" t="s">
        <v>44</v>
      </c>
      <c r="C117" s="10">
        <v>1.1</v>
      </c>
      <c r="D117" s="11" t="s">
        <v>368</v>
      </c>
    </row>
    <row r="118" spans="1:4" s="5" customFormat="1" ht="15">
      <c r="A118" s="9" t="s">
        <v>203</v>
      </c>
      <c r="B118" s="13" t="s">
        <v>112</v>
      </c>
      <c r="C118" s="10">
        <v>1.3</v>
      </c>
      <c r="D118" s="11" t="s">
        <v>368</v>
      </c>
    </row>
    <row r="119" spans="1:4" s="5" customFormat="1" ht="15">
      <c r="A119" s="9" t="s">
        <v>113</v>
      </c>
      <c r="B119" s="13" t="s">
        <v>114</v>
      </c>
      <c r="C119" s="10">
        <v>1.3</v>
      </c>
      <c r="D119" s="11" t="s">
        <v>369</v>
      </c>
    </row>
    <row r="120" spans="1:4" s="5" customFormat="1" ht="15">
      <c r="A120" s="9" t="s">
        <v>115</v>
      </c>
      <c r="B120" s="13" t="s">
        <v>63</v>
      </c>
      <c r="C120" s="10">
        <v>1.4</v>
      </c>
      <c r="D120" s="11" t="s">
        <v>368</v>
      </c>
    </row>
    <row r="121" spans="1:4" s="5" customFormat="1" ht="15">
      <c r="A121" s="9" t="s">
        <v>64</v>
      </c>
      <c r="B121" s="13" t="s">
        <v>65</v>
      </c>
      <c r="C121" s="10">
        <v>1.2</v>
      </c>
      <c r="D121" s="11" t="s">
        <v>369</v>
      </c>
    </row>
    <row r="122" spans="1:4" s="5" customFormat="1" ht="15">
      <c r="A122" s="9" t="s">
        <v>66</v>
      </c>
      <c r="B122" s="13" t="s">
        <v>208</v>
      </c>
      <c r="C122" s="10">
        <v>1.3</v>
      </c>
      <c r="D122" s="11" t="s">
        <v>368</v>
      </c>
    </row>
    <row r="123" spans="1:4" s="5" customFormat="1" ht="15">
      <c r="A123" s="9" t="s">
        <v>209</v>
      </c>
      <c r="B123" s="13" t="s">
        <v>251</v>
      </c>
      <c r="C123" s="10">
        <v>1.1</v>
      </c>
      <c r="D123" s="11" t="s">
        <v>368</v>
      </c>
    </row>
    <row r="124" spans="1:4" s="5" customFormat="1" ht="15">
      <c r="A124" s="9" t="s">
        <v>252</v>
      </c>
      <c r="B124" s="13" t="s">
        <v>253</v>
      </c>
      <c r="C124" s="10">
        <v>1.1</v>
      </c>
      <c r="D124" s="11" t="s">
        <v>369</v>
      </c>
    </row>
    <row r="125" spans="1:4" s="5" customFormat="1" ht="15">
      <c r="A125" s="9" t="s">
        <v>254</v>
      </c>
      <c r="B125" s="13" t="s">
        <v>255</v>
      </c>
      <c r="C125" s="10">
        <v>1.1</v>
      </c>
      <c r="D125" s="11" t="s">
        <v>369</v>
      </c>
    </row>
    <row r="126" spans="1:4" s="5" customFormat="1" ht="15">
      <c r="A126" s="9" t="s">
        <v>256</v>
      </c>
      <c r="B126" s="13" t="s">
        <v>71</v>
      </c>
      <c r="C126" s="10">
        <v>1.2</v>
      </c>
      <c r="D126" s="11" t="s">
        <v>369</v>
      </c>
    </row>
    <row r="127" spans="1:4" s="5" customFormat="1" ht="15">
      <c r="A127" s="9" t="s">
        <v>31</v>
      </c>
      <c r="B127" s="13" t="s">
        <v>191</v>
      </c>
      <c r="C127" s="10">
        <v>1.2</v>
      </c>
      <c r="D127" s="11" t="s">
        <v>368</v>
      </c>
    </row>
    <row r="128" spans="1:4" s="5" customFormat="1" ht="15">
      <c r="A128" s="9" t="s">
        <v>192</v>
      </c>
      <c r="B128" s="13" t="s">
        <v>193</v>
      </c>
      <c r="C128" s="10">
        <v>1.1</v>
      </c>
      <c r="D128" s="11" t="s">
        <v>369</v>
      </c>
    </row>
    <row r="129" spans="1:4" s="5" customFormat="1" ht="15">
      <c r="A129" s="9" t="s">
        <v>194</v>
      </c>
      <c r="B129" s="13" t="s">
        <v>125</v>
      </c>
      <c r="C129" s="10">
        <v>1.1</v>
      </c>
      <c r="D129" s="11" t="s">
        <v>369</v>
      </c>
    </row>
    <row r="130" spans="1:4" s="5" customFormat="1" ht="15">
      <c r="A130" s="9" t="s">
        <v>126</v>
      </c>
      <c r="B130" s="13" t="s">
        <v>127</v>
      </c>
      <c r="C130" s="10">
        <v>1.1</v>
      </c>
      <c r="D130" s="11" t="s">
        <v>369</v>
      </c>
    </row>
    <row r="131" spans="1:4" s="5" customFormat="1" ht="15">
      <c r="A131" s="9" t="s">
        <v>128</v>
      </c>
      <c r="B131" s="13" t="s">
        <v>32</v>
      </c>
      <c r="C131" s="10">
        <v>1.2</v>
      </c>
      <c r="D131" s="11" t="s">
        <v>369</v>
      </c>
    </row>
    <row r="132" spans="1:4" s="5" customFormat="1" ht="15">
      <c r="A132" s="9" t="s">
        <v>33</v>
      </c>
      <c r="B132" s="13" t="s">
        <v>259</v>
      </c>
      <c r="C132" s="10">
        <v>1</v>
      </c>
      <c r="D132" s="11" t="s">
        <v>369</v>
      </c>
    </row>
    <row r="133" spans="1:4" s="5" customFormat="1" ht="15">
      <c r="A133" s="9" t="s">
        <v>260</v>
      </c>
      <c r="B133" s="13" t="s">
        <v>138</v>
      </c>
      <c r="C133" s="10">
        <v>1.1</v>
      </c>
      <c r="D133" s="11" t="s">
        <v>369</v>
      </c>
    </row>
    <row r="134" spans="1:4" s="5" customFormat="1" ht="15">
      <c r="A134" s="9" t="s">
        <v>139</v>
      </c>
      <c r="B134" s="13" t="s">
        <v>155</v>
      </c>
      <c r="C134" s="10">
        <v>1.4</v>
      </c>
      <c r="D134" s="11" t="s">
        <v>369</v>
      </c>
    </row>
    <row r="135" spans="1:4" s="5" customFormat="1" ht="15">
      <c r="A135" s="9" t="s">
        <v>38</v>
      </c>
      <c r="B135" s="13" t="s">
        <v>39</v>
      </c>
      <c r="C135" s="10">
        <v>1.1</v>
      </c>
      <c r="D135" s="11" t="s">
        <v>368</v>
      </c>
    </row>
    <row r="136" spans="1:4" s="5" customFormat="1" ht="15">
      <c r="A136" s="9" t="s">
        <v>40</v>
      </c>
      <c r="B136" s="13" t="s">
        <v>41</v>
      </c>
      <c r="C136" s="10">
        <v>1.2</v>
      </c>
      <c r="D136" s="11" t="s">
        <v>369</v>
      </c>
    </row>
    <row r="137" spans="1:4" s="5" customFormat="1" ht="15">
      <c r="A137" s="9" t="s">
        <v>134</v>
      </c>
      <c r="B137" s="13" t="s">
        <v>129</v>
      </c>
      <c r="C137" s="10">
        <v>1.1</v>
      </c>
      <c r="D137" s="11" t="s">
        <v>369</v>
      </c>
    </row>
    <row r="138" spans="1:4" s="5" customFormat="1" ht="15">
      <c r="A138" s="9" t="s">
        <v>130</v>
      </c>
      <c r="B138" s="13" t="s">
        <v>22</v>
      </c>
      <c r="C138" s="10">
        <v>1.1</v>
      </c>
      <c r="D138" s="11" t="s">
        <v>369</v>
      </c>
    </row>
  </sheetData>
  <sheetProtection password="D209" sheet="1" objects="1" scenarios="1" selectLockedCells="1" selectUnlockedCells="1"/>
  <autoFilter ref="A1:D139">
    <sortState ref="A2:D138">
      <sortCondition sortBy="value" ref="A2:A138"/>
    </sortState>
  </autoFilter>
  <printOptions/>
  <pageMargins left="0.787401575" right="0.787401575" top="0.984251969" bottom="0.984251969"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38"/>
  <sheetViews>
    <sheetView zoomScale="200" zoomScaleNormal="200" workbookViewId="0" topLeftCell="A119">
      <selection activeCell="A138" sqref="A2:A138"/>
    </sheetView>
  </sheetViews>
  <sheetFormatPr defaultColWidth="11.421875" defaultRowHeight="12.75"/>
  <cols>
    <col min="1" max="1" width="40.7109375" style="0" customWidth="1"/>
  </cols>
  <sheetData>
    <row r="1" ht="15">
      <c r="A1" s="185" t="s">
        <v>316</v>
      </c>
    </row>
    <row r="2" ht="15">
      <c r="A2" s="100" t="s">
        <v>45</v>
      </c>
    </row>
    <row r="3" ht="15">
      <c r="A3" s="100" t="s">
        <v>112</v>
      </c>
    </row>
    <row r="4" ht="15">
      <c r="A4" s="100" t="s">
        <v>272</v>
      </c>
    </row>
    <row r="5" ht="15">
      <c r="A5" s="100" t="s">
        <v>244</v>
      </c>
    </row>
    <row r="6" ht="15">
      <c r="A6" s="100" t="s">
        <v>123</v>
      </c>
    </row>
    <row r="7" ht="15">
      <c r="A7" s="100" t="s">
        <v>251</v>
      </c>
    </row>
    <row r="8" ht="15">
      <c r="A8" s="100" t="s">
        <v>52</v>
      </c>
    </row>
    <row r="9" ht="15">
      <c r="A9" s="100" t="s">
        <v>14</v>
      </c>
    </row>
    <row r="10" ht="15">
      <c r="A10" s="100" t="s">
        <v>240</v>
      </c>
    </row>
    <row r="11" ht="15">
      <c r="A11" s="100" t="s">
        <v>151</v>
      </c>
    </row>
    <row r="12" ht="15">
      <c r="A12" s="100" t="s">
        <v>117</v>
      </c>
    </row>
    <row r="13" ht="15">
      <c r="A13" s="100" t="s">
        <v>94</v>
      </c>
    </row>
    <row r="14" ht="15">
      <c r="A14" s="100" t="s">
        <v>138</v>
      </c>
    </row>
    <row r="15" ht="15">
      <c r="A15" s="100" t="s">
        <v>145</v>
      </c>
    </row>
    <row r="16" ht="15">
      <c r="A16" s="100" t="s">
        <v>127</v>
      </c>
    </row>
    <row r="17" ht="15">
      <c r="A17" s="100" t="s">
        <v>189</v>
      </c>
    </row>
    <row r="18" ht="15">
      <c r="A18" s="100" t="s">
        <v>148</v>
      </c>
    </row>
    <row r="19" ht="15">
      <c r="A19" s="100" t="s">
        <v>246</v>
      </c>
    </row>
    <row r="20" ht="15">
      <c r="A20" s="100" t="s">
        <v>371</v>
      </c>
    </row>
    <row r="21" ht="15">
      <c r="A21" s="100" t="s">
        <v>59</v>
      </c>
    </row>
    <row r="22" ht="15">
      <c r="A22" s="100" t="s">
        <v>46</v>
      </c>
    </row>
    <row r="23" ht="15">
      <c r="A23" s="100" t="s">
        <v>108</v>
      </c>
    </row>
    <row r="24" ht="15">
      <c r="A24" s="100" t="s">
        <v>271</v>
      </c>
    </row>
    <row r="25" ht="15">
      <c r="A25" s="100" t="s">
        <v>144</v>
      </c>
    </row>
    <row r="26" ht="15">
      <c r="A26" s="100" t="s">
        <v>171</v>
      </c>
    </row>
    <row r="27" ht="15">
      <c r="A27" s="100" t="s">
        <v>75</v>
      </c>
    </row>
    <row r="28" ht="15">
      <c r="A28" s="100" t="s">
        <v>167</v>
      </c>
    </row>
    <row r="29" ht="15">
      <c r="A29" s="100" t="s">
        <v>57</v>
      </c>
    </row>
    <row r="30" ht="15">
      <c r="A30" s="100" t="s">
        <v>199</v>
      </c>
    </row>
    <row r="31" ht="15">
      <c r="A31" s="100" t="s">
        <v>158</v>
      </c>
    </row>
    <row r="32" ht="15">
      <c r="A32" s="100" t="s">
        <v>207</v>
      </c>
    </row>
    <row r="33" ht="15">
      <c r="A33" s="100" t="s">
        <v>54</v>
      </c>
    </row>
    <row r="34" ht="15">
      <c r="A34" s="100" t="s">
        <v>201</v>
      </c>
    </row>
    <row r="35" ht="15">
      <c r="A35" s="100" t="s">
        <v>214</v>
      </c>
    </row>
    <row r="36" ht="15">
      <c r="A36" s="100" t="s">
        <v>155</v>
      </c>
    </row>
    <row r="37" ht="15">
      <c r="A37" s="100" t="s">
        <v>32</v>
      </c>
    </row>
    <row r="38" ht="15">
      <c r="A38" s="100" t="s">
        <v>73</v>
      </c>
    </row>
    <row r="39" ht="15">
      <c r="A39" s="100" t="s">
        <v>35</v>
      </c>
    </row>
    <row r="40" ht="15">
      <c r="A40" s="100" t="s">
        <v>377</v>
      </c>
    </row>
    <row r="41" ht="15">
      <c r="A41" s="100" t="s">
        <v>229</v>
      </c>
    </row>
    <row r="42" ht="15">
      <c r="A42" s="100" t="s">
        <v>91</v>
      </c>
    </row>
    <row r="43" ht="15">
      <c r="A43" s="100" t="s">
        <v>225</v>
      </c>
    </row>
    <row r="44" ht="15">
      <c r="A44" s="100" t="s">
        <v>181</v>
      </c>
    </row>
    <row r="45" ht="15">
      <c r="A45" s="100" t="s">
        <v>121</v>
      </c>
    </row>
    <row r="46" ht="15">
      <c r="A46" s="100" t="s">
        <v>177</v>
      </c>
    </row>
    <row r="47" ht="15">
      <c r="A47" s="100" t="s">
        <v>69</v>
      </c>
    </row>
    <row r="48" ht="15">
      <c r="A48" s="100" t="s">
        <v>193</v>
      </c>
    </row>
    <row r="49" ht="15">
      <c r="A49" s="100" t="s">
        <v>242</v>
      </c>
    </row>
    <row r="50" ht="15">
      <c r="A50" s="100" t="s">
        <v>184</v>
      </c>
    </row>
    <row r="51" ht="15">
      <c r="A51" s="100" t="s">
        <v>233</v>
      </c>
    </row>
    <row r="52" ht="15">
      <c r="A52" s="100" t="s">
        <v>165</v>
      </c>
    </row>
    <row r="53" ht="15">
      <c r="A53" s="100" t="s">
        <v>93</v>
      </c>
    </row>
    <row r="54" ht="15">
      <c r="A54" s="100" t="s">
        <v>160</v>
      </c>
    </row>
    <row r="55" ht="15">
      <c r="A55" s="100" t="s">
        <v>269</v>
      </c>
    </row>
    <row r="56" ht="15">
      <c r="A56" s="100" t="s">
        <v>110</v>
      </c>
    </row>
    <row r="57" ht="15">
      <c r="A57" s="100" t="s">
        <v>22</v>
      </c>
    </row>
    <row r="58" ht="15">
      <c r="A58" s="100" t="s">
        <v>3</v>
      </c>
    </row>
    <row r="59" ht="15">
      <c r="A59" s="100" t="s">
        <v>208</v>
      </c>
    </row>
    <row r="60" ht="15">
      <c r="A60" s="100" t="s">
        <v>267</v>
      </c>
    </row>
    <row r="61" ht="15">
      <c r="A61" s="100" t="s">
        <v>237</v>
      </c>
    </row>
    <row r="62" ht="15">
      <c r="A62" s="100" t="s">
        <v>210</v>
      </c>
    </row>
    <row r="63" ht="15">
      <c r="A63" s="100" t="s">
        <v>107</v>
      </c>
    </row>
    <row r="64" ht="15">
      <c r="A64" s="100" t="s">
        <v>378</v>
      </c>
    </row>
    <row r="65" ht="15">
      <c r="A65" s="100" t="s">
        <v>265</v>
      </c>
    </row>
    <row r="66" ht="15">
      <c r="A66" s="100" t="s">
        <v>41</v>
      </c>
    </row>
    <row r="67" ht="15">
      <c r="A67" s="100" t="s">
        <v>79</v>
      </c>
    </row>
    <row r="68" ht="15">
      <c r="A68" s="100" t="s">
        <v>18</v>
      </c>
    </row>
    <row r="69" ht="15">
      <c r="A69" s="100" t="s">
        <v>374</v>
      </c>
    </row>
    <row r="70" ht="15">
      <c r="A70" s="100" t="s">
        <v>1</v>
      </c>
    </row>
    <row r="71" ht="15">
      <c r="A71" s="100" t="s">
        <v>27</v>
      </c>
    </row>
    <row r="72" ht="15">
      <c r="A72" s="100" t="s">
        <v>5</v>
      </c>
    </row>
    <row r="73" ht="15">
      <c r="A73" s="100" t="s">
        <v>76</v>
      </c>
    </row>
    <row r="74" ht="15">
      <c r="A74" s="100" t="s">
        <v>65</v>
      </c>
    </row>
    <row r="75" ht="15">
      <c r="A75" s="100" t="s">
        <v>63</v>
      </c>
    </row>
    <row r="76" ht="15">
      <c r="A76" s="100" t="s">
        <v>48</v>
      </c>
    </row>
    <row r="77" ht="15">
      <c r="A77" s="100" t="s">
        <v>101</v>
      </c>
    </row>
    <row r="78" ht="15">
      <c r="A78" s="100" t="s">
        <v>25</v>
      </c>
    </row>
    <row r="79" ht="15">
      <c r="A79" s="100" t="s">
        <v>264</v>
      </c>
    </row>
    <row r="80" ht="15">
      <c r="A80" s="100" t="s">
        <v>20</v>
      </c>
    </row>
    <row r="81" ht="15">
      <c r="A81" s="100" t="s">
        <v>195</v>
      </c>
    </row>
    <row r="82" ht="15">
      <c r="A82" s="100" t="s">
        <v>29</v>
      </c>
    </row>
    <row r="83" ht="15">
      <c r="A83" s="100" t="s">
        <v>235</v>
      </c>
    </row>
    <row r="84" ht="15">
      <c r="A84" s="100" t="s">
        <v>375</v>
      </c>
    </row>
    <row r="85" ht="15">
      <c r="A85" s="100" t="s">
        <v>218</v>
      </c>
    </row>
    <row r="86" ht="15">
      <c r="A86" s="100" t="s">
        <v>174</v>
      </c>
    </row>
    <row r="87" ht="15">
      <c r="A87" s="100" t="s">
        <v>169</v>
      </c>
    </row>
    <row r="88" ht="15">
      <c r="A88" s="100" t="s">
        <v>88</v>
      </c>
    </row>
    <row r="89" ht="15">
      <c r="A89" s="100" t="s">
        <v>153</v>
      </c>
    </row>
    <row r="90" ht="15">
      <c r="A90" s="100" t="s">
        <v>103</v>
      </c>
    </row>
    <row r="91" ht="15">
      <c r="A91" s="100" t="s">
        <v>182</v>
      </c>
    </row>
    <row r="92" ht="15">
      <c r="A92" s="100" t="s">
        <v>191</v>
      </c>
    </row>
    <row r="93" ht="15">
      <c r="A93" s="100" t="s">
        <v>221</v>
      </c>
    </row>
    <row r="94" ht="15">
      <c r="A94" s="100" t="s">
        <v>129</v>
      </c>
    </row>
    <row r="95" ht="15">
      <c r="A95" s="100" t="s">
        <v>372</v>
      </c>
    </row>
    <row r="96" ht="15">
      <c r="A96" s="100" t="s">
        <v>373</v>
      </c>
    </row>
    <row r="97" ht="15">
      <c r="A97" s="100" t="s">
        <v>227</v>
      </c>
    </row>
    <row r="98" ht="15">
      <c r="A98" s="100" t="s">
        <v>67</v>
      </c>
    </row>
    <row r="99" ht="15">
      <c r="A99" s="100" t="s">
        <v>87</v>
      </c>
    </row>
    <row r="100" ht="15">
      <c r="A100" s="100" t="s">
        <v>85</v>
      </c>
    </row>
    <row r="101" ht="15">
      <c r="A101" s="100" t="s">
        <v>179</v>
      </c>
    </row>
    <row r="102" ht="15">
      <c r="A102" s="100" t="s">
        <v>255</v>
      </c>
    </row>
    <row r="103" ht="15">
      <c r="A103" s="100" t="s">
        <v>253</v>
      </c>
    </row>
    <row r="104" ht="15">
      <c r="A104" s="100" t="s">
        <v>39</v>
      </c>
    </row>
    <row r="105" ht="15">
      <c r="A105" s="100" t="s">
        <v>250</v>
      </c>
    </row>
    <row r="106" ht="15">
      <c r="A106" s="100" t="s">
        <v>238</v>
      </c>
    </row>
    <row r="107" ht="15">
      <c r="A107" s="100" t="s">
        <v>219</v>
      </c>
    </row>
    <row r="108" ht="15">
      <c r="A108" s="100" t="s">
        <v>61</v>
      </c>
    </row>
    <row r="109" ht="15">
      <c r="A109" s="100" t="s">
        <v>216</v>
      </c>
    </row>
    <row r="110" ht="15">
      <c r="A110" s="100" t="s">
        <v>81</v>
      </c>
    </row>
    <row r="111" ht="15">
      <c r="A111" s="100" t="s">
        <v>105</v>
      </c>
    </row>
    <row r="112" ht="15">
      <c r="A112" s="100" t="s">
        <v>262</v>
      </c>
    </row>
    <row r="113" ht="15">
      <c r="A113" s="100" t="s">
        <v>249</v>
      </c>
    </row>
    <row r="114" ht="15">
      <c r="A114" s="100" t="s">
        <v>376</v>
      </c>
    </row>
    <row r="115" ht="15">
      <c r="A115" s="100" t="s">
        <v>125</v>
      </c>
    </row>
    <row r="116" ht="15">
      <c r="A116" s="100" t="s">
        <v>259</v>
      </c>
    </row>
    <row r="117" ht="15">
      <c r="A117" s="100" t="s">
        <v>50</v>
      </c>
    </row>
    <row r="118" ht="15">
      <c r="A118" s="100" t="s">
        <v>42</v>
      </c>
    </row>
    <row r="119" ht="15">
      <c r="A119" s="100" t="s">
        <v>142</v>
      </c>
    </row>
    <row r="120" ht="15">
      <c r="A120" s="100" t="s">
        <v>135</v>
      </c>
    </row>
    <row r="121" ht="15">
      <c r="A121" s="100" t="s">
        <v>147</v>
      </c>
    </row>
    <row r="122" ht="15">
      <c r="A122" s="100" t="s">
        <v>186</v>
      </c>
    </row>
    <row r="123" ht="15">
      <c r="A123" s="100" t="s">
        <v>119</v>
      </c>
    </row>
    <row r="124" ht="15">
      <c r="A124" s="100" t="s">
        <v>132</v>
      </c>
    </row>
    <row r="125" ht="15">
      <c r="A125" s="100" t="s">
        <v>11</v>
      </c>
    </row>
    <row r="126" ht="15">
      <c r="A126" s="100" t="s">
        <v>9</v>
      </c>
    </row>
    <row r="127" ht="15">
      <c r="A127" s="100" t="s">
        <v>205</v>
      </c>
    </row>
    <row r="128" ht="15">
      <c r="A128" s="100" t="s">
        <v>71</v>
      </c>
    </row>
    <row r="129" ht="15">
      <c r="A129" s="100" t="s">
        <v>212</v>
      </c>
    </row>
    <row r="130" ht="15">
      <c r="A130" s="100" t="s">
        <v>44</v>
      </c>
    </row>
    <row r="131" ht="15">
      <c r="A131" s="100" t="s">
        <v>141</v>
      </c>
    </row>
    <row r="132" ht="15">
      <c r="A132" s="100" t="s">
        <v>62</v>
      </c>
    </row>
    <row r="133" ht="15">
      <c r="A133" s="100" t="s">
        <v>16</v>
      </c>
    </row>
    <row r="134" ht="15">
      <c r="A134" s="100" t="s">
        <v>37</v>
      </c>
    </row>
    <row r="135" ht="15">
      <c r="A135" s="100" t="s">
        <v>197</v>
      </c>
    </row>
    <row r="136" ht="15">
      <c r="A136" s="100" t="s">
        <v>223</v>
      </c>
    </row>
    <row r="137" ht="15">
      <c r="A137" s="100" t="s">
        <v>114</v>
      </c>
    </row>
    <row r="138" ht="15">
      <c r="A138" s="100" t="s">
        <v>231</v>
      </c>
    </row>
  </sheetData>
  <sheetProtection password="D209" sheet="1" objects="1" scenarios="1" selectLockedCells="1" selectUnlockedCells="1"/>
  <printOptions/>
  <pageMargins left="0.787401575" right="0.787401575" top="0.984251969" bottom="0.984251969"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Remo Wenger</cp:lastModifiedBy>
  <cp:lastPrinted>2016-02-26T07:31:12Z</cp:lastPrinted>
  <dcterms:created xsi:type="dcterms:W3CDTF">2013-07-18T11:05:32Z</dcterms:created>
  <dcterms:modified xsi:type="dcterms:W3CDTF">2016-05-13T13:04:53Z</dcterms:modified>
  <cp:category/>
  <cp:version/>
  <cp:contentType/>
  <cp:contentStatus/>
</cp:coreProperties>
</file>