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JONLEH\AppData\Roaming\OpenText\OTEdit\EC_ecm2\c17453584\"/>
    </mc:Choice>
  </mc:AlternateContent>
  <workbookProtection workbookAlgorithmName="SHA-512" workbookHashValue="NyFG29iis18580k2TamLCUoKfxIIMkavscTtTx3GJj86RI1rgdVpo7vQl4BAO4SjMUPgPPvkfTFZm76xTJBwKw==" workbookSaltValue="T3nxx/A/I6iQAL/QyorLCA==" workbookSpinCount="100000" lockStructure="1"/>
  <bookViews>
    <workbookView xWindow="0" yWindow="0" windowWidth="28800" windowHeight="12300" firstSheet="1" activeTab="1"/>
  </bookViews>
  <sheets>
    <sheet name="Entscheidbaum mittel_gross" sheetId="9" r:id="rId1"/>
    <sheet name="413-3" sheetId="1" r:id="rId2"/>
    <sheet name="413-2" sheetId="2" r:id="rId3"/>
    <sheet name="Holzerlös" sheetId="3" r:id="rId4"/>
    <sheet name="Vergleichende Tabelle" sheetId="4" r:id="rId5"/>
    <sheet name="A1 - Checkliste" sheetId="5" r:id="rId6"/>
    <sheet name="413-1" sheetId="6" r:id="rId7"/>
    <sheet name="413-4" sheetId="7" r:id="rId8"/>
    <sheet name="413-5" sheetId="8" r:id="rId9"/>
  </sheets>
  <definedNames>
    <definedName name="_xlnm.Print_Area" localSheetId="2">'413-2'!$A$1:$F$152,'413-2'!$G$157:$O$178</definedName>
    <definedName name="_xlnm.Print_Area" localSheetId="1">'413-3'!$A$1:$G$46</definedName>
    <definedName name="_xlnm.Print_Area" localSheetId="7">'413-4'!$A$1:$H$64</definedName>
    <definedName name="_xlnm.Print_Area" localSheetId="8">'413-5'!$A$1:$D$43</definedName>
    <definedName name="_xlnm.Print_Area" localSheetId="5">'A1 - Checkliste'!$A$1:$U$55</definedName>
    <definedName name="Z_7746770E_8DEE_4810_98CF_84361344C262_.wvu.PrintArea" localSheetId="2" hidden="1">'413-2'!$A$1:$F$152,'413-2'!$G$157:$O$178</definedName>
    <definedName name="Z_7746770E_8DEE_4810_98CF_84361344C262_.wvu.PrintArea" localSheetId="1" hidden="1">'413-3'!$A$1:$G$46</definedName>
    <definedName name="Z_7746770E_8DEE_4810_98CF_84361344C262_.wvu.PrintArea" localSheetId="7" hidden="1">'413-4'!$A$1:$H$64</definedName>
    <definedName name="Z_7746770E_8DEE_4810_98CF_84361344C262_.wvu.PrintArea" localSheetId="8" hidden="1">'413-5'!$A$1:$D$43</definedName>
    <definedName name="Z_7746770E_8DEE_4810_98CF_84361344C262_.wvu.PrintArea" localSheetId="5" hidden="1">'A1 - Checkliste'!$A$1:$U$55</definedName>
  </definedNames>
  <calcPr calcId="162913"/>
  <customWorkbookViews>
    <customWorkbookView name="Jonas LEHNER - Persönliche Ansicht" guid="{7746770E-8DEE-4810-98CF-84361344C262}" mergeInterval="0" personalView="1" maximized="1" xWindow="-8" yWindow="-8" windowWidth="2576" windowHeight="1416" activeSheetId="1"/>
  </customWorkbookViews>
</workbook>
</file>

<file path=xl/calcChain.xml><?xml version="1.0" encoding="utf-8"?>
<calcChain xmlns="http://schemas.openxmlformats.org/spreadsheetml/2006/main">
  <c r="H12" i="6" l="1"/>
  <c r="H17" i="6"/>
  <c r="H13" i="6" l="1"/>
  <c r="F19" i="2"/>
  <c r="F16" i="3" l="1"/>
  <c r="E32" i="3" l="1"/>
  <c r="F17" i="3"/>
  <c r="J160" i="2" l="1"/>
  <c r="N160" i="2" l="1"/>
  <c r="O160" i="2" s="1"/>
  <c r="E64" i="2" l="1"/>
  <c r="H15" i="6"/>
  <c r="H14" i="6"/>
  <c r="H16" i="6"/>
  <c r="E24" i="2" l="1"/>
  <c r="E19" i="6" l="1"/>
  <c r="F29" i="3"/>
  <c r="F39" i="2"/>
  <c r="E25" i="3" l="1"/>
  <c r="F26" i="3"/>
  <c r="F23" i="3"/>
  <c r="F24" i="3"/>
  <c r="F13" i="3"/>
  <c r="F15" i="3"/>
  <c r="F7" i="3"/>
  <c r="F9" i="3"/>
  <c r="E12" i="3"/>
  <c r="E18" i="3"/>
  <c r="E30" i="3"/>
  <c r="J161" i="2"/>
  <c r="N161" i="2" s="1"/>
  <c r="O161" i="2" s="1"/>
  <c r="O162" i="2"/>
  <c r="O163" i="2"/>
  <c r="O164" i="2"/>
  <c r="O165" i="2"/>
  <c r="O166" i="2"/>
  <c r="O167" i="2"/>
  <c r="M168" i="2"/>
  <c r="M169" i="2" s="1"/>
  <c r="O169" i="2" s="1"/>
  <c r="J167" i="2"/>
  <c r="N167" i="2" s="1"/>
  <c r="J166" i="2"/>
  <c r="N166" i="2" s="1"/>
  <c r="J165" i="2"/>
  <c r="N165" i="2" s="1"/>
  <c r="J164" i="2"/>
  <c r="N164" i="2" s="1"/>
  <c r="J163" i="2"/>
  <c r="N163" i="2" s="1"/>
  <c r="J162" i="2"/>
  <c r="N162" i="2" s="1"/>
  <c r="F121" i="2"/>
  <c r="F122" i="2"/>
  <c r="F123" i="2"/>
  <c r="F124" i="2"/>
  <c r="F125" i="2"/>
  <c r="F128" i="2"/>
  <c r="F130" i="2"/>
  <c r="F131" i="2"/>
  <c r="F132" i="2"/>
  <c r="F133" i="2"/>
  <c r="F136" i="2"/>
  <c r="F138" i="2"/>
  <c r="F139" i="2"/>
  <c r="F140" i="2"/>
  <c r="F143" i="2"/>
  <c r="E126" i="2"/>
  <c r="E134" i="2"/>
  <c r="E141" i="2"/>
  <c r="F27" i="3"/>
  <c r="F28" i="3"/>
  <c r="F19" i="3"/>
  <c r="F20" i="3"/>
  <c r="F21" i="3"/>
  <c r="F14" i="3"/>
  <c r="F8" i="3"/>
  <c r="F10" i="3"/>
  <c r="F11" i="3"/>
  <c r="E22" i="3"/>
  <c r="F63" i="2"/>
  <c r="F55" i="2"/>
  <c r="F81" i="2"/>
  <c r="F93" i="2"/>
  <c r="F82" i="2"/>
  <c r="F83" i="2"/>
  <c r="F85" i="2"/>
  <c r="F89" i="2"/>
  <c r="F90" i="2"/>
  <c r="F91" i="2"/>
  <c r="F95" i="2"/>
  <c r="F97" i="2"/>
  <c r="F99" i="2"/>
  <c r="F100" i="2"/>
  <c r="F102" i="2"/>
  <c r="F37" i="2"/>
  <c r="F38" i="2"/>
  <c r="F41" i="2"/>
  <c r="F45" i="2"/>
  <c r="F46" i="2"/>
  <c r="F47" i="2"/>
  <c r="F49" i="2"/>
  <c r="F51" i="2"/>
  <c r="F53" i="2"/>
  <c r="F57" i="2"/>
  <c r="F60" i="2"/>
  <c r="F62" i="2"/>
  <c r="F17" i="2"/>
  <c r="F21" i="2"/>
  <c r="F8" i="2"/>
  <c r="F11" i="2"/>
  <c r="F15" i="2"/>
  <c r="F12" i="2"/>
  <c r="F13" i="2"/>
  <c r="B14" i="2"/>
  <c r="E22" i="2"/>
  <c r="E66" i="2"/>
  <c r="E104" i="2"/>
  <c r="E106" i="2" s="1"/>
  <c r="C6" i="4" s="1"/>
  <c r="D39" i="8"/>
  <c r="F30" i="3" l="1"/>
  <c r="D30" i="3" s="1"/>
  <c r="F20" i="6"/>
  <c r="D26" i="1" s="1"/>
  <c r="F21" i="6"/>
  <c r="D27" i="1" s="1"/>
  <c r="F22" i="3"/>
  <c r="D22" i="3" s="1"/>
  <c r="F18" i="3"/>
  <c r="D18" i="3" s="1"/>
  <c r="E31" i="3"/>
  <c r="F12" i="3"/>
  <c r="F104" i="2"/>
  <c r="F105" i="2" s="1"/>
  <c r="F22" i="2"/>
  <c r="F23" i="2" s="1"/>
  <c r="F141" i="2"/>
  <c r="D141" i="2" s="1"/>
  <c r="F134" i="2"/>
  <c r="D134" i="2" s="1"/>
  <c r="F25" i="3"/>
  <c r="D25" i="3" s="1"/>
  <c r="M170" i="2"/>
  <c r="E142" i="2" s="1"/>
  <c r="F126" i="2"/>
  <c r="D126" i="2" s="1"/>
  <c r="O168" i="2"/>
  <c r="O170" i="2" s="1"/>
  <c r="F25" i="6" l="1"/>
  <c r="F26" i="6" s="1"/>
  <c r="C5" i="4" s="1"/>
  <c r="C7" i="4" s="1"/>
  <c r="E33" i="3"/>
  <c r="F24" i="2"/>
  <c r="F31" i="3"/>
  <c r="D31" i="3" s="1"/>
  <c r="D12" i="3"/>
  <c r="F106" i="2"/>
  <c r="E145" i="2"/>
  <c r="E147" i="2" s="1"/>
  <c r="D104" i="2"/>
  <c r="C18" i="4" s="1"/>
  <c r="D18" i="4" s="1"/>
  <c r="D22" i="2"/>
  <c r="N170" i="2"/>
  <c r="F142" i="2"/>
  <c r="F145" i="2" s="1"/>
  <c r="F146" i="2" s="1"/>
  <c r="N168" i="2"/>
  <c r="F29" i="6" l="1"/>
  <c r="D32" i="1"/>
  <c r="H21" i="6"/>
  <c r="F27" i="1" s="1"/>
  <c r="F22" i="6"/>
  <c r="D28" i="1" s="1"/>
  <c r="H19" i="6"/>
  <c r="D24" i="2"/>
  <c r="D106" i="2"/>
  <c r="F33" i="3"/>
  <c r="F32" i="1" s="1"/>
  <c r="D142" i="2"/>
  <c r="G21" i="6" l="1"/>
  <c r="E27" i="1" s="1"/>
  <c r="G19" i="6"/>
  <c r="E25" i="1" s="1"/>
  <c r="F25" i="1"/>
  <c r="H29" i="6"/>
  <c r="G29" i="6" s="1"/>
  <c r="D33" i="3"/>
  <c r="E32" i="1" s="1"/>
  <c r="F147" i="2"/>
  <c r="D145" i="2"/>
  <c r="C20" i="4" l="1"/>
  <c r="D20" i="4" s="1"/>
  <c r="C19" i="4"/>
  <c r="D19" i="4" s="1"/>
  <c r="D147" i="2"/>
  <c r="H22" i="6"/>
  <c r="F28" i="1" s="1"/>
  <c r="G22" i="6" l="1"/>
  <c r="E28" i="1" s="1"/>
  <c r="F58" i="2"/>
  <c r="F64" i="2" s="1"/>
  <c r="F65" i="2" l="1"/>
  <c r="F66" i="2" s="1"/>
  <c r="D64" i="2"/>
  <c r="C13" i="4" s="1"/>
  <c r="C17" i="4" l="1"/>
  <c r="D66" i="2"/>
  <c r="H20" i="6"/>
  <c r="F26" i="1" s="1"/>
  <c r="F29" i="1" l="1"/>
  <c r="F30" i="1"/>
  <c r="D17" i="4"/>
  <c r="E17" i="4" s="1"/>
  <c r="D13" i="4"/>
  <c r="E13" i="4" s="1"/>
  <c r="H23" i="6"/>
  <c r="H24" i="6" s="1"/>
  <c r="G20" i="6"/>
  <c r="E26" i="1" s="1"/>
  <c r="F31" i="1" l="1"/>
  <c r="C22" i="4"/>
  <c r="H25" i="6"/>
  <c r="G25" i="6" s="1"/>
  <c r="H26" i="6" l="1"/>
  <c r="G26" i="6" s="1"/>
</calcChain>
</file>

<file path=xl/sharedStrings.xml><?xml version="1.0" encoding="utf-8"?>
<sst xmlns="http://schemas.openxmlformats.org/spreadsheetml/2006/main" count="402" uniqueCount="299">
  <si>
    <t xml:space="preserve"> </t>
  </si>
  <si>
    <t>nach Pauschale</t>
  </si>
  <si>
    <t>nach Aufwand</t>
  </si>
  <si>
    <t>Jahr :</t>
  </si>
  <si>
    <t>Forstrevier:</t>
  </si>
  <si>
    <t>Gesuchsteller</t>
  </si>
  <si>
    <t>POS.</t>
  </si>
  <si>
    <t>Massnahme</t>
  </si>
  <si>
    <t>STK</t>
  </si>
  <si>
    <t>H</t>
  </si>
  <si>
    <t>Ha</t>
  </si>
  <si>
    <t>M3</t>
  </si>
  <si>
    <t>Fr./Einheit</t>
  </si>
  <si>
    <t>Tot Fr.</t>
  </si>
  <si>
    <t>Bemerkungen</t>
  </si>
  <si>
    <t>A</t>
  </si>
  <si>
    <t>VERHUETUNG</t>
  </si>
  <si>
    <t>Fangbäume</t>
  </si>
  <si>
    <t>Schlagräumung in Normalschlägen</t>
  </si>
  <si>
    <t>TOTAL</t>
  </si>
  <si>
    <t>B</t>
  </si>
  <si>
    <t>BEHEBUNG</t>
  </si>
  <si>
    <t>Räumung Jungwald (&lt;20 cm)</t>
  </si>
  <si>
    <t>Bringung obligatorisch</t>
  </si>
  <si>
    <t>GESAMTTOTAL</t>
  </si>
  <si>
    <t>Zwischenabrechnung</t>
  </si>
  <si>
    <t>C</t>
  </si>
  <si>
    <t>HOLZERLOES</t>
  </si>
  <si>
    <t>413-2</t>
  </si>
  <si>
    <t>Pos</t>
  </si>
  <si>
    <t>Arbeiten</t>
  </si>
  <si>
    <t>Fr./Ha</t>
  </si>
  <si>
    <t>Menge in Ha</t>
  </si>
  <si>
    <t>Räumung Jungwald</t>
  </si>
  <si>
    <t>Stangenholz/ gemischt/</t>
  </si>
  <si>
    <t>Basis</t>
  </si>
  <si>
    <t>stufig BHD &lt; 20 cm</t>
  </si>
  <si>
    <t>Zuschlag für Entfernung</t>
  </si>
  <si>
    <t>von 30' à 60'</t>
  </si>
  <si>
    <t>ab 60'</t>
  </si>
  <si>
    <t>ab 90'</t>
  </si>
  <si>
    <t>Neigung &gt;50%</t>
  </si>
  <si>
    <t>Hindernisse</t>
  </si>
  <si>
    <t>Schlagräumung</t>
  </si>
  <si>
    <t>Ersteingriff</t>
  </si>
  <si>
    <t>Zwischentotal</t>
  </si>
  <si>
    <r>
      <t>MWST:</t>
    </r>
    <r>
      <rPr>
        <sz val="10"/>
        <rFont val="MS Sans Serif"/>
        <family val="2"/>
      </rPr>
      <t xml:space="preserve"> falls die</t>
    </r>
    <r>
      <rPr>
        <b/>
        <sz val="10"/>
        <rFont val="MS Sans Serif"/>
        <family val="2"/>
      </rPr>
      <t xml:space="preserve"> </t>
    </r>
    <r>
      <rPr>
        <sz val="10"/>
        <rFont val="MS Sans Serif"/>
        <family val="2"/>
      </rPr>
      <t>arbeitsausführende Unternehmung/ Betrieb MWST-pflichtig, Subventionsempfänger nicht MWST-pflichtig</t>
    </r>
  </si>
  <si>
    <r>
      <t xml:space="preserve">Total Position 08: </t>
    </r>
    <r>
      <rPr>
        <sz val="10"/>
        <rFont val="MS Sans Serif"/>
        <family val="2"/>
      </rPr>
      <t>zu übertragen in Formular 413-1</t>
    </r>
  </si>
  <si>
    <t>Bemerkungen:</t>
  </si>
  <si>
    <t>Fr./M3</t>
  </si>
  <si>
    <t>Menge in M3</t>
  </si>
  <si>
    <t>Betrag in Fr.</t>
  </si>
  <si>
    <t>Holznutzung ohne Bringung</t>
  </si>
  <si>
    <t>Fällen / Rüsten</t>
  </si>
  <si>
    <t>Basis BHD &gt; 40 cm</t>
  </si>
  <si>
    <t>BHD 30-40 cm</t>
  </si>
  <si>
    <t>BHD 20-30 cm</t>
  </si>
  <si>
    <t>Streunutzung</t>
  </si>
  <si>
    <t xml:space="preserve"> (&lt; 10 Bäume / Standort)</t>
  </si>
  <si>
    <t>von 30' bis 60'</t>
  </si>
  <si>
    <t>Streifen des Holzes</t>
  </si>
  <si>
    <t>Plazieren</t>
  </si>
  <si>
    <t>Verankern</t>
  </si>
  <si>
    <r>
      <t xml:space="preserve">Total Position 09: </t>
    </r>
    <r>
      <rPr>
        <sz val="10"/>
        <rFont val="MS Sans Serif"/>
        <family val="2"/>
      </rPr>
      <t>zu übertragen in Formular 413-1</t>
    </r>
  </si>
  <si>
    <t>Holznutzung zur Bringung</t>
  </si>
  <si>
    <t>Fällen, Rüsten</t>
  </si>
  <si>
    <r>
      <t>Total Position 10:zu übertragen in Formular</t>
    </r>
    <r>
      <rPr>
        <sz val="10"/>
        <rFont val="MS Sans Serif"/>
        <family val="2"/>
      </rPr>
      <t xml:space="preserve"> 413-1</t>
    </r>
  </si>
  <si>
    <t>Traktor /Bodenzug</t>
  </si>
  <si>
    <t>Zug &gt;50 m':</t>
  </si>
  <si>
    <t>Schleiken &gt;200 m':</t>
  </si>
  <si>
    <t>Mittelstamm &lt; 0.6 M3 :</t>
  </si>
  <si>
    <t>Total Traktor /Bodenzug</t>
  </si>
  <si>
    <t>Mobilseilkran</t>
  </si>
  <si>
    <t>Holzanfall pro m' Seil</t>
  </si>
  <si>
    <t xml:space="preserve">        &lt;1 M3 :</t>
  </si>
  <si>
    <t xml:space="preserve">        &gt;2 M3 :</t>
  </si>
  <si>
    <t>Zuschlag für Bergabtransport</t>
  </si>
  <si>
    <t>Total Mobilseilkran</t>
  </si>
  <si>
    <t>Konventioneller Seilkran</t>
  </si>
  <si>
    <t>Mittelstamm &lt; 0.6 M3</t>
  </si>
  <si>
    <t>Total konventioneller Seilkran</t>
  </si>
  <si>
    <t>Vortransport</t>
  </si>
  <si>
    <t>Tonnage 0-28 t</t>
  </si>
  <si>
    <t>Schlag</t>
  </si>
  <si>
    <r>
      <t xml:space="preserve">Höhendifferenz in M             </t>
    </r>
    <r>
      <rPr>
        <sz val="11"/>
        <rFont val="Wingdings 3"/>
        <family val="1"/>
        <charset val="2"/>
      </rPr>
      <t>r</t>
    </r>
    <r>
      <rPr>
        <sz val="11"/>
        <rFont val="MS Sans Serif"/>
        <family val="2"/>
      </rPr>
      <t>h</t>
    </r>
  </si>
  <si>
    <r>
      <t xml:space="preserve">Horizontal-differenz in M               </t>
    </r>
    <r>
      <rPr>
        <sz val="11"/>
        <rFont val="Wingdings 3"/>
        <family val="1"/>
        <charset val="2"/>
      </rPr>
      <t>r</t>
    </r>
    <r>
      <rPr>
        <sz val="11"/>
        <rFont val="MS Sans Serif"/>
        <family val="2"/>
      </rPr>
      <t>l</t>
    </r>
  </si>
  <si>
    <t>Rotations-dauer in '</t>
  </si>
  <si>
    <t>Helikopter Marktpreis pro Minute ohne MWST</t>
  </si>
  <si>
    <t>Holzmenge pro Rotation in M3</t>
  </si>
  <si>
    <t>Holzmenge in M3</t>
  </si>
  <si>
    <t>Preis pro M3 in Fr.</t>
  </si>
  <si>
    <t>Totalbetrag</t>
  </si>
  <si>
    <t>Total Helitransport</t>
  </si>
  <si>
    <t>Flugbetrieb und Sortieren: max. 30.- Fr./M3</t>
  </si>
  <si>
    <r>
      <t xml:space="preserve">Total Pos. 54 </t>
    </r>
    <r>
      <rPr>
        <sz val="11"/>
        <rFont val="MS Sans Serif"/>
        <family val="2"/>
      </rPr>
      <t>(max. 135.- Fr./M3)</t>
    </r>
  </si>
  <si>
    <t>Helikopter : Berechnung der Rotationsdauer gemäss Formel Wyss</t>
  </si>
  <si>
    <t>1 Rotation(min) = 1.6+(Ah/250)+(Al/2000)</t>
  </si>
  <si>
    <t>Preis/ Minute = Aktueller Marktpreis</t>
  </si>
  <si>
    <t>Ah= Höhendifferenz</t>
  </si>
  <si>
    <t>Al= Horizontaldifferenz</t>
  </si>
  <si>
    <t>Sortiment</t>
  </si>
  <si>
    <t>Baumart</t>
  </si>
  <si>
    <t>Fr. / Einheit</t>
  </si>
  <si>
    <t xml:space="preserve">Menge       (m3)            </t>
  </si>
  <si>
    <t>Betrag               (Fr)</t>
  </si>
  <si>
    <t>Holzerlös</t>
  </si>
  <si>
    <t>101</t>
  </si>
  <si>
    <t>Trämel O</t>
  </si>
  <si>
    <t>Fichte</t>
  </si>
  <si>
    <t>(Klasse 3-6)</t>
  </si>
  <si>
    <t>Tanne</t>
  </si>
  <si>
    <t>Lärche</t>
  </si>
  <si>
    <t>Föhre</t>
  </si>
  <si>
    <t>Laubholz</t>
  </si>
  <si>
    <t>Total Pos 101</t>
  </si>
  <si>
    <t>102</t>
  </si>
  <si>
    <t xml:space="preserve">Trämel U und </t>
  </si>
  <si>
    <t>Schwachholz</t>
  </si>
  <si>
    <t>(Klasse 1-2)</t>
  </si>
  <si>
    <t>Total Pos 102</t>
  </si>
  <si>
    <t>103</t>
  </si>
  <si>
    <t>Mittellangholz</t>
  </si>
  <si>
    <t>Total Pos 103</t>
  </si>
  <si>
    <t>104</t>
  </si>
  <si>
    <t>Total Pos 104</t>
  </si>
  <si>
    <t>105</t>
  </si>
  <si>
    <t>Fi/Lä/Ta</t>
  </si>
  <si>
    <t>Industrieholz</t>
  </si>
  <si>
    <t>Total Pos 105</t>
  </si>
  <si>
    <t xml:space="preserve">Total </t>
  </si>
  <si>
    <t>gerundeter Betrag, zu übertragen in Form. 413-1</t>
  </si>
  <si>
    <t>413-3</t>
  </si>
  <si>
    <t>Gesuchsteller :</t>
  </si>
  <si>
    <t>Grund der Zwangsnutzung</t>
  </si>
  <si>
    <t>Lawine (L)</t>
  </si>
  <si>
    <t>Windwurf (W)</t>
  </si>
  <si>
    <t>Schneelast (S)</t>
  </si>
  <si>
    <t>Käfer (K)</t>
  </si>
  <si>
    <t>Feuer (F)</t>
  </si>
  <si>
    <t>ha</t>
  </si>
  <si>
    <t>Bringung</t>
  </si>
  <si>
    <t>S10</t>
  </si>
  <si>
    <t>Termine</t>
  </si>
  <si>
    <t>die Arbeiten inkl. Bringung</t>
  </si>
  <si>
    <t>sind abzuschliessen bis :</t>
  </si>
  <si>
    <t>413-5</t>
  </si>
  <si>
    <t>Belegsverzeichnis</t>
  </si>
  <si>
    <t>Schlussabrechnung</t>
  </si>
  <si>
    <t>Jahr:</t>
  </si>
  <si>
    <t>Nr</t>
  </si>
  <si>
    <t>Rechnung</t>
  </si>
  <si>
    <t>Datum</t>
  </si>
  <si>
    <t>Datum + Unterschrift Revierförster</t>
  </si>
  <si>
    <r>
      <t>Helikopter</t>
    </r>
    <r>
      <rPr>
        <sz val="10"/>
        <rFont val="MS Sans Serif"/>
        <family val="2"/>
      </rPr>
      <t xml:space="preserve"> inkl. Flugbetrieb gemäss Pauschaltarifen in Beilage</t>
    </r>
  </si>
  <si>
    <t xml:space="preserve">Bei Eingriffen &gt; Fr. 50'000, </t>
  </si>
  <si>
    <t>Föhrenwäldern oder Spezialfällen</t>
  </si>
  <si>
    <t>Holznutzung zur Bringung: Fällen, rüsten, entrinden, Schlagräumung</t>
  </si>
  <si>
    <t>Total gemäss Formular Holzerlös</t>
  </si>
  <si>
    <t>Käferfallen: Anschaffung/Reparatur</t>
  </si>
  <si>
    <t>Käferfallen: Betrieb inkl. Lockstoff</t>
  </si>
  <si>
    <t>Holznutzung ohne Bringung: Fällen, rüsten, neutralisieren, stabilisieren</t>
  </si>
  <si>
    <t>abgezogene Rinde</t>
  </si>
  <si>
    <t>Einheit</t>
  </si>
  <si>
    <t>Kostenvoranschlag</t>
  </si>
  <si>
    <t>Menge</t>
  </si>
  <si>
    <t>Betrag</t>
  </si>
  <si>
    <t>Holzerlös (geschätzt)</t>
  </si>
  <si>
    <t>08</t>
  </si>
  <si>
    <t>09</t>
  </si>
  <si>
    <t>12</t>
  </si>
  <si>
    <t>Projektleitung</t>
  </si>
  <si>
    <t>6 %</t>
  </si>
  <si>
    <t>Pauschale</t>
  </si>
  <si>
    <t>Total bewilligter Kredit</t>
  </si>
  <si>
    <t>Käferholz</t>
  </si>
  <si>
    <t>Rotholz</t>
  </si>
  <si>
    <t>Brennholz lang/</t>
  </si>
  <si>
    <t>Waldschäden</t>
  </si>
  <si>
    <t>Total  Fr.</t>
  </si>
  <si>
    <t>Masch. Entrinden des Verkaufsholzes</t>
  </si>
  <si>
    <t>Entrinden des Verkaufsholzes von Hand</t>
  </si>
  <si>
    <t>m3</t>
  </si>
  <si>
    <r>
      <rPr>
        <vertAlign val="superscript"/>
        <sz val="10"/>
        <rFont val="MS Sans Serif"/>
        <family val="2"/>
      </rPr>
      <t xml:space="preserve">1 </t>
    </r>
    <r>
      <rPr>
        <sz val="10"/>
        <rFont val="MS Sans Serif"/>
        <family val="2"/>
      </rPr>
      <t>vorbeugendes Entrinden im
   Bestand</t>
    </r>
  </si>
  <si>
    <r>
      <rPr>
        <vertAlign val="superscript"/>
        <sz val="10"/>
        <rFont val="MS Sans Serif"/>
        <family val="2"/>
      </rPr>
      <t xml:space="preserve">2 </t>
    </r>
    <r>
      <rPr>
        <sz val="10"/>
        <rFont val="MS Sans Serif"/>
        <family val="2"/>
      </rPr>
      <t>sanitäres Entrinden im
   Bestand</t>
    </r>
  </si>
  <si>
    <t>1 umgefallenes Holz ohne Käferbefall, entrinden einer Baumhälfte</t>
  </si>
  <si>
    <t>2 umgefallenes Holz mit Käferbefall, totale Entrindung</t>
  </si>
  <si>
    <t>Projektleitung Revierförster                  (6% der Summe 8 bis 11)</t>
  </si>
  <si>
    <t xml:space="preserve">Projekt- und Beratungsaufgaben des Kantons (2% der Summe Pos 8 bis 12)                             </t>
  </si>
  <si>
    <t xml:space="preserve">Projekt- und Beratungsaufgaben des Kantons (2% der Summe Pos 1-5)                             </t>
  </si>
  <si>
    <t xml:space="preserve">ANORDNUNG ZWANGSNUTZUNGEN  </t>
  </si>
  <si>
    <t>A1 - Checkliste für den Vergleich "liegen lassen" und "räumen"</t>
  </si>
  <si>
    <t>Waldeigentümer</t>
  </si>
  <si>
    <t>Höhe m ü.M.:</t>
  </si>
  <si>
    <t>Exposition :</t>
  </si>
  <si>
    <t>Flächenname, Nr.* :</t>
  </si>
  <si>
    <t>Vorrangfunktion:</t>
  </si>
  <si>
    <t>Standortstyp:</t>
  </si>
  <si>
    <t>Bestockungsziel:</t>
  </si>
  <si>
    <t>BearbeiterIn:</t>
  </si>
  <si>
    <t>Datum:</t>
  </si>
  <si>
    <t>Nutzwertanalyse</t>
  </si>
  <si>
    <t>nicht relevant</t>
  </si>
  <si>
    <t>ausschlag-gebend</t>
  </si>
  <si>
    <t>spricht für</t>
  </si>
  <si>
    <t>Teilräumen</t>
  </si>
  <si>
    <t>Belassen</t>
  </si>
  <si>
    <t>Räumen</t>
  </si>
  <si>
    <t>Hauptkriterium</t>
  </si>
  <si>
    <t xml:space="preserve">Kriterium, Ziel </t>
  </si>
  <si>
    <t>stark</t>
  </si>
  <si>
    <t>mittel</t>
  </si>
  <si>
    <t>schwach</t>
  </si>
  <si>
    <t>vorteilhaft</t>
  </si>
  <si>
    <t>1. Naturgefahren</t>
  </si>
  <si>
    <t xml:space="preserve">1.1 Lawinenanriss vermeiden                                          </t>
  </si>
  <si>
    <t xml:space="preserve">1.2 Steinschlag und Sturzholz vermeiden                          </t>
  </si>
  <si>
    <r>
      <t xml:space="preserve">1.3 Rutschungen, Hangmuren und Erosion vermeiden     </t>
    </r>
    <r>
      <rPr>
        <b/>
        <sz val="8"/>
        <rFont val="Arial"/>
        <family val="2"/>
      </rPr>
      <t xml:space="preserve"> </t>
    </r>
  </si>
  <si>
    <t xml:space="preserve">1.4 Verklausungen und Murgänge vermeiden                   </t>
  </si>
  <si>
    <t>4. Forstbetrieb</t>
  </si>
  <si>
    <t>4.1 Gute Voraussetzungen für Folgebestand schaffen</t>
  </si>
  <si>
    <t xml:space="preserve">4.2 Einfluss des Schalenwildes lenken                             </t>
  </si>
  <si>
    <t>5. Kostenanalyse</t>
  </si>
  <si>
    <t>Begründung für ausschlaggebende Kriterien</t>
  </si>
  <si>
    <t>Entscheid für Windwurffläche</t>
  </si>
  <si>
    <t>belassen</t>
  </si>
  <si>
    <t>teilweise räumen</t>
  </si>
  <si>
    <t>Flankierende Massnahmen</t>
  </si>
  <si>
    <t>Massnahmen für Bodenschutz</t>
  </si>
  <si>
    <t>entrinden und liegenlassen</t>
  </si>
  <si>
    <t>Stock- und Stammsicherung</t>
  </si>
  <si>
    <t>Schlagräumung / Bepflanzung</t>
  </si>
  <si>
    <t>jagdliche Massnahmen</t>
  </si>
  <si>
    <t>Massnahmen gegen Naturgefahren</t>
  </si>
  <si>
    <t>Waldbrand-Prävention</t>
  </si>
  <si>
    <t>Öffentlichkeitsarbeit</t>
  </si>
  <si>
    <t>Vergleichstabelle</t>
  </si>
  <si>
    <t>Deckung Bringungskosten durch Holzerlös und Sicherungskosten</t>
  </si>
  <si>
    <t>Totalkosten</t>
  </si>
  <si>
    <t>Finanzielles Resultat</t>
  </si>
  <si>
    <t>Fr. / m3</t>
  </si>
  <si>
    <t>Fr.</t>
  </si>
  <si>
    <t>Datum + Unterschrift Ingenieur Wald</t>
  </si>
  <si>
    <t>Kreis:</t>
  </si>
  <si>
    <t>10</t>
  </si>
  <si>
    <t>11</t>
  </si>
  <si>
    <r>
      <t xml:space="preserve">Total Position 11: </t>
    </r>
    <r>
      <rPr>
        <sz val="10"/>
        <rFont val="MS Sans Serif"/>
        <family val="2"/>
      </rPr>
      <t>zu übertragen in Formular 413-1</t>
    </r>
  </si>
  <si>
    <t>(gemäss Resultat der Arbeistmappe "Vergleichende Tabelle")</t>
  </si>
  <si>
    <t>Pos 100</t>
  </si>
  <si>
    <t>Bringungskosten (obligatorisch)</t>
  </si>
  <si>
    <t>Volumen total [m3]</t>
  </si>
  <si>
    <t>Variante : Holz liegen lassen</t>
  </si>
  <si>
    <t>Variante : Teilräumung</t>
  </si>
  <si>
    <t>Einheitskosten
 (ohne MWST)</t>
  </si>
  <si>
    <t>Volumen Holznutzung ohne Bringung [m3]</t>
  </si>
  <si>
    <t>Holznutzung zur Bringung (Fäll- u. Rüstkosten)</t>
  </si>
  <si>
    <t>Volumen Holznutzung zur Bringung [m3]</t>
  </si>
  <si>
    <t>Ergebnis/Entscheid</t>
  </si>
  <si>
    <t xml:space="preserve">Dienststelle für Wald, Flussbau &amp; Landschaft </t>
  </si>
  <si>
    <t>(x)</t>
  </si>
  <si>
    <t>Gesuch-/Antragssteller:</t>
  </si>
  <si>
    <t>Flächengrösse (ha):</t>
  </si>
  <si>
    <t>Hangneigung (%):</t>
  </si>
  <si>
    <r>
      <t>* Beilage(n)</t>
    </r>
    <r>
      <rPr>
        <sz val="8"/>
        <rFont val="Arial"/>
        <family val="2"/>
      </rPr>
      <t xml:space="preserve"> : Kartenausschnitt 1:25'000 und Foto/s</t>
    </r>
  </si>
  <si>
    <t>(ha)</t>
  </si>
  <si>
    <t>Schnitzel für Schnitzelfeuerungen (ab Bahnverlad)</t>
  </si>
  <si>
    <t>Sektor/Gebiet:</t>
  </si>
  <si>
    <t>13</t>
  </si>
  <si>
    <t>2 %</t>
  </si>
  <si>
    <t>Projekt- und Beratungsaufgaben</t>
  </si>
  <si>
    <r>
      <t>Der Revierförster</t>
    </r>
    <r>
      <rPr>
        <b/>
        <sz val="12"/>
        <rFont val="Arial"/>
        <family val="2"/>
      </rPr>
      <t>:</t>
    </r>
  </si>
  <si>
    <r>
      <t>Der Ingenieur Wald</t>
    </r>
    <r>
      <rPr>
        <b/>
        <sz val="12"/>
        <rFont val="Arial"/>
        <family val="2"/>
      </rPr>
      <t>:</t>
    </r>
  </si>
  <si>
    <t>Kopie: Dienststelle für Wald, Flussbau und Landschaft, Sektion Wald</t>
  </si>
  <si>
    <t>Ort, Division (fakultativ) :</t>
  </si>
  <si>
    <r>
      <t>Ermittlung der Pauschaltarife für Waldschäden</t>
    </r>
    <r>
      <rPr>
        <b/>
        <sz val="11"/>
        <color indexed="10"/>
        <rFont val="MS Sans Serif"/>
        <family val="2"/>
      </rPr>
      <t xml:space="preserve">         </t>
    </r>
  </si>
  <si>
    <t xml:space="preserve">Ermittlung der Pauschaltarife für Waldschäden          </t>
  </si>
  <si>
    <t xml:space="preserve">Ermittlung der Pauschaltarife für Waldschäden              </t>
  </si>
  <si>
    <t xml:space="preserve">Ermittlung der Pauschaltarife für Waldschäden           </t>
  </si>
  <si>
    <t>Ermittlung der Pauschaltarife für Helitransport</t>
  </si>
  <si>
    <t xml:space="preserve">Ermittlung der Pauschaltarife für Waldschäden            </t>
  </si>
  <si>
    <t>total räumen</t>
  </si>
  <si>
    <t>Datum + Unterschrift Revierförster:</t>
  </si>
  <si>
    <t>Datum + Unterschrift Ingenieur Wald:</t>
  </si>
  <si>
    <t>x</t>
  </si>
  <si>
    <r>
      <t xml:space="preserve">Waldschäden                                            </t>
    </r>
    <r>
      <rPr>
        <b/>
        <sz val="10"/>
        <color rgb="FFFF0000"/>
        <rFont val="Arial"/>
        <family val="2"/>
      </rPr>
      <t>Version 28.02.2019</t>
    </r>
  </si>
  <si>
    <t>Sektion Wald</t>
  </si>
  <si>
    <r>
      <t xml:space="preserve">Beilagen: </t>
    </r>
    <r>
      <rPr>
        <sz val="10"/>
        <rFont val="Arial"/>
        <family val="2"/>
      </rPr>
      <t>Karte 1:25'000, Foto/s, 413-3, 413-2, Holzerlös, Vergleichende Tabelle und A1-Checkliste</t>
    </r>
  </si>
  <si>
    <t>Hindernisse: Kantonsstrasse, Wanderwege und Suonen, Felswände</t>
  </si>
  <si>
    <t>2. Folgeschäden</t>
  </si>
  <si>
    <t>2.1 Nachbarbestände vor Borkenkäferbefall schützen</t>
  </si>
  <si>
    <t>3. Arbeitssicherheit</t>
  </si>
  <si>
    <t>Naturverjüngung</t>
  </si>
  <si>
    <t xml:space="preserve">Ergänzungspflanzung </t>
  </si>
  <si>
    <t>Pflanzung</t>
  </si>
  <si>
    <t>3.1 Sicherheit während der Holzernte gewährleisten</t>
  </si>
  <si>
    <r>
      <rPr>
        <b/>
        <sz val="12"/>
        <color rgb="FFFF0000"/>
        <rFont val="Arial"/>
        <family val="2"/>
      </rPr>
      <t>Version 09.03.2021</t>
    </r>
    <r>
      <rPr>
        <b/>
        <sz val="12"/>
        <rFont val="Arial"/>
        <family val="2"/>
      </rPr>
      <t xml:space="preserve">      </t>
    </r>
  </si>
  <si>
    <t xml:space="preserve"> Version 09.03.2021</t>
  </si>
  <si>
    <t>Version 09.03.2021</t>
  </si>
  <si>
    <r>
      <t xml:space="preserve">                                            Waldschäden in prioritären Schutzwäldern - </t>
    </r>
    <r>
      <rPr>
        <b/>
        <sz val="12"/>
        <color rgb="FFFF0000"/>
        <rFont val="Arial"/>
        <family val="2"/>
      </rPr>
      <t>Version 09.03.2021</t>
    </r>
  </si>
  <si>
    <r>
      <rPr>
        <b/>
        <sz val="9"/>
        <color rgb="FFFF0000"/>
        <rFont val="Arial"/>
        <family val="2"/>
      </rPr>
      <t>Version</t>
    </r>
    <r>
      <rPr>
        <b/>
        <sz val="9"/>
        <color indexed="10"/>
        <rFont val="Arial"/>
        <family val="2"/>
      </rPr>
      <t xml:space="preserve"> 09.03.2021</t>
    </r>
    <r>
      <rPr>
        <b/>
        <sz val="9"/>
        <rFont val="Arial"/>
        <family val="2"/>
      </rPr>
      <t xml:space="preserve">              413-1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</si>
</sst>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#.\-;\-#,###.\-"/>
    <numFmt numFmtId="165" formatCode="#,##0.\-"/>
    <numFmt numFmtId="166" formatCode="\+#,##0.\-"/>
    <numFmt numFmtId="167" formatCode="\+#,##0.00.\-"/>
    <numFmt numFmtId="168" formatCode="\+#,##0.000.\-"/>
    <numFmt numFmtId="169" formatCode="0.0%"/>
    <numFmt numFmtId="170" formatCode="#,###.\-"/>
    <numFmt numFmtId="171" formatCode="\+#,###.\-"/>
    <numFmt numFmtId="172" formatCode="00"/>
    <numFmt numFmtId="173" formatCode="0.0"/>
    <numFmt numFmtId="174" formatCode="#,##0.0"/>
    <numFmt numFmtId="175" formatCode="#,##0_ ;\-#,##0\ "/>
    <numFmt numFmtId="176" formatCode="#,##0.0_ ;\-#,##0.0\ "/>
  </numFmts>
  <fonts count="58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12"/>
      <name val="Arial"/>
      <family val="2"/>
    </font>
    <font>
      <b/>
      <sz val="10"/>
      <color indexed="8"/>
      <name val="MS Sans Serif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MS Sans Serif"/>
      <family val="2"/>
    </font>
    <font>
      <sz val="11"/>
      <name val="MS Sans Serif"/>
      <family val="2"/>
    </font>
    <font>
      <sz val="11"/>
      <name val="Wingdings 3"/>
      <family val="1"/>
      <charset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1"/>
      <color indexed="10"/>
      <name val="MS Sans Serif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MS Sans Serif"/>
      <family val="2"/>
    </font>
    <font>
      <b/>
      <sz val="9"/>
      <color indexed="10"/>
      <name val="Arial"/>
      <family val="2"/>
    </font>
    <font>
      <vertAlign val="superscript"/>
      <sz val="10"/>
      <name val="MS Sans Serif"/>
      <family val="2"/>
    </font>
    <font>
      <sz val="8.5"/>
      <name val="MS Sans Serif"/>
      <family val="2"/>
    </font>
    <font>
      <sz val="10"/>
      <name val="Arial"/>
      <family val="2"/>
    </font>
    <font>
      <sz val="8"/>
      <color indexed="9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b/>
      <sz val="11"/>
      <name val="Arial"/>
      <family val="2"/>
    </font>
    <font>
      <b/>
      <sz val="10"/>
      <color rgb="FFFF0000"/>
      <name val="MS Sans Serif"/>
      <family val="2"/>
    </font>
    <font>
      <b/>
      <sz val="12"/>
      <color rgb="FFFF0000"/>
      <name val="MS Sans Serif"/>
    </font>
    <font>
      <b/>
      <sz val="11"/>
      <color rgb="FFFF0000"/>
      <name val="MS Sans Serif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</fills>
  <borders count="13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0" fontId="2" fillId="0" borderId="0" applyFont="0" applyFill="0" applyBorder="0" applyAlignment="0" applyProtection="0"/>
    <xf numFmtId="0" fontId="30" fillId="0" borderId="0"/>
    <xf numFmtId="0" fontId="30" fillId="0" borderId="0"/>
    <xf numFmtId="0" fontId="42" fillId="0" borderId="0"/>
    <xf numFmtId="0" fontId="52" fillId="0" borderId="0" applyNumberFormat="0" applyFont="0" applyFill="0" applyBorder="0" applyAlignment="0"/>
  </cellStyleXfs>
  <cellXfs count="820">
    <xf numFmtId="0" fontId="0" fillId="0" borderId="0" xfId="0"/>
    <xf numFmtId="0" fontId="13" fillId="0" borderId="0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Fill="1" applyBorder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Border="1" applyProtection="1">
      <protection hidden="1"/>
    </xf>
    <xf numFmtId="0" fontId="14" fillId="0" borderId="0" xfId="0" applyFont="1" applyBorder="1" applyAlignment="1" applyProtection="1">
      <protection hidden="1"/>
    </xf>
    <xf numFmtId="0" fontId="15" fillId="0" borderId="0" xfId="0" applyFont="1" applyProtection="1">
      <protection hidden="1"/>
    </xf>
    <xf numFmtId="172" fontId="14" fillId="0" borderId="0" xfId="0" applyNumberFormat="1" applyFont="1" applyAlignment="1" applyProtection="1">
      <alignment horizontal="center"/>
      <protection hidden="1"/>
    </xf>
    <xf numFmtId="172" fontId="0" fillId="0" borderId="0" xfId="0" applyNumberFormat="1" applyAlignment="1" applyProtection="1">
      <alignment horizontal="center"/>
      <protection hidden="1"/>
    </xf>
    <xf numFmtId="166" fontId="1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166" fontId="9" fillId="0" borderId="0" xfId="0" applyNumberFormat="1" applyFont="1" applyProtection="1">
      <protection hidden="1"/>
    </xf>
    <xf numFmtId="166" fontId="9" fillId="0" borderId="0" xfId="0" applyNumberFormat="1" applyFont="1" applyAlignment="1" applyProtection="1">
      <alignment horizontal="left"/>
      <protection hidden="1"/>
    </xf>
    <xf numFmtId="166" fontId="3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166" fontId="3" fillId="0" borderId="0" xfId="0" applyNumberFormat="1" applyFont="1" applyBorder="1" applyProtection="1">
      <protection hidden="1"/>
    </xf>
    <xf numFmtId="166" fontId="2" fillId="0" borderId="0" xfId="0" applyNumberFormat="1" applyFont="1" applyBorder="1" applyAlignment="1" applyProtection="1">
      <alignment horizontal="left"/>
      <protection hidden="1"/>
    </xf>
    <xf numFmtId="166" fontId="2" fillId="0" borderId="0" xfId="0" applyNumberFormat="1" applyFont="1" applyBorder="1" applyAlignment="1" applyProtection="1">
      <alignment horizontal="center"/>
      <protection hidden="1"/>
    </xf>
    <xf numFmtId="166" fontId="2" fillId="0" borderId="0" xfId="0" applyNumberFormat="1" applyFont="1" applyProtection="1">
      <protection hidden="1"/>
    </xf>
    <xf numFmtId="166" fontId="2" fillId="0" borderId="0" xfId="0" applyNumberFormat="1" applyFont="1" applyAlignment="1" applyProtection="1">
      <alignment horizontal="center" vertical="center" wrapText="1"/>
      <protection hidden="1"/>
    </xf>
    <xf numFmtId="166" fontId="2" fillId="0" borderId="0" xfId="0" applyNumberFormat="1" applyFont="1" applyBorder="1" applyProtection="1">
      <protection hidden="1"/>
    </xf>
    <xf numFmtId="166" fontId="2" fillId="0" borderId="0" xfId="0" applyNumberFormat="1" applyFont="1" applyAlignment="1" applyProtection="1">
      <alignment vertical="center"/>
      <protection hidden="1"/>
    </xf>
    <xf numFmtId="166" fontId="4" fillId="0" borderId="0" xfId="0" applyNumberFormat="1" applyFont="1" applyProtection="1">
      <protection hidden="1"/>
    </xf>
    <xf numFmtId="166" fontId="4" fillId="0" borderId="0" xfId="0" applyNumberFormat="1" applyFont="1" applyAlignment="1" applyProtection="1">
      <alignment horizontal="center" vertical="center" wrapText="1"/>
      <protection hidden="1"/>
    </xf>
    <xf numFmtId="166" fontId="2" fillId="0" borderId="0" xfId="0" applyNumberFormat="1" applyFont="1" applyBorder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166" fontId="2" fillId="0" borderId="0" xfId="0" applyNumberFormat="1" applyFont="1" applyBorder="1" applyAlignment="1" applyProtection="1">
      <alignment horizontal="center" vertical="top"/>
      <protection hidden="1"/>
    </xf>
    <xf numFmtId="166" fontId="2" fillId="0" borderId="0" xfId="0" applyNumberFormat="1" applyFont="1" applyBorder="1" applyAlignment="1" applyProtection="1">
      <alignment horizontal="left" vertical="top"/>
      <protection hidden="1"/>
    </xf>
    <xf numFmtId="166" fontId="1" fillId="0" borderId="0" xfId="0" applyNumberFormat="1" applyFont="1" applyBorder="1" applyAlignment="1" applyProtection="1">
      <alignment vertical="top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left"/>
      <protection hidden="1"/>
    </xf>
    <xf numFmtId="166" fontId="3" fillId="0" borderId="0" xfId="0" applyNumberFormat="1" applyFont="1" applyAlignment="1" applyProtection="1">
      <alignment horizontal="right"/>
      <protection hidden="1"/>
    </xf>
    <xf numFmtId="166" fontId="8" fillId="0" borderId="0" xfId="0" applyNumberFormat="1" applyFont="1" applyProtection="1">
      <protection hidden="1"/>
    </xf>
    <xf numFmtId="166" fontId="9" fillId="0" borderId="0" xfId="0" applyNumberFormat="1" applyFont="1" applyAlignment="1" applyProtection="1">
      <alignment horizontal="left" vertical="center"/>
      <protection hidden="1"/>
    </xf>
    <xf numFmtId="0" fontId="14" fillId="4" borderId="39" xfId="0" applyFont="1" applyFill="1" applyBorder="1" applyProtection="1">
      <protection locked="0"/>
    </xf>
    <xf numFmtId="0" fontId="14" fillId="4" borderId="40" xfId="0" applyFont="1" applyFill="1" applyBorder="1" applyProtection="1">
      <protection locked="0"/>
    </xf>
    <xf numFmtId="0" fontId="14" fillId="4" borderId="41" xfId="0" applyFont="1" applyFill="1" applyBorder="1" applyProtection="1">
      <protection locked="0"/>
    </xf>
    <xf numFmtId="0" fontId="6" fillId="4" borderId="43" xfId="0" applyFont="1" applyFill="1" applyBorder="1" applyAlignment="1" applyProtection="1">
      <alignment horizontal="center"/>
      <protection locked="0"/>
    </xf>
    <xf numFmtId="0" fontId="13" fillId="4" borderId="30" xfId="0" applyFont="1" applyFill="1" applyBorder="1" applyAlignment="1" applyProtection="1">
      <alignment horizontal="center"/>
      <protection locked="0"/>
    </xf>
    <xf numFmtId="4" fontId="2" fillId="4" borderId="32" xfId="0" applyNumberFormat="1" applyFont="1" applyFill="1" applyBorder="1" applyAlignment="1" applyProtection="1">
      <alignment horizontal="right"/>
      <protection locked="0"/>
    </xf>
    <xf numFmtId="4" fontId="2" fillId="4" borderId="32" xfId="0" applyNumberFormat="1" applyFont="1" applyFill="1" applyBorder="1" applyAlignment="1" applyProtection="1">
      <alignment horizontal="right" vertical="center"/>
      <protection locked="0"/>
    </xf>
    <xf numFmtId="2" fontId="2" fillId="4" borderId="32" xfId="0" applyNumberFormat="1" applyFont="1" applyFill="1" applyBorder="1" applyAlignment="1" applyProtection="1">
      <alignment horizontal="right"/>
      <protection locked="0"/>
    </xf>
    <xf numFmtId="4" fontId="10" fillId="5" borderId="32" xfId="0" applyNumberFormat="1" applyFont="1" applyFill="1" applyBorder="1" applyAlignment="1" applyProtection="1">
      <alignment horizontal="right"/>
      <protection locked="0"/>
    </xf>
    <xf numFmtId="166" fontId="10" fillId="0" borderId="0" xfId="0" applyNumberFormat="1" applyFont="1" applyProtection="1">
      <protection hidden="1"/>
    </xf>
    <xf numFmtId="0" fontId="14" fillId="4" borderId="39" xfId="0" applyFont="1" applyFill="1" applyBorder="1" applyAlignment="1" applyProtection="1">
      <alignment vertical="top" wrapText="1"/>
      <protection locked="0"/>
    </xf>
    <xf numFmtId="4" fontId="14" fillId="4" borderId="39" xfId="0" applyNumberFormat="1" applyFont="1" applyFill="1" applyBorder="1" applyAlignment="1" applyProtection="1">
      <alignment vertical="top" wrapText="1"/>
      <protection locked="0"/>
    </xf>
    <xf numFmtId="0" fontId="14" fillId="4" borderId="40" xfId="0" applyFont="1" applyFill="1" applyBorder="1" applyAlignment="1" applyProtection="1">
      <alignment vertical="top" wrapText="1"/>
      <protection locked="0"/>
    </xf>
    <xf numFmtId="0" fontId="14" fillId="4" borderId="56" xfId="0" applyFont="1" applyFill="1" applyBorder="1" applyAlignment="1" applyProtection="1">
      <alignment vertical="top" wrapText="1"/>
      <protection locked="0"/>
    </xf>
    <xf numFmtId="0" fontId="14" fillId="4" borderId="5" xfId="0" applyFont="1" applyFill="1" applyBorder="1" applyAlignment="1" applyProtection="1">
      <alignment vertical="top" wrapText="1"/>
      <protection locked="0"/>
    </xf>
    <xf numFmtId="0" fontId="25" fillId="4" borderId="19" xfId="0" applyFont="1" applyFill="1" applyBorder="1" applyProtection="1">
      <protection locked="0"/>
    </xf>
    <xf numFmtId="0" fontId="14" fillId="4" borderId="60" xfId="0" applyFont="1" applyFill="1" applyBorder="1" applyProtection="1">
      <protection locked="0"/>
    </xf>
    <xf numFmtId="0" fontId="10" fillId="0" borderId="0" xfId="0" applyFont="1" applyProtection="1">
      <protection hidden="1"/>
    </xf>
    <xf numFmtId="166" fontId="10" fillId="0" borderId="0" xfId="0" applyNumberFormat="1" applyFont="1" applyAlignment="1" applyProtection="1">
      <alignment horizontal="left"/>
      <protection hidden="1"/>
    </xf>
    <xf numFmtId="166" fontId="10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vertical="top" wrapText="1"/>
      <protection hidden="1"/>
    </xf>
    <xf numFmtId="166" fontId="10" fillId="0" borderId="0" xfId="0" applyNumberFormat="1" applyFont="1" applyAlignment="1" applyProtection="1">
      <alignment vertical="top" wrapText="1"/>
      <protection hidden="1"/>
    </xf>
    <xf numFmtId="40" fontId="10" fillId="0" borderId="0" xfId="1" applyFont="1" applyAlignment="1" applyProtection="1">
      <alignment horizontal="right"/>
      <protection hidden="1"/>
    </xf>
    <xf numFmtId="38" fontId="10" fillId="4" borderId="65" xfId="1" applyNumberFormat="1" applyFont="1" applyFill="1" applyBorder="1" applyAlignment="1" applyProtection="1">
      <alignment horizontal="right"/>
      <protection locked="0"/>
    </xf>
    <xf numFmtId="40" fontId="10" fillId="4" borderId="65" xfId="1" applyFont="1" applyFill="1" applyBorder="1" applyAlignment="1" applyProtection="1">
      <alignment horizontal="right"/>
      <protection locked="0"/>
    </xf>
    <xf numFmtId="38" fontId="10" fillId="4" borderId="66" xfId="1" applyNumberFormat="1" applyFont="1" applyFill="1" applyBorder="1" applyAlignment="1" applyProtection="1">
      <alignment horizontal="right"/>
      <protection locked="0"/>
    </xf>
    <xf numFmtId="40" fontId="10" fillId="4" borderId="66" xfId="1" applyFont="1" applyFill="1" applyBorder="1" applyAlignment="1" applyProtection="1">
      <alignment horizontal="right"/>
      <protection locked="0"/>
    </xf>
    <xf numFmtId="38" fontId="10" fillId="4" borderId="67" xfId="1" applyNumberFormat="1" applyFont="1" applyFill="1" applyBorder="1" applyAlignment="1" applyProtection="1">
      <alignment horizontal="right"/>
      <protection locked="0"/>
    </xf>
    <xf numFmtId="40" fontId="10" fillId="4" borderId="67" xfId="1" applyFont="1" applyFill="1" applyBorder="1" applyAlignment="1" applyProtection="1">
      <alignment horizontal="right"/>
      <protection locked="0"/>
    </xf>
    <xf numFmtId="38" fontId="10" fillId="4" borderId="68" xfId="1" applyNumberFormat="1" applyFont="1" applyFill="1" applyBorder="1" applyAlignment="1" applyProtection="1">
      <alignment horizontal="right"/>
      <protection locked="0"/>
    </xf>
    <xf numFmtId="38" fontId="10" fillId="4" borderId="69" xfId="1" applyNumberFormat="1" applyFont="1" applyFill="1" applyBorder="1" applyAlignment="1" applyProtection="1">
      <alignment horizontal="right"/>
      <protection locked="0"/>
    </xf>
    <xf numFmtId="38" fontId="10" fillId="4" borderId="70" xfId="1" applyNumberFormat="1" applyFont="1" applyFill="1" applyBorder="1" applyAlignment="1" applyProtection="1">
      <alignment horizontal="right"/>
      <protection locked="0"/>
    </xf>
    <xf numFmtId="38" fontId="10" fillId="4" borderId="71" xfId="1" applyNumberFormat="1" applyFont="1" applyFill="1" applyBorder="1" applyAlignment="1" applyProtection="1">
      <alignment horizontal="center"/>
      <protection locked="0"/>
    </xf>
    <xf numFmtId="38" fontId="10" fillId="4" borderId="72" xfId="1" applyNumberFormat="1" applyFont="1" applyFill="1" applyBorder="1" applyAlignment="1" applyProtection="1">
      <alignment horizontal="center"/>
      <protection locked="0"/>
    </xf>
    <xf numFmtId="38" fontId="10" fillId="4" borderId="73" xfId="1" applyNumberFormat="1" applyFont="1" applyFill="1" applyBorder="1" applyAlignment="1" applyProtection="1">
      <alignment horizontal="center"/>
      <protection locked="0"/>
    </xf>
    <xf numFmtId="40" fontId="10" fillId="4" borderId="65" xfId="1" applyNumberFormat="1" applyFont="1" applyFill="1" applyBorder="1" applyAlignment="1" applyProtection="1">
      <alignment horizontal="right"/>
      <protection locked="0"/>
    </xf>
    <xf numFmtId="40" fontId="10" fillId="4" borderId="66" xfId="1" applyNumberFormat="1" applyFont="1" applyFill="1" applyBorder="1" applyAlignment="1" applyProtection="1">
      <alignment horizontal="right"/>
      <protection locked="0"/>
    </xf>
    <xf numFmtId="40" fontId="10" fillId="4" borderId="67" xfId="1" applyNumberFormat="1" applyFont="1" applyFill="1" applyBorder="1" applyAlignment="1" applyProtection="1">
      <alignment horizontal="right"/>
      <protection locked="0"/>
    </xf>
    <xf numFmtId="40" fontId="10" fillId="4" borderId="19" xfId="1" applyNumberFormat="1" applyFont="1" applyFill="1" applyBorder="1" applyAlignment="1" applyProtection="1">
      <alignment horizontal="right"/>
      <protection locked="0"/>
    </xf>
    <xf numFmtId="0" fontId="1" fillId="7" borderId="0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7" fillId="0" borderId="0" xfId="0" applyFont="1" applyAlignment="1" applyProtection="1">
      <alignment horizontal="center" vertical="top" wrapText="1"/>
      <protection hidden="1"/>
    </xf>
    <xf numFmtId="166" fontId="9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left"/>
    </xf>
    <xf numFmtId="0" fontId="30" fillId="0" borderId="0" xfId="2"/>
    <xf numFmtId="0" fontId="18" fillId="0" borderId="0" xfId="2" applyFont="1"/>
    <xf numFmtId="0" fontId="1" fillId="0" borderId="0" xfId="2" applyFont="1"/>
    <xf numFmtId="166" fontId="8" fillId="0" borderId="0" xfId="2" applyNumberFormat="1" applyFont="1" applyAlignment="1">
      <alignment horizontal="right"/>
    </xf>
    <xf numFmtId="166" fontId="2" fillId="0" borderId="0" xfId="2" applyNumberFormat="1" applyFont="1" applyAlignment="1">
      <alignment horizontal="center"/>
    </xf>
    <xf numFmtId="4" fontId="2" fillId="4" borderId="32" xfId="0" applyNumberFormat="1" applyFont="1" applyFill="1" applyBorder="1" applyAlignment="1" applyProtection="1">
      <alignment horizontal="right" wrapText="1"/>
      <protection locked="0"/>
    </xf>
    <xf numFmtId="166" fontId="2" fillId="0" borderId="0" xfId="0" applyNumberFormat="1" applyFont="1" applyAlignment="1" applyProtection="1">
      <alignment wrapText="1"/>
      <protection hidden="1"/>
    </xf>
    <xf numFmtId="4" fontId="2" fillId="4" borderId="32" xfId="0" applyNumberFormat="1" applyFont="1" applyFill="1" applyBorder="1" applyAlignment="1" applyProtection="1">
      <alignment horizontal="right" vertical="center" wrapText="1"/>
      <protection locked="0"/>
    </xf>
    <xf numFmtId="166" fontId="2" fillId="0" borderId="0" xfId="0" applyNumberFormat="1" applyFont="1" applyAlignment="1" applyProtection="1">
      <alignment vertical="center" wrapText="1"/>
      <protection hidden="1"/>
    </xf>
    <xf numFmtId="4" fontId="2" fillId="4" borderId="11" xfId="0" applyNumberFormat="1" applyFont="1" applyFill="1" applyBorder="1" applyAlignment="1" applyProtection="1">
      <alignment horizontal="right" vertical="center"/>
      <protection locked="0"/>
    </xf>
    <xf numFmtId="166" fontId="23" fillId="0" borderId="0" xfId="2" applyNumberFormat="1" applyFont="1" applyAlignment="1">
      <alignment horizontal="left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left" vertical="center"/>
      <protection locked="0"/>
    </xf>
    <xf numFmtId="0" fontId="7" fillId="4" borderId="100" xfId="0" applyFont="1" applyFill="1" applyBorder="1" applyProtection="1">
      <protection locked="0"/>
    </xf>
    <xf numFmtId="0" fontId="7" fillId="4" borderId="101" xfId="0" applyFont="1" applyFill="1" applyBorder="1" applyProtection="1">
      <protection locked="0"/>
    </xf>
    <xf numFmtId="14" fontId="7" fillId="4" borderId="101" xfId="0" applyNumberFormat="1" applyFont="1" applyFill="1" applyBorder="1" applyProtection="1">
      <protection locked="0"/>
    </xf>
    <xf numFmtId="0" fontId="7" fillId="4" borderId="18" xfId="0" applyFont="1" applyFill="1" applyBorder="1" applyProtection="1">
      <protection locked="0"/>
    </xf>
    <xf numFmtId="0" fontId="7" fillId="4" borderId="19" xfId="0" applyFont="1" applyFill="1" applyBorder="1" applyProtection="1">
      <protection locked="0"/>
    </xf>
    <xf numFmtId="14" fontId="7" fillId="4" borderId="19" xfId="0" applyNumberFormat="1" applyFont="1" applyFill="1" applyBorder="1" applyProtection="1">
      <protection locked="0"/>
    </xf>
    <xf numFmtId="0" fontId="35" fillId="0" borderId="0" xfId="2" applyFont="1"/>
    <xf numFmtId="166" fontId="37" fillId="0" borderId="0" xfId="2" applyNumberFormat="1" applyFont="1" applyAlignment="1">
      <alignment horizontal="left"/>
    </xf>
    <xf numFmtId="166" fontId="38" fillId="0" borderId="0" xfId="2" applyNumberFormat="1" applyFont="1" applyAlignment="1">
      <alignment horizontal="left"/>
    </xf>
    <xf numFmtId="0" fontId="0" fillId="0" borderId="0" xfId="0" applyAlignment="1">
      <alignment horizontal="left"/>
    </xf>
    <xf numFmtId="4" fontId="7" fillId="4" borderId="119" xfId="0" applyNumberFormat="1" applyFont="1" applyFill="1" applyBorder="1" applyProtection="1">
      <protection locked="0"/>
    </xf>
    <xf numFmtId="4" fontId="7" fillId="4" borderId="120" xfId="0" applyNumberFormat="1" applyFont="1" applyFill="1" applyBorder="1" applyProtection="1">
      <protection locked="0"/>
    </xf>
    <xf numFmtId="166" fontId="11" fillId="2" borderId="27" xfId="0" applyNumberFormat="1" applyFont="1" applyFill="1" applyBorder="1" applyAlignment="1" applyProtection="1">
      <alignment horizontal="centerContinuous" vertical="center"/>
    </xf>
    <xf numFmtId="166" fontId="11" fillId="2" borderId="28" xfId="0" applyNumberFormat="1" applyFont="1" applyFill="1" applyBorder="1" applyAlignment="1" applyProtection="1">
      <alignment horizontal="centerContinuous" vertical="center"/>
    </xf>
    <xf numFmtId="166" fontId="11" fillId="2" borderId="29" xfId="0" applyNumberFormat="1" applyFont="1" applyFill="1" applyBorder="1" applyAlignment="1" applyProtection="1">
      <alignment horizontal="centerContinuous" vertical="center"/>
    </xf>
    <xf numFmtId="166" fontId="3" fillId="0" borderId="0" xfId="0" applyNumberFormat="1" applyFont="1" applyBorder="1" applyAlignment="1" applyProtection="1">
      <alignment horizontal="center"/>
    </xf>
    <xf numFmtId="166" fontId="3" fillId="0" borderId="0" xfId="0" applyNumberFormat="1" applyFont="1" applyBorder="1" applyProtection="1"/>
    <xf numFmtId="166" fontId="3" fillId="0" borderId="0" xfId="0" applyNumberFormat="1" applyFont="1" applyBorder="1" applyAlignment="1" applyProtection="1">
      <alignment horizontal="left"/>
    </xf>
    <xf numFmtId="166" fontId="3" fillId="0" borderId="0" xfId="0" applyNumberFormat="1" applyFont="1" applyBorder="1" applyAlignment="1" applyProtection="1">
      <alignment horizontal="right"/>
    </xf>
    <xf numFmtId="166" fontId="2" fillId="0" borderId="30" xfId="0" applyNumberFormat="1" applyFont="1" applyBorder="1" applyAlignment="1" applyProtection="1">
      <alignment horizontal="center" vertical="center" wrapText="1"/>
    </xf>
    <xf numFmtId="166" fontId="2" fillId="0" borderId="62" xfId="0" applyNumberFormat="1" applyFont="1" applyBorder="1" applyAlignment="1" applyProtection="1">
      <alignment horizontal="centerContinuous" vertical="center" wrapText="1"/>
    </xf>
    <xf numFmtId="166" fontId="2" fillId="0" borderId="24" xfId="0" applyNumberFormat="1" applyFont="1" applyBorder="1" applyAlignment="1" applyProtection="1">
      <alignment horizontal="centerContinuous" vertical="center" wrapText="1"/>
    </xf>
    <xf numFmtId="166" fontId="2" fillId="0" borderId="31" xfId="0" applyNumberFormat="1" applyFont="1" applyBorder="1" applyAlignment="1" applyProtection="1">
      <alignment horizontal="centerContinuous" vertical="center" wrapText="1"/>
    </xf>
    <xf numFmtId="172" fontId="1" fillId="0" borderId="32" xfId="0" applyNumberFormat="1" applyFont="1" applyBorder="1" applyAlignment="1" applyProtection="1">
      <alignment horizontal="center"/>
    </xf>
    <xf numFmtId="166" fontId="1" fillId="0" borderId="30" xfId="0" applyNumberFormat="1" applyFont="1" applyBorder="1" applyProtection="1"/>
    <xf numFmtId="166" fontId="1" fillId="0" borderId="30" xfId="0" applyNumberFormat="1" applyFont="1" applyBorder="1" applyAlignment="1" applyProtection="1">
      <alignment horizontal="left"/>
    </xf>
    <xf numFmtId="166" fontId="1" fillId="0" borderId="0" xfId="0" applyNumberFormat="1" applyFont="1" applyBorder="1" applyAlignment="1" applyProtection="1">
      <alignment horizontal="right"/>
    </xf>
    <xf numFmtId="166" fontId="1" fillId="0" borderId="32" xfId="0" applyNumberFormat="1" applyFont="1" applyBorder="1" applyAlignment="1" applyProtection="1">
      <alignment horizontal="right"/>
    </xf>
    <xf numFmtId="166" fontId="2" fillId="0" borderId="32" xfId="0" applyNumberFormat="1" applyFont="1" applyBorder="1" applyAlignment="1" applyProtection="1">
      <alignment horizontal="center"/>
    </xf>
    <xf numFmtId="166" fontId="2" fillId="0" borderId="32" xfId="0" applyNumberFormat="1" applyFont="1" applyBorder="1" applyProtection="1"/>
    <xf numFmtId="166" fontId="2" fillId="0" borderId="32" xfId="0" applyNumberFormat="1" applyFont="1" applyBorder="1" applyAlignment="1" applyProtection="1">
      <alignment horizontal="left"/>
    </xf>
    <xf numFmtId="166" fontId="2" fillId="0" borderId="0" xfId="0" applyNumberFormat="1" applyFont="1" applyBorder="1" applyAlignment="1" applyProtection="1">
      <alignment horizontal="right"/>
    </xf>
    <xf numFmtId="166" fontId="2" fillId="0" borderId="32" xfId="0" applyNumberFormat="1" applyFont="1" applyBorder="1" applyAlignment="1" applyProtection="1">
      <alignment horizontal="right"/>
    </xf>
    <xf numFmtId="170" fontId="2" fillId="0" borderId="0" xfId="0" applyNumberFormat="1" applyFont="1" applyBorder="1" applyAlignment="1" applyProtection="1">
      <alignment horizontal="right"/>
    </xf>
    <xf numFmtId="4" fontId="10" fillId="0" borderId="32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2" fontId="2" fillId="0" borderId="32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2" fillId="0" borderId="32" xfId="0" applyFont="1" applyBorder="1" applyProtection="1"/>
    <xf numFmtId="2" fontId="2" fillId="0" borderId="32" xfId="0" applyNumberFormat="1" applyFont="1" applyFill="1" applyBorder="1" applyAlignment="1" applyProtection="1">
      <alignment horizontal="right"/>
    </xf>
    <xf numFmtId="166" fontId="2" fillId="0" borderId="57" xfId="0" applyNumberFormat="1" applyFont="1" applyBorder="1" applyAlignment="1" applyProtection="1">
      <alignment horizontal="left"/>
    </xf>
    <xf numFmtId="166" fontId="2" fillId="0" borderId="33" xfId="0" applyNumberFormat="1" applyFont="1" applyBorder="1" applyAlignment="1" applyProtection="1">
      <alignment horizontal="right"/>
    </xf>
    <xf numFmtId="166" fontId="1" fillId="0" borderId="49" xfId="0" applyNumberFormat="1" applyFont="1" applyBorder="1" applyAlignment="1" applyProtection="1">
      <alignment horizontal="center" vertical="center"/>
    </xf>
    <xf numFmtId="166" fontId="1" fillId="0" borderId="27" xfId="0" applyNumberFormat="1" applyFont="1" applyBorder="1" applyAlignment="1" applyProtection="1">
      <alignment vertical="center"/>
    </xf>
    <xf numFmtId="166" fontId="2" fillId="0" borderId="22" xfId="0" applyNumberFormat="1" applyFont="1" applyBorder="1" applyAlignment="1" applyProtection="1">
      <alignment horizontal="left" vertical="center"/>
    </xf>
    <xf numFmtId="4" fontId="2" fillId="0" borderId="28" xfId="0" applyNumberFormat="1" applyFont="1" applyBorder="1" applyAlignment="1" applyProtection="1">
      <alignment horizontal="right" vertical="center"/>
    </xf>
    <xf numFmtId="2" fontId="2" fillId="0" borderId="34" xfId="0" applyNumberFormat="1" applyFont="1" applyBorder="1" applyAlignment="1" applyProtection="1">
      <alignment horizontal="right" vertical="center"/>
    </xf>
    <xf numFmtId="4" fontId="10" fillId="0" borderId="35" xfId="0" applyNumberFormat="1" applyFont="1" applyBorder="1" applyAlignment="1" applyProtection="1">
      <alignment horizontal="right" vertical="center"/>
    </xf>
    <xf numFmtId="166" fontId="2" fillId="0" borderId="49" xfId="0" applyNumberFormat="1" applyFont="1" applyBorder="1" applyAlignment="1" applyProtection="1">
      <alignment horizontal="center" vertical="center"/>
    </xf>
    <xf numFmtId="166" fontId="20" fillId="0" borderId="27" xfId="0" applyNumberFormat="1" applyFont="1" applyBorder="1" applyAlignment="1" applyProtection="1">
      <alignment horizontal="centerContinuous" vertical="center" wrapText="1"/>
    </xf>
    <xf numFmtId="166" fontId="20" fillId="0" borderId="22" xfId="0" applyNumberFormat="1" applyFont="1" applyBorder="1" applyAlignment="1" applyProtection="1">
      <alignment horizontal="centerContinuous" vertical="center" wrapText="1"/>
    </xf>
    <xf numFmtId="2" fontId="2" fillId="0" borderId="22" xfId="0" applyNumberFormat="1" applyFont="1" applyBorder="1" applyAlignment="1" applyProtection="1">
      <alignment horizontal="center" vertical="center"/>
    </xf>
    <xf numFmtId="166" fontId="2" fillId="0" borderId="84" xfId="0" applyNumberFormat="1" applyFont="1" applyBorder="1" applyAlignment="1" applyProtection="1">
      <alignment horizontal="center" vertical="center"/>
    </xf>
    <xf numFmtId="169" fontId="1" fillId="0" borderId="22" xfId="0" applyNumberFormat="1" applyFont="1" applyBorder="1" applyAlignment="1" applyProtection="1">
      <alignment horizontal="left" vertical="center"/>
    </xf>
    <xf numFmtId="4" fontId="2" fillId="0" borderId="22" xfId="0" applyNumberFormat="1" applyFont="1" applyBorder="1" applyAlignment="1" applyProtection="1">
      <alignment horizontal="right" vertical="center"/>
    </xf>
    <xf numFmtId="2" fontId="21" fillId="8" borderId="22" xfId="0" applyNumberFormat="1" applyFont="1" applyFill="1" applyBorder="1" applyAlignment="1" applyProtection="1">
      <alignment horizontal="right" vertical="center"/>
    </xf>
    <xf numFmtId="3" fontId="21" fillId="8" borderId="29" xfId="0" applyNumberFormat="1" applyFont="1" applyFill="1" applyBorder="1" applyAlignment="1" applyProtection="1">
      <alignment horizontal="right" vertical="center"/>
    </xf>
    <xf numFmtId="173" fontId="2" fillId="10" borderId="2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Protection="1"/>
    <xf numFmtId="166" fontId="9" fillId="0" borderId="0" xfId="0" applyNumberFormat="1" applyFont="1" applyProtection="1"/>
    <xf numFmtId="166" fontId="9" fillId="0" borderId="0" xfId="0" applyNumberFormat="1" applyFont="1" applyAlignment="1" applyProtection="1">
      <alignment horizontal="center"/>
    </xf>
    <xf numFmtId="166" fontId="9" fillId="0" borderId="0" xfId="0" applyNumberFormat="1" applyFont="1" applyAlignment="1" applyProtection="1">
      <alignment horizontal="left"/>
    </xf>
    <xf numFmtId="166" fontId="9" fillId="0" borderId="0" xfId="0" applyNumberFormat="1" applyFont="1" applyAlignment="1" applyProtection="1">
      <alignment horizontal="right"/>
    </xf>
    <xf numFmtId="166" fontId="8" fillId="0" borderId="0" xfId="0" applyNumberFormat="1" applyFont="1" applyAlignment="1" applyProtection="1">
      <alignment horizontal="right"/>
    </xf>
    <xf numFmtId="166" fontId="5" fillId="0" borderId="0" xfId="0" applyNumberFormat="1" applyFont="1" applyProtection="1"/>
    <xf numFmtId="166" fontId="1" fillId="0" borderId="0" xfId="0" applyNumberFormat="1" applyFont="1" applyAlignment="1" applyProtection="1">
      <alignment horizontal="center"/>
    </xf>
    <xf numFmtId="166" fontId="1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left"/>
    </xf>
    <xf numFmtId="166" fontId="3" fillId="0" borderId="0" xfId="0" applyNumberFormat="1" applyFont="1" applyProtection="1"/>
    <xf numFmtId="166" fontId="3" fillId="0" borderId="0" xfId="0" applyNumberFormat="1" applyFont="1" applyFill="1" applyAlignment="1" applyProtection="1">
      <alignment vertical="center"/>
    </xf>
    <xf numFmtId="166" fontId="3" fillId="0" borderId="0" xfId="0" applyNumberFormat="1" applyFont="1" applyAlignment="1" applyProtection="1">
      <alignment vertical="center"/>
    </xf>
    <xf numFmtId="166" fontId="2" fillId="0" borderId="0" xfId="0" applyNumberFormat="1" applyFont="1" applyBorder="1" applyAlignment="1" applyProtection="1">
      <alignment horizontal="center" vertical="center" wrapText="1"/>
    </xf>
    <xf numFmtId="4" fontId="10" fillId="0" borderId="0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 vertical="center"/>
    </xf>
    <xf numFmtId="166" fontId="9" fillId="0" borderId="0" xfId="0" applyNumberFormat="1" applyFont="1" applyAlignment="1" applyProtection="1">
      <alignment horizontal="left" vertical="center"/>
    </xf>
    <xf numFmtId="167" fontId="9" fillId="0" borderId="0" xfId="0" applyNumberFormat="1" applyFont="1" applyAlignment="1" applyProtection="1">
      <alignment horizontal="left" vertical="center"/>
    </xf>
    <xf numFmtId="166" fontId="2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Border="1" applyProtection="1"/>
    <xf numFmtId="169" fontId="1" fillId="0" borderId="0" xfId="0" applyNumberFormat="1" applyFont="1" applyBorder="1" applyAlignment="1" applyProtection="1">
      <alignment horizontal="left"/>
    </xf>
    <xf numFmtId="0" fontId="2" fillId="0" borderId="0" xfId="0" applyFont="1" applyProtection="1"/>
    <xf numFmtId="166" fontId="2" fillId="3" borderId="0" xfId="0" applyNumberFormat="1" applyFont="1" applyFill="1" applyBorder="1" applyAlignment="1" applyProtection="1">
      <alignment horizontal="center"/>
    </xf>
    <xf numFmtId="166" fontId="5" fillId="0" borderId="0" xfId="0" applyNumberFormat="1" applyFont="1" applyBorder="1" applyProtection="1"/>
    <xf numFmtId="166" fontId="3" fillId="3" borderId="0" xfId="0" applyNumberFormat="1" applyFont="1" applyFill="1" applyBorder="1" applyAlignment="1" applyProtection="1">
      <alignment horizontal="center"/>
    </xf>
    <xf numFmtId="0" fontId="0" fillId="0" borderId="0" xfId="0" applyProtection="1"/>
    <xf numFmtId="166" fontId="1" fillId="0" borderId="62" xfId="0" applyNumberFormat="1" applyFont="1" applyBorder="1" applyProtection="1"/>
    <xf numFmtId="166" fontId="1" fillId="0" borderId="24" xfId="0" applyNumberFormat="1" applyFont="1" applyBorder="1" applyAlignment="1" applyProtection="1">
      <alignment horizontal="left"/>
    </xf>
    <xf numFmtId="166" fontId="1" fillId="0" borderId="32" xfId="0" applyNumberFormat="1" applyFont="1" applyBorder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2" fillId="0" borderId="0" xfId="0" applyNumberFormat="1" applyFont="1" applyProtection="1"/>
    <xf numFmtId="166" fontId="1" fillId="0" borderId="0" xfId="0" applyNumberFormat="1" applyFont="1" applyProtection="1"/>
    <xf numFmtId="166" fontId="2" fillId="0" borderId="32" xfId="0" applyNumberFormat="1" applyFont="1" applyBorder="1" applyAlignment="1" applyProtection="1">
      <alignment horizontal="center" vertical="center"/>
    </xf>
    <xf numFmtId="166" fontId="2" fillId="0" borderId="32" xfId="0" applyNumberFormat="1" applyFont="1" applyBorder="1" applyAlignment="1" applyProtection="1">
      <alignment vertical="center"/>
    </xf>
    <xf numFmtId="166" fontId="2" fillId="0" borderId="32" xfId="0" applyNumberFormat="1" applyFont="1" applyBorder="1" applyAlignment="1" applyProtection="1">
      <alignment horizontal="left" vertical="center"/>
    </xf>
    <xf numFmtId="166" fontId="2" fillId="0" borderId="4" xfId="0" applyNumberFormat="1" applyFont="1" applyBorder="1" applyAlignment="1" applyProtection="1">
      <alignment horizontal="right" vertical="center"/>
    </xf>
    <xf numFmtId="4" fontId="10" fillId="0" borderId="32" xfId="0" applyNumberFormat="1" applyFont="1" applyBorder="1" applyAlignment="1" applyProtection="1">
      <alignment horizontal="right" vertical="center"/>
    </xf>
    <xf numFmtId="166" fontId="2" fillId="0" borderId="0" xfId="0" applyNumberFormat="1" applyFont="1" applyAlignment="1" applyProtection="1">
      <alignment horizontal="center" vertical="center" wrapText="1"/>
    </xf>
    <xf numFmtId="166" fontId="2" fillId="0" borderId="0" xfId="0" applyNumberFormat="1" applyFont="1" applyBorder="1" applyAlignment="1" applyProtection="1">
      <alignment horizontal="right" vertical="center"/>
    </xf>
    <xf numFmtId="4" fontId="2" fillId="0" borderId="32" xfId="0" applyNumberFormat="1" applyFont="1" applyFill="1" applyBorder="1" applyAlignment="1" applyProtection="1">
      <alignment horizontal="right" vertical="center"/>
    </xf>
    <xf numFmtId="166" fontId="2" fillId="0" borderId="4" xfId="0" applyNumberFormat="1" applyFont="1" applyBorder="1" applyProtection="1"/>
    <xf numFmtId="4" fontId="2" fillId="0" borderId="32" xfId="0" applyNumberFormat="1" applyFont="1" applyBorder="1" applyAlignment="1" applyProtection="1"/>
    <xf numFmtId="4" fontId="2" fillId="0" borderId="0" xfId="0" applyNumberFormat="1" applyFont="1" applyBorder="1" applyAlignment="1" applyProtection="1"/>
    <xf numFmtId="166" fontId="2" fillId="0" borderId="57" xfId="0" applyNumberFormat="1" applyFont="1" applyBorder="1" applyAlignment="1" applyProtection="1">
      <alignment horizontal="left" vertical="center"/>
    </xf>
    <xf numFmtId="166" fontId="2" fillId="0" borderId="33" xfId="0" applyNumberFormat="1" applyFont="1" applyBorder="1" applyAlignment="1" applyProtection="1">
      <alignment horizontal="right" vertical="center"/>
    </xf>
    <xf numFmtId="4" fontId="2" fillId="0" borderId="32" xfId="0" applyNumberFormat="1" applyFont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166" fontId="2" fillId="0" borderId="0" xfId="0" applyNumberFormat="1" applyFont="1" applyAlignment="1" applyProtection="1">
      <alignment vertical="center"/>
    </xf>
    <xf numFmtId="166" fontId="1" fillId="0" borderId="32" xfId="0" applyNumberFormat="1" applyFont="1" applyBorder="1" applyAlignment="1" applyProtection="1">
      <alignment horizontal="center" vertical="center"/>
    </xf>
    <xf numFmtId="4" fontId="2" fillId="0" borderId="34" xfId="0" applyNumberFormat="1" applyFont="1" applyBorder="1" applyAlignment="1" applyProtection="1">
      <alignment horizontal="right" vertical="center"/>
    </xf>
    <xf numFmtId="4" fontId="2" fillId="0" borderId="35" xfId="0" applyNumberFormat="1" applyFont="1" applyBorder="1" applyAlignment="1" applyProtection="1">
      <alignment vertical="center"/>
    </xf>
    <xf numFmtId="166" fontId="2" fillId="0" borderId="11" xfId="0" applyNumberFormat="1" applyFont="1" applyBorder="1" applyAlignment="1" applyProtection="1">
      <alignment horizontal="center" vertical="center"/>
    </xf>
    <xf numFmtId="166" fontId="2" fillId="0" borderId="85" xfId="0" applyNumberFormat="1" applyFont="1" applyBorder="1" applyAlignment="1" applyProtection="1">
      <alignment horizontal="center" vertical="center"/>
    </xf>
    <xf numFmtId="4" fontId="21" fillId="8" borderId="22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Border="1" applyAlignment="1" applyProtection="1">
      <alignment horizontal="left"/>
    </xf>
    <xf numFmtId="166" fontId="4" fillId="0" borderId="0" xfId="0" applyNumberFormat="1" applyFont="1" applyProtection="1"/>
    <xf numFmtId="38" fontId="1" fillId="0" borderId="32" xfId="1" applyNumberFormat="1" applyFont="1" applyBorder="1" applyAlignment="1" applyProtection="1">
      <alignment horizontal="center"/>
    </xf>
    <xf numFmtId="171" fontId="2" fillId="0" borderId="0" xfId="0" applyNumberFormat="1" applyFont="1" applyBorder="1" applyAlignment="1" applyProtection="1">
      <alignment horizontal="right"/>
    </xf>
    <xf numFmtId="167" fontId="2" fillId="0" borderId="0" xfId="0" applyNumberFormat="1" applyFont="1" applyProtection="1"/>
    <xf numFmtId="4" fontId="2" fillId="0" borderId="32" xfId="0" applyNumberFormat="1" applyFont="1" applyFill="1" applyBorder="1" applyAlignment="1" applyProtection="1">
      <alignment horizontal="right"/>
    </xf>
    <xf numFmtId="166" fontId="2" fillId="0" borderId="32" xfId="0" applyNumberFormat="1" applyFont="1" applyBorder="1" applyAlignment="1" applyProtection="1">
      <alignment horizontal="center" wrapText="1"/>
    </xf>
    <xf numFmtId="166" fontId="2" fillId="0" borderId="32" xfId="0" applyNumberFormat="1" applyFont="1" applyBorder="1" applyAlignment="1" applyProtection="1">
      <alignment wrapText="1"/>
    </xf>
    <xf numFmtId="166" fontId="0" fillId="0" borderId="32" xfId="0" applyNumberFormat="1" applyFont="1" applyBorder="1" applyAlignment="1" applyProtection="1">
      <alignment horizontal="left" wrapText="1"/>
    </xf>
    <xf numFmtId="171" fontId="2" fillId="0" borderId="0" xfId="0" applyNumberFormat="1" applyFont="1" applyBorder="1" applyAlignment="1" applyProtection="1">
      <alignment horizontal="right" wrapText="1"/>
    </xf>
    <xf numFmtId="4" fontId="2" fillId="0" borderId="32" xfId="0" applyNumberFormat="1" applyFont="1" applyBorder="1" applyAlignment="1" applyProtection="1">
      <alignment horizontal="right" wrapText="1"/>
    </xf>
    <xf numFmtId="4" fontId="2" fillId="0" borderId="0" xfId="0" applyNumberFormat="1" applyFont="1" applyBorder="1" applyAlignment="1" applyProtection="1">
      <alignment horizontal="right" wrapText="1"/>
    </xf>
    <xf numFmtId="166" fontId="2" fillId="0" borderId="0" xfId="0" applyNumberFormat="1" applyFont="1" applyAlignment="1" applyProtection="1">
      <alignment wrapText="1"/>
    </xf>
    <xf numFmtId="166" fontId="2" fillId="0" borderId="32" xfId="0" applyNumberFormat="1" applyFont="1" applyBorder="1" applyAlignment="1" applyProtection="1">
      <alignment horizontal="center" vertical="center" wrapText="1"/>
    </xf>
    <xf numFmtId="166" fontId="2" fillId="0" borderId="32" xfId="0" applyNumberFormat="1" applyFont="1" applyBorder="1" applyAlignment="1" applyProtection="1">
      <alignment vertical="center" wrapText="1"/>
    </xf>
    <xf numFmtId="166" fontId="0" fillId="0" borderId="32" xfId="0" applyNumberFormat="1" applyFont="1" applyBorder="1" applyAlignment="1" applyProtection="1">
      <alignment horizontal="left" vertical="center" wrapText="1"/>
    </xf>
    <xf numFmtId="171" fontId="10" fillId="0" borderId="0" xfId="0" applyNumberFormat="1" applyFont="1" applyBorder="1" applyAlignment="1" applyProtection="1">
      <alignment horizontal="right" vertical="center" wrapText="1"/>
    </xf>
    <xf numFmtId="4" fontId="2" fillId="0" borderId="32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166" fontId="2" fillId="0" borderId="0" xfId="0" applyNumberFormat="1" applyFont="1" applyAlignment="1" applyProtection="1">
      <alignment vertical="center" wrapText="1"/>
    </xf>
    <xf numFmtId="4" fontId="2" fillId="0" borderId="32" xfId="0" applyNumberFormat="1" applyFont="1" applyBorder="1" applyAlignment="1" applyProtection="1">
      <alignment horizontal="center"/>
    </xf>
    <xf numFmtId="4" fontId="2" fillId="0" borderId="0" xfId="0" applyNumberFormat="1" applyFont="1" applyBorder="1" applyAlignment="1" applyProtection="1">
      <alignment horizontal="center"/>
    </xf>
    <xf numFmtId="171" fontId="2" fillId="0" borderId="33" xfId="0" applyNumberFormat="1" applyFont="1" applyBorder="1" applyAlignment="1" applyProtection="1">
      <alignment horizontal="right"/>
    </xf>
    <xf numFmtId="4" fontId="2" fillId="0" borderId="35" xfId="0" applyNumberFormat="1" applyFont="1" applyBorder="1" applyAlignment="1" applyProtection="1">
      <alignment horizontal="right" vertical="center"/>
    </xf>
    <xf numFmtId="4" fontId="2" fillId="0" borderId="0" xfId="0" applyNumberFormat="1" applyFont="1" applyBorder="1" applyAlignment="1" applyProtection="1">
      <alignment horizontal="right" vertical="center"/>
    </xf>
    <xf numFmtId="38" fontId="20" fillId="0" borderId="32" xfId="1" applyNumberFormat="1" applyFont="1" applyBorder="1" applyAlignment="1" applyProtection="1">
      <alignment horizontal="center" vertical="center" wrapText="1"/>
    </xf>
    <xf numFmtId="166" fontId="2" fillId="0" borderId="4" xfId="0" applyNumberFormat="1" applyFont="1" applyBorder="1" applyAlignment="1" applyProtection="1">
      <alignment horizontal="centerContinuous" vertical="center" wrapText="1"/>
    </xf>
    <xf numFmtId="166" fontId="2" fillId="0" borderId="0" xfId="0" applyNumberFormat="1" applyFont="1" applyBorder="1" applyAlignment="1" applyProtection="1">
      <alignment horizontal="centerContinuous" vertical="center" wrapText="1"/>
    </xf>
    <xf numFmtId="38" fontId="20" fillId="0" borderId="32" xfId="1" applyNumberFormat="1" applyFont="1" applyBorder="1" applyAlignment="1" applyProtection="1">
      <alignment horizontal="center"/>
    </xf>
    <xf numFmtId="166" fontId="1" fillId="0" borderId="85" xfId="0" applyNumberFormat="1" applyFont="1" applyBorder="1" applyProtection="1"/>
    <xf numFmtId="166" fontId="1" fillId="0" borderId="19" xfId="0" applyNumberFormat="1" applyFont="1" applyBorder="1" applyAlignment="1" applyProtection="1">
      <alignment horizontal="left"/>
    </xf>
    <xf numFmtId="166" fontId="1" fillId="0" borderId="32" xfId="0" applyNumberFormat="1" applyFont="1" applyBorder="1" applyProtection="1"/>
    <xf numFmtId="166" fontId="1" fillId="0" borderId="32" xfId="0" applyNumberFormat="1" applyFont="1" applyBorder="1" applyAlignment="1" applyProtection="1">
      <alignment horizontal="left"/>
    </xf>
    <xf numFmtId="166" fontId="20" fillId="0" borderId="32" xfId="0" applyNumberFormat="1" applyFont="1" applyBorder="1" applyProtection="1"/>
    <xf numFmtId="170" fontId="10" fillId="0" borderId="0" xfId="0" applyNumberFormat="1" applyFont="1" applyBorder="1" applyAlignment="1" applyProtection="1">
      <alignment horizontal="right"/>
    </xf>
    <xf numFmtId="4" fontId="10" fillId="0" borderId="32" xfId="0" applyNumberFormat="1" applyFont="1" applyBorder="1" applyAlignment="1" applyProtection="1"/>
    <xf numFmtId="4" fontId="10" fillId="0" borderId="0" xfId="0" applyNumberFormat="1" applyFont="1" applyBorder="1" applyAlignment="1" applyProtection="1"/>
    <xf numFmtId="171" fontId="12" fillId="0" borderId="0" xfId="0" applyNumberFormat="1" applyFont="1" applyBorder="1" applyAlignment="1" applyProtection="1">
      <alignment horizontal="right"/>
    </xf>
    <xf numFmtId="168" fontId="1" fillId="0" borderId="0" xfId="0" applyNumberFormat="1" applyFont="1" applyProtection="1"/>
    <xf numFmtId="166" fontId="2" fillId="0" borderId="32" xfId="0" applyNumberFormat="1" applyFont="1" applyBorder="1" applyAlignment="1" applyProtection="1"/>
    <xf numFmtId="166" fontId="2" fillId="0" borderId="11" xfId="0" applyNumberFormat="1" applyFont="1" applyBorder="1" applyAlignment="1" applyProtection="1">
      <alignment horizontal="center"/>
    </xf>
    <xf numFmtId="166" fontId="2" fillId="0" borderId="86" xfId="0" applyNumberFormat="1" applyFont="1" applyBorder="1" applyProtection="1"/>
    <xf numFmtId="166" fontId="2" fillId="0" borderId="87" xfId="0" applyNumberFormat="1" applyFont="1" applyBorder="1" applyAlignment="1" applyProtection="1">
      <alignment horizontal="left"/>
    </xf>
    <xf numFmtId="4" fontId="12" fillId="0" borderId="88" xfId="0" applyNumberFormat="1" applyFont="1" applyBorder="1" applyAlignment="1" applyProtection="1">
      <alignment horizontal="right" vertical="center"/>
    </xf>
    <xf numFmtId="4" fontId="2" fillId="0" borderId="86" xfId="0" applyNumberFormat="1" applyFont="1" applyBorder="1" applyAlignment="1" applyProtection="1">
      <alignment horizontal="right"/>
    </xf>
    <xf numFmtId="4" fontId="2" fillId="0" borderId="61" xfId="0" applyNumberFormat="1" applyFont="1" applyBorder="1" applyAlignment="1" applyProtection="1"/>
    <xf numFmtId="166" fontId="4" fillId="0" borderId="0" xfId="0" applyNumberFormat="1" applyFont="1" applyAlignment="1" applyProtection="1">
      <alignment horizontal="center" vertical="center" wrapText="1"/>
    </xf>
    <xf numFmtId="166" fontId="2" fillId="0" borderId="32" xfId="0" applyNumberFormat="1" applyFont="1" applyBorder="1" applyAlignment="1" applyProtection="1">
      <alignment horizontal="left" wrapText="1"/>
    </xf>
    <xf numFmtId="164" fontId="12" fillId="0" borderId="0" xfId="0" applyNumberFormat="1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/>
    </xf>
    <xf numFmtId="4" fontId="12" fillId="0" borderId="32" xfId="0" applyNumberFormat="1" applyFont="1" applyBorder="1" applyAlignment="1" applyProtection="1"/>
    <xf numFmtId="4" fontId="12" fillId="0" borderId="0" xfId="0" applyNumberFormat="1" applyFont="1" applyBorder="1" applyAlignment="1" applyProtection="1"/>
    <xf numFmtId="4" fontId="2" fillId="0" borderId="88" xfId="0" applyNumberFormat="1" applyFont="1" applyBorder="1" applyAlignment="1" applyProtection="1">
      <alignment horizontal="right" vertical="center"/>
    </xf>
    <xf numFmtId="166" fontId="20" fillId="0" borderId="89" xfId="0" applyNumberFormat="1" applyFont="1" applyBorder="1" applyAlignment="1" applyProtection="1">
      <alignment vertical="center"/>
    </xf>
    <xf numFmtId="166" fontId="2" fillId="0" borderId="34" xfId="0" applyNumberFormat="1" applyFont="1" applyBorder="1" applyAlignment="1" applyProtection="1">
      <alignment horizontal="left" vertical="center"/>
    </xf>
    <xf numFmtId="40" fontId="2" fillId="0" borderId="28" xfId="1" applyFont="1" applyFill="1" applyBorder="1" applyAlignment="1" applyProtection="1">
      <alignment horizontal="right" vertical="center"/>
    </xf>
    <xf numFmtId="4" fontId="2" fillId="0" borderId="36" xfId="0" applyNumberFormat="1" applyFont="1" applyFill="1" applyBorder="1" applyAlignment="1" applyProtection="1">
      <alignment horizontal="right" vertical="center"/>
    </xf>
    <xf numFmtId="4" fontId="2" fillId="0" borderId="61" xfId="0" applyNumberFormat="1" applyFont="1" applyFill="1" applyBorder="1" applyAlignment="1" applyProtection="1">
      <alignment vertical="center"/>
    </xf>
    <xf numFmtId="170" fontId="2" fillId="0" borderId="0" xfId="0" applyNumberFormat="1" applyFont="1" applyBorder="1" applyAlignment="1" applyProtection="1">
      <alignment horizontal="right" vertical="center"/>
    </xf>
    <xf numFmtId="4" fontId="2" fillId="0" borderId="61" xfId="0" applyNumberFormat="1" applyFont="1" applyBorder="1" applyAlignment="1" applyProtection="1">
      <alignment vertical="center"/>
    </xf>
    <xf numFmtId="166" fontId="2" fillId="0" borderId="36" xfId="0" applyNumberFormat="1" applyFont="1" applyBorder="1" applyProtection="1"/>
    <xf numFmtId="166" fontId="2" fillId="0" borderId="28" xfId="0" applyNumberFormat="1" applyFont="1" applyBorder="1" applyAlignment="1" applyProtection="1">
      <alignment horizontal="left"/>
    </xf>
    <xf numFmtId="171" fontId="2" fillId="0" borderId="28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4" fontId="2" fillId="0" borderId="4" xfId="0" applyNumberFormat="1" applyFont="1" applyBorder="1" applyAlignment="1" applyProtection="1"/>
    <xf numFmtId="4" fontId="12" fillId="0" borderId="34" xfId="0" applyNumberFormat="1" applyFont="1" applyBorder="1" applyAlignment="1" applyProtection="1">
      <alignment horizontal="right" vertical="center"/>
    </xf>
    <xf numFmtId="3" fontId="21" fillId="8" borderId="29" xfId="0" applyNumberFormat="1" applyFont="1" applyFill="1" applyBorder="1" applyAlignment="1" applyProtection="1">
      <alignment vertical="center"/>
    </xf>
    <xf numFmtId="166" fontId="2" fillId="0" borderId="0" xfId="0" applyNumberFormat="1" applyFont="1" applyBorder="1" applyAlignment="1" applyProtection="1">
      <alignment horizontal="center" vertical="top"/>
    </xf>
    <xf numFmtId="166" fontId="10" fillId="0" borderId="0" xfId="0" applyNumberFormat="1" applyFont="1" applyProtection="1"/>
    <xf numFmtId="166" fontId="3" fillId="0" borderId="0" xfId="0" applyNumberFormat="1" applyFont="1" applyAlignment="1" applyProtection="1">
      <alignment horizontal="center" vertical="top" wrapText="1"/>
    </xf>
    <xf numFmtId="166" fontId="3" fillId="0" borderId="0" xfId="0" applyNumberFormat="1" applyFont="1" applyAlignment="1" applyProtection="1">
      <alignment vertical="top" wrapText="1"/>
    </xf>
    <xf numFmtId="166" fontId="3" fillId="0" borderId="0" xfId="0" applyNumberFormat="1" applyFont="1" applyAlignment="1" applyProtection="1">
      <alignment horizontal="left" vertical="top" wrapText="1"/>
    </xf>
    <xf numFmtId="166" fontId="3" fillId="0" borderId="0" xfId="0" applyNumberFormat="1" applyFont="1" applyAlignment="1" applyProtection="1">
      <alignment horizontal="right" vertical="top" wrapText="1"/>
    </xf>
    <xf numFmtId="166" fontId="22" fillId="0" borderId="0" xfId="0" applyNumberFormat="1" applyFont="1" applyAlignment="1" applyProtection="1">
      <alignment horizontal="centerContinuous"/>
    </xf>
    <xf numFmtId="166" fontId="3" fillId="0" borderId="0" xfId="0" applyNumberFormat="1" applyFont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right"/>
    </xf>
    <xf numFmtId="166" fontId="7" fillId="0" borderId="0" xfId="0" applyNumberFormat="1" applyFont="1" applyAlignment="1" applyProtection="1">
      <alignment horizontal="center"/>
    </xf>
    <xf numFmtId="166" fontId="10" fillId="0" borderId="0" xfId="0" applyNumberFormat="1" applyFont="1" applyAlignment="1" applyProtection="1">
      <alignment horizontal="left"/>
    </xf>
    <xf numFmtId="166" fontId="28" fillId="0" borderId="44" xfId="0" applyNumberFormat="1" applyFont="1" applyBorder="1" applyAlignment="1" applyProtection="1">
      <alignment horizontal="center" vertical="top" wrapText="1"/>
    </xf>
    <xf numFmtId="166" fontId="28" fillId="0" borderId="80" xfId="0" applyNumberFormat="1" applyFont="1" applyBorder="1" applyAlignment="1" applyProtection="1">
      <alignment horizontal="center" vertical="top" wrapText="1"/>
    </xf>
    <xf numFmtId="166" fontId="28" fillId="0" borderId="45" xfId="0" applyNumberFormat="1" applyFont="1" applyBorder="1" applyAlignment="1" applyProtection="1">
      <alignment horizontal="center" vertical="top" wrapText="1"/>
    </xf>
    <xf numFmtId="166" fontId="28" fillId="0" borderId="81" xfId="0" applyNumberFormat="1" applyFont="1" applyBorder="1" applyAlignment="1" applyProtection="1">
      <alignment horizontal="center" vertical="top" wrapText="1"/>
    </xf>
    <xf numFmtId="40" fontId="10" fillId="0" borderId="68" xfId="1" applyNumberFormat="1" applyFont="1" applyFill="1" applyBorder="1" applyAlignment="1" applyProtection="1">
      <alignment horizontal="right"/>
    </xf>
    <xf numFmtId="40" fontId="10" fillId="0" borderId="79" xfId="1" applyNumberFormat="1" applyFont="1" applyFill="1" applyBorder="1" applyAlignment="1" applyProtection="1">
      <alignment horizontal="right"/>
    </xf>
    <xf numFmtId="40" fontId="10" fillId="0" borderId="66" xfId="1" applyFont="1" applyFill="1" applyBorder="1" applyAlignment="1" applyProtection="1">
      <alignment horizontal="right"/>
    </xf>
    <xf numFmtId="40" fontId="10" fillId="0" borderId="69" xfId="1" applyNumberFormat="1" applyFont="1" applyFill="1" applyBorder="1" applyAlignment="1" applyProtection="1">
      <alignment horizontal="right"/>
    </xf>
    <xf numFmtId="40" fontId="10" fillId="0" borderId="63" xfId="1" applyFont="1" applyBorder="1" applyAlignment="1" applyProtection="1">
      <alignment horizontal="right"/>
    </xf>
    <xf numFmtId="40" fontId="10" fillId="0" borderId="67" xfId="1" applyFont="1" applyFill="1" applyBorder="1" applyAlignment="1" applyProtection="1">
      <alignment horizontal="right"/>
    </xf>
    <xf numFmtId="40" fontId="10" fillId="0" borderId="70" xfId="1" applyNumberFormat="1" applyFont="1" applyFill="1" applyBorder="1" applyAlignment="1" applyProtection="1">
      <alignment horizontal="right"/>
    </xf>
    <xf numFmtId="40" fontId="10" fillId="0" borderId="64" xfId="1" applyFont="1" applyBorder="1" applyAlignment="1" applyProtection="1">
      <alignment horizontal="right"/>
    </xf>
    <xf numFmtId="166" fontId="28" fillId="0" borderId="82" xfId="0" applyNumberFormat="1" applyFont="1" applyBorder="1" applyAlignment="1" applyProtection="1">
      <alignment horizontal="left"/>
    </xf>
    <xf numFmtId="38" fontId="10" fillId="0" borderId="31" xfId="1" applyNumberFormat="1" applyFont="1" applyFill="1" applyBorder="1" applyAlignment="1" applyProtection="1">
      <alignment horizontal="right"/>
    </xf>
    <xf numFmtId="40" fontId="10" fillId="0" borderId="31" xfId="1" applyFont="1" applyFill="1" applyBorder="1" applyAlignment="1" applyProtection="1">
      <alignment horizontal="right"/>
    </xf>
    <xf numFmtId="40" fontId="10" fillId="0" borderId="24" xfId="1" applyNumberFormat="1" applyFont="1" applyFill="1" applyBorder="1" applyAlignment="1" applyProtection="1">
      <alignment horizontal="right"/>
    </xf>
    <xf numFmtId="40" fontId="10" fillId="0" borderId="30" xfId="1" applyNumberFormat="1" applyFont="1" applyFill="1" applyBorder="1" applyAlignment="1" applyProtection="1">
      <alignment horizontal="right"/>
    </xf>
    <xf numFmtId="40" fontId="10" fillId="0" borderId="74" xfId="1" applyFont="1" applyBorder="1" applyAlignment="1" applyProtection="1">
      <alignment horizontal="right"/>
    </xf>
    <xf numFmtId="38" fontId="28" fillId="0" borderId="50" xfId="1" applyNumberFormat="1" applyFont="1" applyBorder="1" applyAlignment="1" applyProtection="1">
      <alignment horizontal="left"/>
    </xf>
    <xf numFmtId="38" fontId="10" fillId="0" borderId="33" xfId="1" applyNumberFormat="1" applyFont="1" applyBorder="1" applyAlignment="1" applyProtection="1">
      <alignment horizontal="left"/>
    </xf>
    <xf numFmtId="38" fontId="10" fillId="0" borderId="33" xfId="1" applyNumberFormat="1" applyFont="1" applyBorder="1" applyAlignment="1" applyProtection="1">
      <alignment horizontal="right"/>
    </xf>
    <xf numFmtId="40" fontId="10" fillId="0" borderId="33" xfId="1" applyFont="1" applyBorder="1" applyAlignment="1" applyProtection="1">
      <alignment horizontal="right"/>
    </xf>
    <xf numFmtId="38" fontId="10" fillId="0" borderId="19" xfId="1" applyNumberFormat="1" applyFont="1" applyBorder="1" applyAlignment="1" applyProtection="1">
      <alignment horizontal="right"/>
    </xf>
    <xf numFmtId="40" fontId="10" fillId="0" borderId="76" xfId="1" applyFont="1" applyBorder="1" applyAlignment="1" applyProtection="1">
      <alignment horizontal="right"/>
    </xf>
    <xf numFmtId="166" fontId="11" fillId="0" borderId="83" xfId="0" applyNumberFormat="1" applyFont="1" applyBorder="1" applyAlignment="1" applyProtection="1">
      <alignment horizontal="left"/>
    </xf>
    <xf numFmtId="166" fontId="10" fillId="0" borderId="78" xfId="0" applyNumberFormat="1" applyFont="1" applyBorder="1" applyAlignment="1" applyProtection="1">
      <alignment horizontal="center"/>
    </xf>
    <xf numFmtId="166" fontId="10" fillId="0" borderId="78" xfId="0" applyNumberFormat="1" applyFont="1" applyBorder="1" applyAlignment="1" applyProtection="1">
      <alignment horizontal="left"/>
    </xf>
    <xf numFmtId="166" fontId="10" fillId="0" borderId="16" xfId="0" applyNumberFormat="1" applyFont="1" applyBorder="1" applyAlignment="1" applyProtection="1">
      <alignment horizontal="left"/>
    </xf>
    <xf numFmtId="40" fontId="22" fillId="0" borderId="77" xfId="1" applyFont="1" applyBorder="1" applyAlignment="1" applyProtection="1">
      <alignment horizontal="right"/>
    </xf>
    <xf numFmtId="40" fontId="22" fillId="0" borderId="16" xfId="1" applyNumberFormat="1" applyFont="1" applyBorder="1" applyAlignment="1" applyProtection="1">
      <alignment horizontal="right"/>
    </xf>
    <xf numFmtId="38" fontId="22" fillId="0" borderId="75" xfId="1" applyNumberFormat="1" applyFont="1" applyBorder="1" applyAlignment="1" applyProtection="1">
      <alignment horizontal="right"/>
    </xf>
    <xf numFmtId="0" fontId="13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Fill="1" applyBorder="1" applyAlignment="1" applyProtection="1">
      <alignment horizontal="right"/>
    </xf>
    <xf numFmtId="172" fontId="13" fillId="0" borderId="0" xfId="0" applyNumberFormat="1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13" fillId="2" borderId="0" xfId="0" applyFont="1" applyFill="1" applyBorder="1" applyProtection="1"/>
    <xf numFmtId="0" fontId="13" fillId="2" borderId="4" xfId="0" applyFont="1" applyFill="1" applyBorder="1" applyProtection="1"/>
    <xf numFmtId="172" fontId="0" fillId="2" borderId="6" xfId="0" applyNumberForma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13" fillId="2" borderId="5" xfId="0" applyFont="1" applyFill="1" applyBorder="1" applyAlignment="1" applyProtection="1">
      <alignment horizontal="center"/>
    </xf>
    <xf numFmtId="172" fontId="14" fillId="2" borderId="7" xfId="0" applyNumberFormat="1" applyFont="1" applyFill="1" applyBorder="1" applyAlignment="1" applyProtection="1">
      <alignment horizontal="center"/>
    </xf>
    <xf numFmtId="0" fontId="14" fillId="2" borderId="8" xfId="0" applyFont="1" applyFill="1" applyBorder="1" applyProtection="1"/>
    <xf numFmtId="0" fontId="14" fillId="2" borderId="9" xfId="0" applyFont="1" applyFill="1" applyBorder="1" applyProtection="1"/>
    <xf numFmtId="0" fontId="14" fillId="2" borderId="10" xfId="0" applyFont="1" applyFill="1" applyBorder="1" applyProtection="1"/>
    <xf numFmtId="0" fontId="15" fillId="2" borderId="11" xfId="0" applyFont="1" applyFill="1" applyBorder="1" applyProtection="1"/>
    <xf numFmtId="0" fontId="15" fillId="2" borderId="0" xfId="0" applyFont="1" applyFill="1" applyBorder="1" applyProtection="1"/>
    <xf numFmtId="0" fontId="15" fillId="2" borderId="12" xfId="0" applyFont="1" applyFill="1" applyBorder="1" applyAlignment="1" applyProtection="1"/>
    <xf numFmtId="172" fontId="14" fillId="2" borderId="6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172" fontId="14" fillId="2" borderId="13" xfId="0" applyNumberFormat="1" applyFont="1" applyFill="1" applyBorder="1" applyAlignment="1" applyProtection="1">
      <alignment horizontal="center"/>
    </xf>
    <xf numFmtId="0" fontId="14" fillId="2" borderId="14" xfId="0" applyFont="1" applyFill="1" applyBorder="1" applyProtection="1"/>
    <xf numFmtId="172" fontId="15" fillId="0" borderId="15" xfId="0" applyNumberFormat="1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5" fillId="0" borderId="17" xfId="0" applyFont="1" applyBorder="1" applyAlignment="1" applyProtection="1">
      <alignment horizontal="center"/>
    </xf>
    <xf numFmtId="172" fontId="15" fillId="0" borderId="18" xfId="0" applyNumberFormat="1" applyFont="1" applyBorder="1" applyAlignment="1" applyProtection="1">
      <alignment horizontal="center"/>
    </xf>
    <xf numFmtId="0" fontId="15" fillId="0" borderId="19" xfId="0" applyFont="1" applyBorder="1" applyProtection="1"/>
    <xf numFmtId="0" fontId="25" fillId="2" borderId="19" xfId="0" applyFont="1" applyFill="1" applyBorder="1" applyProtection="1"/>
    <xf numFmtId="0" fontId="7" fillId="2" borderId="19" xfId="0" applyFont="1" applyFill="1" applyBorder="1" applyProtection="1"/>
    <xf numFmtId="172" fontId="14" fillId="0" borderId="18" xfId="0" applyNumberFormat="1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vertical="center"/>
    </xf>
    <xf numFmtId="165" fontId="25" fillId="0" borderId="19" xfId="0" applyNumberFormat="1" applyFont="1" applyBorder="1" applyProtection="1"/>
    <xf numFmtId="3" fontId="7" fillId="0" borderId="30" xfId="0" applyNumberFormat="1" applyFont="1" applyBorder="1" applyProtection="1"/>
    <xf numFmtId="3" fontId="7" fillId="0" borderId="57" xfId="0" applyNumberFormat="1" applyFont="1" applyBorder="1" applyProtection="1"/>
    <xf numFmtId="3" fontId="7" fillId="3" borderId="19" xfId="1" applyNumberFormat="1" applyFont="1" applyFill="1" applyBorder="1" applyProtection="1"/>
    <xf numFmtId="172" fontId="14" fillId="0" borderId="20" xfId="0" applyNumberFormat="1" applyFont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vertical="center" wrapText="1"/>
    </xf>
    <xf numFmtId="9" fontId="25" fillId="2" borderId="4" xfId="0" applyNumberFormat="1" applyFont="1" applyFill="1" applyBorder="1" applyAlignment="1" applyProtection="1">
      <alignment horizontal="center"/>
    </xf>
    <xf numFmtId="0" fontId="25" fillId="2" borderId="4" xfId="0" applyFont="1" applyFill="1" applyBorder="1" applyProtection="1"/>
    <xf numFmtId="3" fontId="7" fillId="3" borderId="4" xfId="1" applyNumberFormat="1" applyFont="1" applyFill="1" applyBorder="1" applyProtection="1"/>
    <xf numFmtId="172" fontId="16" fillId="0" borderId="21" xfId="0" applyNumberFormat="1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vertical="center"/>
    </xf>
    <xf numFmtId="0" fontId="25" fillId="2" borderId="22" xfId="0" applyFont="1" applyFill="1" applyBorder="1" applyProtection="1"/>
    <xf numFmtId="3" fontId="6" fillId="0" borderId="22" xfId="0" applyNumberFormat="1" applyFont="1" applyBorder="1" applyProtection="1"/>
    <xf numFmtId="2" fontId="25" fillId="9" borderId="19" xfId="0" applyNumberFormat="1" applyFont="1" applyFill="1" applyBorder="1" applyProtection="1"/>
    <xf numFmtId="40" fontId="25" fillId="3" borderId="19" xfId="1" applyFont="1" applyFill="1" applyBorder="1" applyProtection="1"/>
    <xf numFmtId="38" fontId="7" fillId="9" borderId="19" xfId="1" applyNumberFormat="1" applyFont="1" applyFill="1" applyBorder="1" applyProtection="1"/>
    <xf numFmtId="172" fontId="14" fillId="0" borderId="23" xfId="0" applyNumberFormat="1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vertical="center" wrapText="1"/>
    </xf>
    <xf numFmtId="0" fontId="25" fillId="2" borderId="24" xfId="0" applyFont="1" applyFill="1" applyBorder="1" applyProtection="1"/>
    <xf numFmtId="40" fontId="25" fillId="9" borderId="24" xfId="1" applyFont="1" applyFill="1" applyBorder="1" applyProtection="1"/>
    <xf numFmtId="40" fontId="25" fillId="3" borderId="24" xfId="1" applyFont="1" applyFill="1" applyBorder="1" applyProtection="1"/>
    <xf numFmtId="38" fontId="7" fillId="9" borderId="24" xfId="1" applyNumberFormat="1" applyFont="1" applyFill="1" applyBorder="1" applyProtection="1"/>
    <xf numFmtId="40" fontId="25" fillId="9" borderId="19" xfId="1" applyFont="1" applyFill="1" applyBorder="1" applyProtection="1"/>
    <xf numFmtId="0" fontId="14" fillId="3" borderId="30" xfId="0" applyFont="1" applyFill="1" applyBorder="1" applyAlignment="1" applyProtection="1">
      <alignment vertical="center" wrapText="1"/>
    </xf>
    <xf numFmtId="40" fontId="25" fillId="2" borderId="19" xfId="1" applyFont="1" applyFill="1" applyBorder="1" applyProtection="1"/>
    <xf numFmtId="38" fontId="7" fillId="3" borderId="19" xfId="0" applyNumberFormat="1" applyFont="1" applyFill="1" applyBorder="1" applyProtection="1"/>
    <xf numFmtId="9" fontId="25" fillId="2" borderId="4" xfId="0" applyNumberFormat="1" applyFont="1" applyFill="1" applyBorder="1" applyProtection="1"/>
    <xf numFmtId="38" fontId="7" fillId="3" borderId="4" xfId="1" applyNumberFormat="1" applyFont="1" applyFill="1" applyBorder="1" applyProtection="1"/>
    <xf numFmtId="4" fontId="25" fillId="0" borderId="22" xfId="0" applyNumberFormat="1" applyFont="1" applyBorder="1" applyProtection="1"/>
    <xf numFmtId="40" fontId="25" fillId="0" borderId="22" xfId="1" applyFont="1" applyBorder="1" applyProtection="1"/>
    <xf numFmtId="38" fontId="7" fillId="0" borderId="22" xfId="1" applyNumberFormat="1" applyFont="1" applyBorder="1" applyProtection="1"/>
    <xf numFmtId="172" fontId="14" fillId="0" borderId="25" xfId="0" applyNumberFormat="1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vertical="center"/>
    </xf>
    <xf numFmtId="0" fontId="25" fillId="2" borderId="26" xfId="0" applyFont="1" applyFill="1" applyBorder="1" applyProtection="1"/>
    <xf numFmtId="4" fontId="25" fillId="0" borderId="26" xfId="0" applyNumberFormat="1" applyFont="1" applyBorder="1" applyProtection="1"/>
    <xf numFmtId="40" fontId="25" fillId="0" borderId="26" xfId="1" applyFont="1" applyBorder="1" applyProtection="1"/>
    <xf numFmtId="38" fontId="6" fillId="0" borderId="26" xfId="1" applyNumberFormat="1" applyFont="1" applyBorder="1" applyProtection="1"/>
    <xf numFmtId="172" fontId="14" fillId="0" borderId="58" xfId="0" applyNumberFormat="1" applyFont="1" applyBorder="1" applyAlignment="1" applyProtection="1">
      <alignment horizontal="center" vertical="center"/>
    </xf>
    <xf numFmtId="0" fontId="26" fillId="0" borderId="59" xfId="0" applyFont="1" applyBorder="1" applyAlignment="1" applyProtection="1">
      <alignment vertical="center"/>
    </xf>
    <xf numFmtId="0" fontId="25" fillId="2" borderId="59" xfId="0" applyFont="1" applyFill="1" applyBorder="1" applyProtection="1"/>
    <xf numFmtId="4" fontId="25" fillId="2" borderId="59" xfId="0" applyNumberFormat="1" applyFont="1" applyFill="1" applyBorder="1" applyProtection="1"/>
    <xf numFmtId="40" fontId="25" fillId="2" borderId="59" xfId="1" applyFont="1" applyFill="1" applyBorder="1" applyProtection="1"/>
    <xf numFmtId="172" fontId="15" fillId="0" borderId="18" xfId="0" applyNumberFormat="1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vertical="center"/>
    </xf>
    <xf numFmtId="172" fontId="16" fillId="0" borderId="25" xfId="0" applyNumberFormat="1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vertical="center"/>
    </xf>
    <xf numFmtId="40" fontId="25" fillId="9" borderId="26" xfId="1" applyFont="1" applyFill="1" applyBorder="1" applyProtection="1"/>
    <xf numFmtId="38" fontId="6" fillId="9" borderId="26" xfId="1" applyNumberFormat="1" applyFont="1" applyFill="1" applyBorder="1" applyProtection="1"/>
    <xf numFmtId="172" fontId="13" fillId="0" borderId="6" xfId="0" applyNumberFormat="1" applyFont="1" applyBorder="1" applyAlignment="1" applyProtection="1">
      <alignment horizontal="center"/>
    </xf>
    <xf numFmtId="0" fontId="13" fillId="0" borderId="0" xfId="0" applyFont="1" applyBorder="1" applyProtection="1"/>
    <xf numFmtId="172" fontId="15" fillId="0" borderId="6" xfId="0" applyNumberFormat="1" applyFont="1" applyBorder="1" applyAlignment="1" applyProtection="1">
      <alignment horizontal="center"/>
    </xf>
    <xf numFmtId="0" fontId="15" fillId="0" borderId="0" xfId="0" applyFont="1" applyBorder="1" applyProtection="1"/>
    <xf numFmtId="0" fontId="13" fillId="0" borderId="11" xfId="0" applyFont="1" applyBorder="1" applyProtection="1"/>
    <xf numFmtId="0" fontId="15" fillId="0" borderId="0" xfId="0" applyFont="1" applyBorder="1" applyAlignment="1" applyProtection="1">
      <alignment horizontal="left"/>
    </xf>
    <xf numFmtId="0" fontId="15" fillId="0" borderId="5" xfId="0" applyFont="1" applyBorder="1" applyProtection="1"/>
    <xf numFmtId="4" fontId="14" fillId="4" borderId="5" xfId="0" applyNumberFormat="1" applyFont="1" applyFill="1" applyBorder="1" applyAlignment="1" applyProtection="1">
      <alignment vertical="top" wrapText="1"/>
      <protection locked="0"/>
    </xf>
    <xf numFmtId="49" fontId="21" fillId="0" borderId="0" xfId="0" applyNumberFormat="1" applyFont="1" applyAlignment="1" applyProtection="1">
      <alignment horizontal="left"/>
    </xf>
    <xf numFmtId="49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23" fillId="0" borderId="0" xfId="0" applyFont="1" applyFill="1" applyAlignment="1" applyProtection="1">
      <alignment horizontal="right"/>
    </xf>
    <xf numFmtId="4" fontId="23" fillId="0" borderId="0" xfId="0" applyNumberFormat="1" applyFont="1" applyFill="1" applyAlignment="1" applyProtection="1">
      <alignment horizontal="right"/>
    </xf>
    <xf numFmtId="49" fontId="10" fillId="0" borderId="44" xfId="0" applyNumberFormat="1" applyFont="1" applyBorder="1" applyAlignment="1" applyProtection="1">
      <alignment horizontal="center" vertical="center" wrapText="1"/>
    </xf>
    <xf numFmtId="166" fontId="10" fillId="0" borderId="45" xfId="0" applyNumberFormat="1" applyFont="1" applyBorder="1" applyAlignment="1" applyProtection="1">
      <alignment horizontal="center" vertical="center" wrapText="1"/>
    </xf>
    <xf numFmtId="166" fontId="10" fillId="0" borderId="45" xfId="0" applyNumberFormat="1" applyFont="1" applyBorder="1" applyAlignment="1" applyProtection="1">
      <alignment horizontal="centerContinuous" vertical="center" wrapText="1"/>
    </xf>
    <xf numFmtId="166" fontId="10" fillId="0" borderId="46" xfId="0" applyNumberFormat="1" applyFont="1" applyBorder="1" applyAlignment="1" applyProtection="1">
      <alignment horizontal="center" vertical="center" wrapText="1"/>
    </xf>
    <xf numFmtId="4" fontId="10" fillId="0" borderId="45" xfId="0" applyNumberFormat="1" applyFont="1" applyBorder="1" applyAlignment="1" applyProtection="1">
      <alignment horizontal="center" vertical="center" wrapText="1"/>
    </xf>
    <xf numFmtId="4" fontId="10" fillId="0" borderId="47" xfId="0" applyNumberFormat="1" applyFont="1" applyBorder="1" applyAlignment="1" applyProtection="1">
      <alignment horizontal="center" vertical="center" wrapText="1"/>
    </xf>
    <xf numFmtId="49" fontId="20" fillId="0" borderId="48" xfId="0" applyNumberFormat="1" applyFont="1" applyBorder="1" applyProtection="1"/>
    <xf numFmtId="166" fontId="20" fillId="0" borderId="32" xfId="0" applyNumberFormat="1" applyFont="1" applyBorder="1" applyAlignment="1" applyProtection="1">
      <alignment horizontal="left"/>
    </xf>
    <xf numFmtId="166" fontId="20" fillId="0" borderId="0" xfId="0" applyNumberFormat="1" applyFont="1" applyBorder="1" applyAlignment="1" applyProtection="1">
      <alignment horizontal="right"/>
    </xf>
    <xf numFmtId="4" fontId="20" fillId="0" borderId="32" xfId="0" applyNumberFormat="1" applyFont="1" applyBorder="1" applyAlignment="1" applyProtection="1">
      <alignment horizontal="right"/>
    </xf>
    <xf numFmtId="4" fontId="20" fillId="0" borderId="49" xfId="0" applyNumberFormat="1" applyFont="1" applyBorder="1" applyAlignment="1" applyProtection="1">
      <alignment horizontal="right"/>
    </xf>
    <xf numFmtId="49" fontId="10" fillId="0" borderId="48" xfId="0" applyNumberFormat="1" applyFont="1" applyBorder="1" applyAlignment="1" applyProtection="1">
      <alignment horizontal="center"/>
    </xf>
    <xf numFmtId="166" fontId="10" fillId="0" borderId="32" xfId="0" applyNumberFormat="1" applyFont="1" applyBorder="1" applyProtection="1"/>
    <xf numFmtId="166" fontId="10" fillId="0" borderId="32" xfId="0" applyNumberFormat="1" applyFont="1" applyBorder="1" applyAlignment="1" applyProtection="1">
      <alignment horizontal="left"/>
    </xf>
    <xf numFmtId="4" fontId="10" fillId="0" borderId="49" xfId="0" applyNumberFormat="1" applyFont="1" applyBorder="1" applyAlignment="1" applyProtection="1">
      <alignment horizontal="right"/>
    </xf>
    <xf numFmtId="49" fontId="10" fillId="0" borderId="50" xfId="0" applyNumberFormat="1" applyFont="1" applyBorder="1" applyAlignment="1" applyProtection="1">
      <alignment horizontal="center"/>
    </xf>
    <xf numFmtId="166" fontId="10" fillId="0" borderId="62" xfId="0" applyNumberFormat="1" applyFont="1" applyBorder="1" applyProtection="1"/>
    <xf numFmtId="166" fontId="10" fillId="0" borderId="24" xfId="0" applyNumberFormat="1" applyFont="1" applyBorder="1" applyAlignment="1" applyProtection="1">
      <alignment horizontal="left"/>
    </xf>
    <xf numFmtId="4" fontId="10" fillId="0" borderId="24" xfId="0" applyNumberFormat="1" applyFont="1" applyBorder="1" applyAlignment="1" applyProtection="1">
      <alignment horizontal="right"/>
    </xf>
    <xf numFmtId="4" fontId="10" fillId="0" borderId="30" xfId="0" applyNumberFormat="1" applyFont="1" applyBorder="1" applyAlignment="1" applyProtection="1">
      <alignment horizontal="right"/>
    </xf>
    <xf numFmtId="4" fontId="10" fillId="0" borderId="51" xfId="0" applyNumberFormat="1" applyFont="1" applyBorder="1" applyAlignment="1" applyProtection="1">
      <alignment horizontal="right"/>
    </xf>
    <xf numFmtId="4" fontId="10" fillId="0" borderId="112" xfId="0" applyNumberFormat="1" applyFont="1" applyBorder="1" applyAlignment="1" applyProtection="1">
      <alignment horizontal="right"/>
    </xf>
    <xf numFmtId="49" fontId="10" fillId="0" borderId="52" xfId="0" applyNumberFormat="1" applyFont="1" applyBorder="1" applyAlignment="1" applyProtection="1">
      <alignment horizontal="center"/>
    </xf>
    <xf numFmtId="166" fontId="10" fillId="0" borderId="11" xfId="0" applyNumberFormat="1" applyFont="1" applyBorder="1" applyProtection="1"/>
    <xf numFmtId="4" fontId="10" fillId="0" borderId="57" xfId="0" applyNumberFormat="1" applyFont="1" applyBorder="1" applyAlignment="1" applyProtection="1">
      <alignment horizontal="right"/>
    </xf>
    <xf numFmtId="49" fontId="10" fillId="0" borderId="53" xfId="0" applyNumberFormat="1" applyFont="1" applyBorder="1" applyAlignment="1" applyProtection="1">
      <alignment horizontal="center"/>
    </xf>
    <xf numFmtId="166" fontId="10" fillId="0" borderId="9" xfId="0" applyNumberFormat="1" applyFont="1" applyBorder="1" applyProtection="1"/>
    <xf numFmtId="166" fontId="10" fillId="0" borderId="54" xfId="0" applyNumberFormat="1" applyFont="1" applyBorder="1" applyAlignment="1" applyProtection="1">
      <alignment horizontal="left"/>
    </xf>
    <xf numFmtId="4" fontId="10" fillId="0" borderId="8" xfId="0" applyNumberFormat="1" applyFont="1" applyBorder="1" applyAlignment="1" applyProtection="1">
      <alignment horizontal="right"/>
    </xf>
    <xf numFmtId="166" fontId="20" fillId="0" borderId="27" xfId="0" applyNumberFormat="1" applyFont="1" applyBorder="1" applyProtection="1"/>
    <xf numFmtId="169" fontId="20" fillId="0" borderId="28" xfId="0" applyNumberFormat="1" applyFont="1" applyBorder="1" applyAlignment="1" applyProtection="1">
      <alignment horizontal="left"/>
    </xf>
    <xf numFmtId="4" fontId="10" fillId="0" borderId="34" xfId="0" applyNumberFormat="1" applyFont="1" applyBorder="1" applyAlignment="1" applyProtection="1">
      <alignment horizontal="right"/>
    </xf>
    <xf numFmtId="4" fontId="10" fillId="0" borderId="22" xfId="0" applyNumberFormat="1" applyFont="1" applyBorder="1" applyAlignment="1" applyProtection="1">
      <alignment horizontal="right"/>
    </xf>
    <xf numFmtId="4" fontId="10" fillId="0" borderId="29" xfId="0" applyNumberFormat="1" applyFont="1" applyBorder="1" applyAlignment="1" applyProtection="1">
      <alignment horizontal="right"/>
    </xf>
    <xf numFmtId="49" fontId="20" fillId="0" borderId="0" xfId="0" applyNumberFormat="1" applyFont="1" applyBorder="1" applyAlignment="1" applyProtection="1">
      <alignment horizontal="center"/>
    </xf>
    <xf numFmtId="166" fontId="10" fillId="0" borderId="0" xfId="0" applyNumberFormat="1" applyFont="1" applyBorder="1" applyProtection="1"/>
    <xf numFmtId="166" fontId="20" fillId="0" borderId="0" xfId="0" applyNumberFormat="1" applyFont="1" applyBorder="1" applyAlignment="1" applyProtection="1">
      <alignment horizontal="center"/>
    </xf>
    <xf numFmtId="4" fontId="10" fillId="0" borderId="28" xfId="0" applyNumberFormat="1" applyFont="1" applyBorder="1" applyAlignment="1" applyProtection="1">
      <alignment horizontal="right"/>
    </xf>
    <xf numFmtId="4" fontId="10" fillId="0" borderId="27" xfId="0" applyNumberFormat="1" applyFont="1" applyBorder="1" applyAlignment="1" applyProtection="1">
      <alignment horizontal="right"/>
    </xf>
    <xf numFmtId="0" fontId="24" fillId="0" borderId="0" xfId="0" applyNumberFormat="1" applyFont="1" applyBorder="1" applyAlignment="1" applyProtection="1">
      <alignment horizontal="left"/>
    </xf>
    <xf numFmtId="4" fontId="22" fillId="6" borderId="61" xfId="0" applyNumberFormat="1" applyFont="1" applyFill="1" applyBorder="1" applyAlignment="1" applyProtection="1">
      <alignment horizontal="right"/>
    </xf>
    <xf numFmtId="3" fontId="21" fillId="6" borderId="61" xfId="0" applyNumberFormat="1" applyFont="1" applyFill="1" applyBorder="1" applyAlignment="1" applyProtection="1">
      <alignment horizontal="right"/>
    </xf>
    <xf numFmtId="49" fontId="10" fillId="0" borderId="0" xfId="0" applyNumberFormat="1" applyFont="1" applyBorder="1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right"/>
    </xf>
    <xf numFmtId="4" fontId="7" fillId="0" borderId="0" xfId="0" applyNumberFormat="1" applyFont="1" applyAlignment="1" applyProtection="1">
      <alignment horizontal="right"/>
    </xf>
    <xf numFmtId="4" fontId="10" fillId="9" borderId="61" xfId="0" applyNumberFormat="1" applyFont="1" applyFill="1" applyBorder="1" applyAlignment="1" applyProtection="1">
      <alignment horizontal="right"/>
    </xf>
    <xf numFmtId="0" fontId="31" fillId="0" borderId="0" xfId="2" applyFont="1" applyProtection="1"/>
    <xf numFmtId="166" fontId="23" fillId="0" borderId="0" xfId="2" applyNumberFormat="1" applyFont="1" applyProtection="1"/>
    <xf numFmtId="166" fontId="23" fillId="0" borderId="0" xfId="2" applyNumberFormat="1" applyFont="1" applyAlignment="1" applyProtection="1">
      <alignment horizontal="center"/>
    </xf>
    <xf numFmtId="166" fontId="23" fillId="0" borderId="0" xfId="2" applyNumberFormat="1" applyFont="1" applyAlignment="1" applyProtection="1">
      <alignment horizontal="left"/>
    </xf>
    <xf numFmtId="166" fontId="23" fillId="0" borderId="0" xfId="2" applyNumberFormat="1" applyFont="1" applyAlignment="1" applyProtection="1">
      <alignment horizontal="right"/>
    </xf>
    <xf numFmtId="0" fontId="31" fillId="0" borderId="0" xfId="2" applyFont="1" applyAlignment="1" applyProtection="1">
      <alignment horizontal="right"/>
    </xf>
    <xf numFmtId="0" fontId="7" fillId="0" borderId="0" xfId="2" applyFont="1" applyProtection="1"/>
    <xf numFmtId="166" fontId="26" fillId="0" borderId="0" xfId="2" applyNumberFormat="1" applyFont="1" applyProtection="1"/>
    <xf numFmtId="166" fontId="26" fillId="0" borderId="0" xfId="2" applyNumberFormat="1" applyFont="1" applyAlignment="1" applyProtection="1">
      <alignment horizontal="center"/>
    </xf>
    <xf numFmtId="166" fontId="26" fillId="0" borderId="0" xfId="2" applyNumberFormat="1" applyFont="1" applyAlignment="1" applyProtection="1">
      <alignment horizontal="left"/>
    </xf>
    <xf numFmtId="166" fontId="26" fillId="0" borderId="0" xfId="2" applyNumberFormat="1" applyFont="1" applyAlignment="1" applyProtection="1">
      <alignment horizontal="right"/>
    </xf>
    <xf numFmtId="49" fontId="32" fillId="2" borderId="90" xfId="2" applyNumberFormat="1" applyFont="1" applyFill="1" applyBorder="1" applyAlignment="1" applyProtection="1">
      <alignment horizontal="left"/>
    </xf>
    <xf numFmtId="166" fontId="26" fillId="2" borderId="91" xfId="2" applyNumberFormat="1" applyFont="1" applyFill="1" applyBorder="1" applyProtection="1"/>
    <xf numFmtId="166" fontId="26" fillId="2" borderId="91" xfId="2" applyNumberFormat="1" applyFont="1" applyFill="1" applyBorder="1" applyAlignment="1" applyProtection="1">
      <alignment horizontal="center"/>
    </xf>
    <xf numFmtId="166" fontId="26" fillId="2" borderId="91" xfId="2" applyNumberFormat="1" applyFont="1" applyFill="1" applyBorder="1" applyAlignment="1" applyProtection="1">
      <alignment horizontal="left"/>
    </xf>
    <xf numFmtId="166" fontId="26" fillId="2" borderId="91" xfId="2" applyNumberFormat="1" applyFont="1" applyFill="1" applyBorder="1" applyAlignment="1" applyProtection="1">
      <alignment horizontal="right"/>
    </xf>
    <xf numFmtId="166" fontId="26" fillId="2" borderId="92" xfId="2" applyNumberFormat="1" applyFont="1" applyFill="1" applyBorder="1" applyAlignment="1" applyProtection="1">
      <alignment horizontal="center"/>
    </xf>
    <xf numFmtId="49" fontId="31" fillId="2" borderId="83" xfId="2" applyNumberFormat="1" applyFont="1" applyFill="1" applyBorder="1" applyAlignment="1" applyProtection="1">
      <alignment horizontal="left"/>
    </xf>
    <xf numFmtId="166" fontId="26" fillId="2" borderId="78" xfId="2" applyNumberFormat="1" applyFont="1" applyFill="1" applyBorder="1" applyProtection="1"/>
    <xf numFmtId="166" fontId="26" fillId="2" borderId="78" xfId="2" applyNumberFormat="1" applyFont="1" applyFill="1" applyBorder="1" applyAlignment="1" applyProtection="1">
      <alignment horizontal="center"/>
    </xf>
    <xf numFmtId="166" fontId="26" fillId="2" borderId="78" xfId="2" applyNumberFormat="1" applyFont="1" applyFill="1" applyBorder="1" applyAlignment="1" applyProtection="1">
      <alignment horizontal="left"/>
    </xf>
    <xf numFmtId="166" fontId="26" fillId="2" borderId="78" xfId="2" applyNumberFormat="1" applyFont="1" applyFill="1" applyBorder="1" applyAlignment="1" applyProtection="1">
      <alignment horizontal="right"/>
    </xf>
    <xf numFmtId="166" fontId="26" fillId="2" borderId="75" xfId="2" applyNumberFormat="1" applyFont="1" applyFill="1" applyBorder="1" applyAlignment="1" applyProtection="1">
      <alignment horizontal="center"/>
    </xf>
    <xf numFmtId="166" fontId="31" fillId="0" borderId="0" xfId="2" applyNumberFormat="1" applyFont="1" applyProtection="1"/>
    <xf numFmtId="0" fontId="23" fillId="0" borderId="0" xfId="2" applyFont="1" applyProtection="1"/>
    <xf numFmtId="166" fontId="33" fillId="0" borderId="0" xfId="2" applyNumberFormat="1" applyFont="1" applyAlignment="1" applyProtection="1">
      <alignment horizontal="right"/>
    </xf>
    <xf numFmtId="166" fontId="31" fillId="0" borderId="0" xfId="2" applyNumberFormat="1" applyFont="1" applyAlignment="1" applyProtection="1">
      <alignment horizontal="left"/>
    </xf>
    <xf numFmtId="166" fontId="31" fillId="2" borderId="27" xfId="2" applyNumberFormat="1" applyFont="1" applyFill="1" applyBorder="1" applyAlignment="1" applyProtection="1">
      <alignment horizontal="left" vertical="top"/>
    </xf>
    <xf numFmtId="166" fontId="23" fillId="2" borderId="28" xfId="2" applyNumberFormat="1" applyFont="1" applyFill="1" applyBorder="1" applyAlignment="1" applyProtection="1">
      <alignment horizontal="left"/>
    </xf>
    <xf numFmtId="166" fontId="7" fillId="0" borderId="78" xfId="2" applyNumberFormat="1" applyFont="1" applyBorder="1" applyAlignment="1" applyProtection="1">
      <alignment horizontal="left"/>
    </xf>
    <xf numFmtId="166" fontId="31" fillId="2" borderId="27" xfId="2" applyNumberFormat="1" applyFont="1" applyFill="1" applyBorder="1" applyAlignment="1" applyProtection="1">
      <alignment horizontal="left"/>
    </xf>
    <xf numFmtId="166" fontId="23" fillId="2" borderId="29" xfId="2" applyNumberFormat="1" applyFont="1" applyFill="1" applyBorder="1" applyAlignment="1" applyProtection="1">
      <alignment horizontal="left"/>
    </xf>
    <xf numFmtId="166" fontId="23" fillId="2" borderId="110" xfId="2" applyNumberFormat="1" applyFont="1" applyFill="1" applyBorder="1" applyAlignment="1" applyProtection="1">
      <alignment horizontal="left"/>
    </xf>
    <xf numFmtId="166" fontId="23" fillId="2" borderId="0" xfId="2" applyNumberFormat="1" applyFont="1" applyFill="1" applyBorder="1" applyAlignment="1" applyProtection="1">
      <alignment horizontal="left"/>
    </xf>
    <xf numFmtId="166" fontId="23" fillId="2" borderId="106" xfId="2" applyNumberFormat="1" applyFont="1" applyFill="1" applyBorder="1" applyAlignment="1" applyProtection="1">
      <alignment horizontal="left"/>
    </xf>
    <xf numFmtId="166" fontId="23" fillId="2" borderId="97" xfId="2" applyNumberFormat="1" applyFont="1" applyFill="1" applyBorder="1" applyAlignment="1" applyProtection="1">
      <alignment horizontal="left"/>
    </xf>
    <xf numFmtId="49" fontId="23" fillId="0" borderId="111" xfId="2" applyNumberFormat="1" applyFont="1" applyBorder="1" applyAlignment="1" applyProtection="1">
      <alignment horizontal="left"/>
    </xf>
    <xf numFmtId="166" fontId="23" fillId="0" borderId="95" xfId="2" applyNumberFormat="1" applyFont="1" applyBorder="1" applyAlignment="1" applyProtection="1">
      <alignment horizontal="left"/>
    </xf>
    <xf numFmtId="166" fontId="23" fillId="0" borderId="93" xfId="2" applyNumberFormat="1" applyFont="1" applyBorder="1" applyAlignment="1" applyProtection="1">
      <alignment horizontal="left"/>
    </xf>
    <xf numFmtId="49" fontId="23" fillId="0" borderId="72" xfId="2" applyNumberFormat="1" applyFont="1" applyBorder="1" applyAlignment="1" applyProtection="1">
      <alignment horizontal="left"/>
    </xf>
    <xf numFmtId="166" fontId="23" fillId="0" borderId="107" xfId="2" applyNumberFormat="1" applyFont="1" applyBorder="1" applyAlignment="1" applyProtection="1">
      <alignment horizontal="left"/>
    </xf>
    <xf numFmtId="166" fontId="23" fillId="0" borderId="66" xfId="2" applyNumberFormat="1" applyFont="1" applyBorder="1" applyAlignment="1" applyProtection="1">
      <alignment horizontal="left"/>
    </xf>
    <xf numFmtId="166" fontId="23" fillId="0" borderId="0" xfId="2" applyNumberFormat="1" applyFont="1" applyBorder="1" applyAlignment="1" applyProtection="1">
      <alignment horizontal="left"/>
    </xf>
    <xf numFmtId="49" fontId="36" fillId="9" borderId="27" xfId="2" applyNumberFormat="1" applyFont="1" applyFill="1" applyBorder="1" applyAlignment="1" applyProtection="1">
      <alignment horizontal="left"/>
    </xf>
    <xf numFmtId="166" fontId="37" fillId="9" borderId="28" xfId="2" applyNumberFormat="1" applyFont="1" applyFill="1" applyBorder="1" applyAlignment="1" applyProtection="1">
      <alignment horizontal="left"/>
    </xf>
    <xf numFmtId="166" fontId="37" fillId="9" borderId="34" xfId="2" applyNumberFormat="1" applyFont="1" applyFill="1" applyBorder="1" applyAlignment="1" applyProtection="1">
      <alignment horizontal="left"/>
    </xf>
    <xf numFmtId="49" fontId="23" fillId="0" borderId="89" xfId="2" applyNumberFormat="1" applyFont="1" applyBorder="1" applyAlignment="1" applyProtection="1">
      <alignment horizontal="left"/>
    </xf>
    <xf numFmtId="166" fontId="23" fillId="0" borderId="78" xfId="2" applyNumberFormat="1" applyFont="1" applyBorder="1" applyAlignment="1" applyProtection="1">
      <alignment horizontal="left"/>
    </xf>
    <xf numFmtId="166" fontId="23" fillId="0" borderId="77" xfId="2" applyNumberFormat="1" applyFont="1" applyBorder="1" applyAlignment="1" applyProtection="1">
      <alignment horizontal="left"/>
    </xf>
    <xf numFmtId="166" fontId="23" fillId="0" borderId="52" xfId="2" applyNumberFormat="1" applyFont="1" applyBorder="1" applyAlignment="1" applyProtection="1">
      <alignment horizontal="left"/>
    </xf>
    <xf numFmtId="166" fontId="23" fillId="0" borderId="83" xfId="2" applyNumberFormat="1" applyFont="1" applyBorder="1" applyAlignment="1" applyProtection="1">
      <alignment horizontal="left"/>
    </xf>
    <xf numFmtId="166" fontId="6" fillId="0" borderId="0" xfId="2" applyNumberFormat="1" applyFont="1" applyAlignment="1" applyProtection="1">
      <alignment horizontal="left"/>
    </xf>
    <xf numFmtId="166" fontId="31" fillId="0" borderId="0" xfId="3" applyNumberFormat="1" applyFont="1" applyAlignment="1" applyProtection="1">
      <alignment horizontal="left"/>
    </xf>
    <xf numFmtId="166" fontId="7" fillId="0" borderId="0" xfId="2" applyNumberFormat="1" applyFont="1" applyProtection="1"/>
    <xf numFmtId="166" fontId="7" fillId="0" borderId="0" xfId="2" applyNumberFormat="1" applyFont="1" applyAlignment="1" applyProtection="1">
      <alignment horizontal="left"/>
    </xf>
    <xf numFmtId="0" fontId="30" fillId="0" borderId="0" xfId="2" applyProtection="1"/>
    <xf numFmtId="166" fontId="7" fillId="0" borderId="0" xfId="2" applyNumberFormat="1" applyFont="1" applyAlignment="1" applyProtection="1">
      <alignment horizontal="right"/>
    </xf>
    <xf numFmtId="166" fontId="7" fillId="0" borderId="0" xfId="2" applyNumberFormat="1" applyFont="1" applyAlignment="1" applyProtection="1">
      <alignment horizontal="center"/>
    </xf>
    <xf numFmtId="0" fontId="35" fillId="0" borderId="0" xfId="2" applyFont="1" applyProtection="1"/>
    <xf numFmtId="166" fontId="2" fillId="0" borderId="32" xfId="0" applyNumberFormat="1" applyFont="1" applyBorder="1" applyAlignment="1" applyProtection="1">
      <alignment horizontal="left" vertical="center" wrapText="1"/>
    </xf>
    <xf numFmtId="0" fontId="41" fillId="0" borderId="0" xfId="0" applyFont="1" applyFill="1" applyProtection="1"/>
    <xf numFmtId="166" fontId="41" fillId="0" borderId="0" xfId="0" applyNumberFormat="1" applyFont="1" applyFill="1" applyBorder="1" applyAlignment="1" applyProtection="1">
      <alignment horizontal="left"/>
    </xf>
    <xf numFmtId="166" fontId="2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>
      <alignment horizontal="center"/>
    </xf>
    <xf numFmtId="0" fontId="14" fillId="0" borderId="0" xfId="4" applyFont="1"/>
    <xf numFmtId="0" fontId="14" fillId="0" borderId="0" xfId="4" applyFont="1" applyAlignment="1">
      <alignment horizontal="right"/>
    </xf>
    <xf numFmtId="0" fontId="14" fillId="0" borderId="33" xfId="4" applyFont="1" applyBorder="1"/>
    <xf numFmtId="0" fontId="14" fillId="0" borderId="0" xfId="4" applyFont="1" applyAlignment="1">
      <alignment horizontal="left"/>
    </xf>
    <xf numFmtId="0" fontId="15" fillId="0" borderId="8" xfId="4" applyFont="1" applyBorder="1" applyAlignment="1">
      <alignment horizontal="center"/>
    </xf>
    <xf numFmtId="0" fontId="15" fillId="0" borderId="0" xfId="4" applyFont="1" applyBorder="1" applyAlignment="1">
      <alignment horizontal="center"/>
    </xf>
    <xf numFmtId="0" fontId="14" fillId="0" borderId="0" xfId="4" applyFont="1" applyAlignment="1">
      <alignment textRotation="90"/>
    </xf>
    <xf numFmtId="0" fontId="14" fillId="14" borderId="54" xfId="4" applyFont="1" applyFill="1" applyBorder="1" applyAlignment="1">
      <alignment textRotation="90"/>
    </xf>
    <xf numFmtId="0" fontId="14" fillId="11" borderId="54" xfId="4" applyFont="1" applyFill="1" applyBorder="1" applyAlignment="1">
      <alignment textRotation="90"/>
    </xf>
    <xf numFmtId="0" fontId="14" fillId="11" borderId="128" xfId="4" applyFont="1" applyFill="1" applyBorder="1"/>
    <xf numFmtId="0" fontId="15" fillId="0" borderId="0" xfId="4" applyFont="1"/>
    <xf numFmtId="0" fontId="14" fillId="0" borderId="0" xfId="4" applyFont="1" applyFill="1" applyBorder="1"/>
    <xf numFmtId="0" fontId="14" fillId="0" borderId="0" xfId="4" applyFont="1" applyFill="1" applyBorder="1" applyAlignment="1">
      <alignment horizontal="right"/>
    </xf>
    <xf numFmtId="0" fontId="14" fillId="0" borderId="0" xfId="4" applyFont="1" applyBorder="1"/>
    <xf numFmtId="166" fontId="9" fillId="0" borderId="0" xfId="0" applyNumberFormat="1" applyFont="1" applyAlignment="1" applyProtection="1">
      <alignment horizontal="centerContinuous"/>
    </xf>
    <xf numFmtId="0" fontId="50" fillId="0" borderId="0" xfId="2" applyFont="1" applyProtection="1"/>
    <xf numFmtId="49" fontId="18" fillId="0" borderId="72" xfId="2" applyNumberFormat="1" applyFont="1" applyBorder="1" applyAlignment="1" applyProtection="1">
      <alignment horizontal="left"/>
    </xf>
    <xf numFmtId="166" fontId="18" fillId="0" borderId="107" xfId="2" applyNumberFormat="1" applyFont="1" applyBorder="1" applyAlignment="1" applyProtection="1">
      <alignment horizontal="left"/>
    </xf>
    <xf numFmtId="0" fontId="51" fillId="0" borderId="0" xfId="4" applyFont="1"/>
    <xf numFmtId="49" fontId="1" fillId="0" borderId="55" xfId="0" applyNumberFormat="1" applyFont="1" applyBorder="1" applyAlignment="1" applyProtection="1">
      <alignment horizontal="center"/>
    </xf>
    <xf numFmtId="0" fontId="52" fillId="0" borderId="0" xfId="5"/>
    <xf numFmtId="0" fontId="3" fillId="0" borderId="0" xfId="5" applyFont="1"/>
    <xf numFmtId="166" fontId="3" fillId="0" borderId="0" xfId="5" quotePrefix="1" applyNumberFormat="1" applyFont="1" applyBorder="1" applyAlignment="1" applyProtection="1">
      <alignment horizontal="left" vertical="center"/>
      <protection hidden="1"/>
    </xf>
    <xf numFmtId="0" fontId="1" fillId="0" borderId="62" xfId="5" applyFont="1" applyBorder="1" applyAlignment="1">
      <alignment horizontal="left" vertical="center"/>
    </xf>
    <xf numFmtId="174" fontId="1" fillId="0" borderId="30" xfId="5" applyNumberFormat="1" applyFont="1" applyFill="1" applyBorder="1" applyAlignment="1" applyProtection="1">
      <alignment vertical="center"/>
    </xf>
    <xf numFmtId="0" fontId="52" fillId="0" borderId="0" xfId="5" applyAlignment="1">
      <alignment vertical="center"/>
    </xf>
    <xf numFmtId="0" fontId="2" fillId="0" borderId="62" xfId="5" applyFont="1" applyBorder="1" applyAlignment="1">
      <alignment horizontal="left"/>
    </xf>
    <xf numFmtId="173" fontId="52" fillId="0" borderId="30" xfId="5" applyNumberFormat="1" applyBorder="1"/>
    <xf numFmtId="0" fontId="52" fillId="0" borderId="0" xfId="5" applyBorder="1" applyAlignment="1">
      <alignment horizontal="center"/>
    </xf>
    <xf numFmtId="173" fontId="52" fillId="0" borderId="0" xfId="5" applyNumberFormat="1" applyBorder="1"/>
    <xf numFmtId="0" fontId="2" fillId="0" borderId="0" xfId="5" applyFont="1" applyAlignment="1">
      <alignment horizontal="center" vertical="center" wrapText="1"/>
    </xf>
    <xf numFmtId="0" fontId="52" fillId="0" borderId="0" xfId="5" applyAlignment="1">
      <alignment horizontal="center"/>
    </xf>
    <xf numFmtId="0" fontId="53" fillId="0" borderId="0" xfId="5" applyFont="1"/>
    <xf numFmtId="0" fontId="52" fillId="0" borderId="30" xfId="5" applyBorder="1" applyAlignment="1">
      <alignment vertical="center"/>
    </xf>
    <xf numFmtId="4" fontId="52" fillId="9" borderId="30" xfId="5" applyNumberFormat="1" applyFill="1" applyBorder="1" applyAlignment="1" applyProtection="1">
      <alignment vertical="center"/>
    </xf>
    <xf numFmtId="3" fontId="52" fillId="0" borderId="30" xfId="5" applyNumberFormat="1" applyBorder="1" applyAlignment="1">
      <alignment vertical="center"/>
    </xf>
    <xf numFmtId="3" fontId="52" fillId="0" borderId="30" xfId="5" applyNumberFormat="1" applyBorder="1" applyAlignment="1">
      <alignment horizontal="right" vertical="center"/>
    </xf>
    <xf numFmtId="0" fontId="52" fillId="0" borderId="0" xfId="5" applyBorder="1" applyAlignment="1">
      <alignment vertical="center"/>
    </xf>
    <xf numFmtId="4" fontId="52" fillId="9" borderId="0" xfId="5" applyNumberFormat="1" applyFill="1" applyBorder="1" applyAlignment="1" applyProtection="1">
      <alignment vertical="center"/>
      <protection locked="0"/>
    </xf>
    <xf numFmtId="3" fontId="52" fillId="0" borderId="0" xfId="5" applyNumberFormat="1" applyBorder="1" applyAlignment="1">
      <alignment vertical="center"/>
    </xf>
    <xf numFmtId="3" fontId="52" fillId="0" borderId="0" xfId="5" applyNumberFormat="1" applyBorder="1" applyAlignment="1">
      <alignment horizontal="right" vertical="center"/>
    </xf>
    <xf numFmtId="0" fontId="53" fillId="0" borderId="0" xfId="5" applyFont="1" applyBorder="1" applyAlignment="1">
      <alignment vertical="center"/>
    </xf>
    <xf numFmtId="4" fontId="52" fillId="0" borderId="0" xfId="5" applyNumberFormat="1" applyBorder="1" applyAlignment="1">
      <alignment vertical="center"/>
    </xf>
    <xf numFmtId="0" fontId="52" fillId="0" borderId="30" xfId="5" applyBorder="1"/>
    <xf numFmtId="4" fontId="52" fillId="0" borderId="30" xfId="5" applyNumberFormat="1" applyBorder="1"/>
    <xf numFmtId="3" fontId="52" fillId="0" borderId="30" xfId="5" applyNumberFormat="1" applyBorder="1"/>
    <xf numFmtId="4" fontId="52" fillId="0" borderId="30" xfId="5" applyNumberFormat="1" applyFill="1" applyBorder="1" applyAlignment="1" applyProtection="1">
      <alignment vertical="center"/>
    </xf>
    <xf numFmtId="0" fontId="47" fillId="0" borderId="0" xfId="5" applyFont="1" applyAlignment="1">
      <alignment horizontal="center"/>
    </xf>
    <xf numFmtId="0" fontId="0" fillId="0" borderId="30" xfId="5" applyFont="1" applyBorder="1" applyAlignment="1">
      <alignment vertical="center"/>
    </xf>
    <xf numFmtId="166" fontId="1" fillId="0" borderId="9" xfId="0" applyNumberFormat="1" applyFont="1" applyBorder="1" applyAlignment="1" applyProtection="1">
      <alignment horizontal="left" vertical="center"/>
    </xf>
    <xf numFmtId="0" fontId="0" fillId="0" borderId="0" xfId="5" applyFont="1" applyAlignment="1">
      <alignment horizontal="center" vertical="center"/>
    </xf>
    <xf numFmtId="0" fontId="54" fillId="0" borderId="0" xfId="5" applyFont="1" applyAlignment="1">
      <alignment horizontal="center"/>
    </xf>
    <xf numFmtId="0" fontId="55" fillId="0" borderId="0" xfId="5" applyFont="1"/>
    <xf numFmtId="0" fontId="55" fillId="0" borderId="0" xfId="5" applyFont="1" applyBorder="1" applyAlignment="1">
      <alignment vertical="center"/>
    </xf>
    <xf numFmtId="0" fontId="2" fillId="0" borderId="30" xfId="5" applyFont="1" applyBorder="1"/>
    <xf numFmtId="0" fontId="2" fillId="0" borderId="30" xfId="5" applyFont="1" applyBorder="1" applyAlignment="1">
      <alignment vertical="center"/>
    </xf>
    <xf numFmtId="0" fontId="14" fillId="0" borderId="0" xfId="4" applyFont="1" applyAlignment="1">
      <alignment horizontal="left"/>
    </xf>
    <xf numFmtId="0" fontId="6" fillId="7" borderId="0" xfId="0" applyFont="1" applyFill="1" applyBorder="1" applyProtection="1"/>
    <xf numFmtId="0" fontId="48" fillId="0" borderId="0" xfId="0" applyFont="1" applyProtection="1"/>
    <xf numFmtId="0" fontId="6" fillId="7" borderId="0" xfId="0" applyFont="1" applyFill="1" applyBorder="1" applyAlignment="1" applyProtection="1">
      <alignment horizontal="right"/>
    </xf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4" fontId="23" fillId="0" borderId="121" xfId="0" applyNumberFormat="1" applyFont="1" applyBorder="1" applyProtection="1"/>
    <xf numFmtId="0" fontId="6" fillId="0" borderId="102" xfId="0" applyFont="1" applyBorder="1" applyProtection="1"/>
    <xf numFmtId="0" fontId="7" fillId="0" borderId="103" xfId="0" applyFont="1" applyBorder="1" applyProtection="1"/>
    <xf numFmtId="0" fontId="7" fillId="0" borderId="26" xfId="0" applyFont="1" applyBorder="1" applyProtection="1"/>
    <xf numFmtId="0" fontId="7" fillId="0" borderId="0" xfId="0" applyFont="1" applyBorder="1" applyProtection="1"/>
    <xf numFmtId="0" fontId="6" fillId="0" borderId="6" xfId="0" applyFont="1" applyBorder="1" applyProtection="1"/>
    <xf numFmtId="0" fontId="7" fillId="0" borderId="6" xfId="0" applyFont="1" applyBorder="1" applyProtection="1"/>
    <xf numFmtId="0" fontId="7" fillId="0" borderId="5" xfId="0" applyFont="1" applyBorder="1" applyProtection="1"/>
    <xf numFmtId="0" fontId="6" fillId="0" borderId="5" xfId="0" applyFont="1" applyBorder="1" applyProtection="1"/>
    <xf numFmtId="0" fontId="15" fillId="0" borderId="0" xfId="4" applyFont="1" applyFill="1"/>
    <xf numFmtId="0" fontId="14" fillId="0" borderId="0" xfId="4" applyFont="1" applyFill="1"/>
    <xf numFmtId="0" fontId="31" fillId="0" borderId="0" xfId="0" applyFont="1" applyAlignment="1" applyProtection="1">
      <alignment horizontal="right"/>
    </xf>
    <xf numFmtId="166" fontId="9" fillId="0" borderId="0" xfId="2" applyNumberFormat="1" applyFont="1" applyAlignment="1" applyProtection="1">
      <alignment horizontal="left"/>
    </xf>
    <xf numFmtId="172" fontId="15" fillId="16" borderId="6" xfId="0" applyNumberFormat="1" applyFont="1" applyFill="1" applyBorder="1" applyAlignment="1" applyProtection="1">
      <alignment horizontal="center"/>
    </xf>
    <xf numFmtId="0" fontId="15" fillId="10" borderId="0" xfId="0" applyFont="1" applyFill="1" applyBorder="1" applyProtection="1"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0" fillId="0" borderId="0" xfId="0" applyFill="1" applyProtection="1"/>
    <xf numFmtId="0" fontId="10" fillId="0" borderId="0" xfId="0" applyFont="1" applyProtection="1"/>
    <xf numFmtId="4" fontId="0" fillId="0" borderId="0" xfId="0" applyNumberFormat="1" applyFill="1" applyAlignment="1" applyProtection="1">
      <alignment horizontal="right"/>
    </xf>
    <xf numFmtId="0" fontId="19" fillId="2" borderId="98" xfId="0" applyFont="1" applyFill="1" applyBorder="1" applyAlignment="1" applyProtection="1">
      <alignment horizontal="left" vertical="center" wrapText="1"/>
    </xf>
    <xf numFmtId="0" fontId="19" fillId="2" borderId="99" xfId="0" applyFont="1" applyFill="1" applyBorder="1" applyAlignment="1" applyProtection="1">
      <alignment horizontal="left" vertical="center" wrapText="1"/>
    </xf>
    <xf numFmtId="0" fontId="19" fillId="2" borderId="3" xfId="0" applyFont="1" applyFill="1" applyBorder="1" applyAlignment="1" applyProtection="1">
      <alignment horizontal="left" vertical="center" wrapText="1"/>
    </xf>
    <xf numFmtId="0" fontId="15" fillId="10" borderId="30" xfId="4" applyFont="1" applyFill="1" applyBorder="1" applyAlignment="1" applyProtection="1">
      <alignment horizontal="center"/>
      <protection locked="0"/>
    </xf>
    <xf numFmtId="0" fontId="14" fillId="10" borderId="33" xfId="4" applyFont="1" applyFill="1" applyBorder="1" applyAlignment="1" applyProtection="1">
      <alignment horizontal="left"/>
      <protection locked="0"/>
    </xf>
    <xf numFmtId="0" fontId="15" fillId="0" borderId="0" xfId="4" applyFont="1" applyBorder="1" applyAlignment="1" applyProtection="1">
      <alignment horizontal="center"/>
    </xf>
    <xf numFmtId="0" fontId="14" fillId="10" borderId="47" xfId="4" applyFont="1" applyFill="1" applyBorder="1" applyAlignment="1" applyProtection="1">
      <alignment horizontal="center"/>
      <protection locked="0"/>
    </xf>
    <xf numFmtId="0" fontId="14" fillId="10" borderId="51" xfId="4" applyFont="1" applyFill="1" applyBorder="1" applyAlignment="1" applyProtection="1">
      <alignment horizontal="center"/>
      <protection locked="0"/>
    </xf>
    <xf numFmtId="0" fontId="14" fillId="10" borderId="128" xfId="4" applyFont="1" applyFill="1" applyBorder="1" applyAlignment="1" applyProtection="1">
      <alignment horizontal="center"/>
      <protection locked="0"/>
    </xf>
    <xf numFmtId="0" fontId="14" fillId="10" borderId="131" xfId="4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Protection="1"/>
    <xf numFmtId="0" fontId="14" fillId="0" borderId="0" xfId="4" applyFont="1" applyFill="1" applyBorder="1" applyAlignment="1" applyProtection="1">
      <alignment horizontal="center"/>
    </xf>
    <xf numFmtId="166" fontId="31" fillId="2" borderId="28" xfId="2" applyNumberFormat="1" applyFont="1" applyFill="1" applyBorder="1" applyAlignment="1" applyProtection="1">
      <alignment horizontal="center"/>
    </xf>
    <xf numFmtId="4" fontId="2" fillId="5" borderId="32" xfId="0" applyNumberFormat="1" applyFont="1" applyFill="1" applyBorder="1" applyAlignment="1" applyProtection="1">
      <alignment horizontal="right"/>
      <protection locked="0"/>
    </xf>
    <xf numFmtId="166" fontId="2" fillId="0" borderId="57" xfId="0" applyNumberFormat="1" applyFont="1" applyBorder="1" applyAlignment="1" applyProtection="1">
      <alignment horizontal="left" wrapText="1"/>
    </xf>
    <xf numFmtId="0" fontId="13" fillId="16" borderId="0" xfId="0" applyFont="1" applyFill="1" applyBorder="1" applyProtection="1">
      <protection hidden="1"/>
    </xf>
    <xf numFmtId="0" fontId="13" fillId="2" borderId="133" xfId="0" applyFont="1" applyFill="1" applyBorder="1" applyProtection="1"/>
    <xf numFmtId="0" fontId="13" fillId="2" borderId="6" xfId="0" applyFont="1" applyFill="1" applyBorder="1" applyProtection="1"/>
    <xf numFmtId="166" fontId="18" fillId="0" borderId="0" xfId="2" applyNumberFormat="1" applyFont="1" applyBorder="1" applyAlignment="1" applyProtection="1">
      <alignment horizontal="left"/>
    </xf>
    <xf numFmtId="0" fontId="14" fillId="10" borderId="130" xfId="4" applyFont="1" applyFill="1" applyBorder="1" applyAlignment="1" applyProtection="1">
      <alignment horizontal="center"/>
      <protection locked="0"/>
    </xf>
    <xf numFmtId="0" fontId="14" fillId="10" borderId="57" xfId="4" applyFont="1" applyFill="1" applyBorder="1" applyAlignment="1" applyProtection="1">
      <alignment horizontal="center"/>
      <protection locked="0"/>
    </xf>
    <xf numFmtId="0" fontId="14" fillId="10" borderId="54" xfId="4" applyFont="1" applyFill="1" applyBorder="1" applyAlignment="1" applyProtection="1">
      <alignment horizontal="center"/>
      <protection locked="0"/>
    </xf>
    <xf numFmtId="0" fontId="14" fillId="10" borderId="45" xfId="4" applyFont="1" applyFill="1" applyBorder="1" applyAlignment="1" applyProtection="1">
      <alignment horizontal="center"/>
      <protection locked="0"/>
    </xf>
    <xf numFmtId="0" fontId="14" fillId="10" borderId="30" xfId="4" applyFont="1" applyFill="1" applyBorder="1" applyAlignment="1" applyProtection="1">
      <alignment horizontal="center"/>
      <protection locked="0"/>
    </xf>
    <xf numFmtId="0" fontId="14" fillId="10" borderId="29" xfId="4" applyFont="1" applyFill="1" applyBorder="1" applyAlignment="1" applyProtection="1">
      <alignment horizontal="center"/>
      <protection locked="0"/>
    </xf>
    <xf numFmtId="0" fontId="14" fillId="10" borderId="35" xfId="4" applyFont="1" applyFill="1" applyBorder="1" applyAlignment="1" applyProtection="1">
      <alignment horizontal="center"/>
      <protection locked="0"/>
    </xf>
    <xf numFmtId="0" fontId="14" fillId="10" borderId="84" xfId="4" applyFont="1" applyFill="1" applyBorder="1" applyAlignment="1" applyProtection="1">
      <alignment horizontal="center"/>
      <protection locked="0"/>
    </xf>
    <xf numFmtId="3" fontId="52" fillId="0" borderId="0" xfId="5" applyNumberFormat="1"/>
    <xf numFmtId="0" fontId="2" fillId="0" borderId="0" xfId="5" applyFont="1"/>
    <xf numFmtId="3" fontId="2" fillId="0" borderId="0" xfId="5" applyNumberFormat="1" applyFont="1"/>
    <xf numFmtId="49" fontId="18" fillId="0" borderId="48" xfId="2" applyNumberFormat="1" applyFont="1" applyBorder="1" applyAlignment="1" applyProtection="1">
      <alignment horizontal="left"/>
    </xf>
    <xf numFmtId="49" fontId="23" fillId="0" borderId="134" xfId="2" applyNumberFormat="1" applyFont="1" applyBorder="1" applyAlignment="1" applyProtection="1">
      <alignment horizontal="left"/>
    </xf>
    <xf numFmtId="49" fontId="18" fillId="0" borderId="135" xfId="2" applyNumberFormat="1" applyFont="1" applyBorder="1" applyAlignment="1" applyProtection="1">
      <alignment horizontal="left"/>
    </xf>
    <xf numFmtId="166" fontId="18" fillId="0" borderId="135" xfId="2" applyNumberFormat="1" applyFont="1" applyBorder="1" applyAlignment="1" applyProtection="1">
      <alignment horizontal="left"/>
    </xf>
    <xf numFmtId="0" fontId="14" fillId="10" borderId="33" xfId="4" applyFont="1" applyFill="1" applyBorder="1" applyAlignment="1" applyProtection="1">
      <alignment horizontal="left"/>
      <protection locked="0"/>
    </xf>
    <xf numFmtId="166" fontId="7" fillId="0" borderId="136" xfId="2" applyNumberFormat="1" applyFont="1" applyBorder="1" applyAlignment="1" applyProtection="1">
      <alignment horizontal="left"/>
    </xf>
    <xf numFmtId="166" fontId="7" fillId="0" borderId="107" xfId="2" applyNumberFormat="1" applyFont="1" applyBorder="1" applyAlignment="1" applyProtection="1">
      <alignment horizontal="left"/>
    </xf>
    <xf numFmtId="166" fontId="31" fillId="2" borderId="90" xfId="2" applyNumberFormat="1" applyFont="1" applyFill="1" applyBorder="1" applyAlignment="1" applyProtection="1">
      <alignment horizontal="center" vertical="top"/>
    </xf>
    <xf numFmtId="166" fontId="56" fillId="0" borderId="0" xfId="0" applyNumberFormat="1" applyFont="1" applyAlignment="1" applyProtection="1">
      <alignment horizontal="center"/>
    </xf>
    <xf numFmtId="166" fontId="57" fillId="0" borderId="0" xfId="0" applyNumberFormat="1" applyFont="1" applyAlignment="1" applyProtection="1">
      <alignment horizontal="center"/>
    </xf>
    <xf numFmtId="0" fontId="14" fillId="0" borderId="0" xfId="4" applyFont="1" applyFill="1" applyBorder="1" applyProtection="1"/>
    <xf numFmtId="0" fontId="14" fillId="10" borderId="34" xfId="4" applyFont="1" applyFill="1" applyBorder="1" applyAlignment="1" applyProtection="1">
      <alignment horizontal="center"/>
      <protection locked="0"/>
    </xf>
    <xf numFmtId="0" fontId="14" fillId="10" borderId="57" xfId="4" applyFont="1" applyFill="1" applyBorder="1" applyAlignment="1" applyProtection="1">
      <alignment horizontal="center"/>
      <protection locked="0"/>
    </xf>
    <xf numFmtId="0" fontId="14" fillId="0" borderId="0" xfId="4" applyFont="1" applyAlignment="1" applyProtection="1"/>
    <xf numFmtId="0" fontId="15" fillId="0" borderId="0" xfId="4" applyFont="1" applyFill="1" applyBorder="1" applyAlignment="1" applyProtection="1">
      <alignment horizontal="center"/>
    </xf>
    <xf numFmtId="0" fontId="14" fillId="0" borderId="0" xfId="4" applyFont="1" applyProtection="1"/>
    <xf numFmtId="0" fontId="7" fillId="4" borderId="4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Protection="1"/>
    <xf numFmtId="0" fontId="14" fillId="15" borderId="27" xfId="4" applyFont="1" applyFill="1" applyBorder="1" applyAlignment="1" applyProtection="1">
      <alignment horizontal="center"/>
    </xf>
    <xf numFmtId="0" fontId="14" fillId="15" borderId="29" xfId="4" applyFont="1" applyFill="1" applyBorder="1" applyAlignment="1" applyProtection="1">
      <alignment horizontal="center"/>
    </xf>
    <xf numFmtId="0" fontId="14" fillId="0" borderId="0" xfId="4" applyFont="1" applyFill="1" applyAlignment="1" applyProtection="1"/>
    <xf numFmtId="0" fontId="14" fillId="0" borderId="0" xfId="4" applyFont="1" applyFill="1" applyProtection="1"/>
    <xf numFmtId="0" fontId="14" fillId="0" borderId="0" xfId="4" applyFont="1" applyAlignment="1" applyProtection="1">
      <alignment horizontal="left"/>
    </xf>
    <xf numFmtId="0" fontId="14" fillId="0" borderId="0" xfId="4" applyFont="1" applyFill="1" applyAlignment="1" applyProtection="1">
      <alignment horizontal="left"/>
    </xf>
    <xf numFmtId="0" fontId="14" fillId="0" borderId="0" xfId="4" applyFont="1" applyFill="1" applyBorder="1" applyAlignment="1" applyProtection="1">
      <alignment horizontal="left"/>
    </xf>
    <xf numFmtId="175" fontId="18" fillId="0" borderId="108" xfId="2" applyNumberFormat="1" applyFont="1" applyFill="1" applyBorder="1" applyAlignment="1" applyProtection="1">
      <alignment horizontal="left"/>
    </xf>
    <xf numFmtId="175" fontId="18" fillId="0" borderId="11" xfId="2" applyNumberFormat="1" applyFont="1" applyFill="1" applyBorder="1" applyAlignment="1" applyProtection="1">
      <alignment horizontal="left"/>
    </xf>
    <xf numFmtId="175" fontId="37" fillId="0" borderId="36" xfId="2" applyNumberFormat="1" applyFont="1" applyFill="1" applyBorder="1" applyAlignment="1" applyProtection="1">
      <alignment horizontal="left"/>
    </xf>
    <xf numFmtId="175" fontId="23" fillId="0" borderId="105" xfId="2" applyNumberFormat="1" applyFont="1" applyFill="1" applyBorder="1" applyAlignment="1" applyProtection="1">
      <alignment horizontal="left"/>
    </xf>
    <xf numFmtId="165" fontId="23" fillId="0" borderId="96" xfId="2" applyNumberFormat="1" applyFont="1" applyBorder="1" applyAlignment="1" applyProtection="1">
      <alignment horizontal="left"/>
    </xf>
    <xf numFmtId="165" fontId="23" fillId="0" borderId="104" xfId="2" applyNumberFormat="1" applyFont="1" applyBorder="1" applyAlignment="1" applyProtection="1">
      <alignment horizontal="left"/>
    </xf>
    <xf numFmtId="165" fontId="37" fillId="9" borderId="35" xfId="2" applyNumberFormat="1" applyFont="1" applyFill="1" applyBorder="1" applyAlignment="1" applyProtection="1">
      <alignment horizontal="left"/>
    </xf>
    <xf numFmtId="165" fontId="23" fillId="0" borderId="94" xfId="2" applyNumberFormat="1" applyFont="1" applyBorder="1" applyAlignment="1" applyProtection="1">
      <alignment horizontal="left"/>
    </xf>
    <xf numFmtId="165" fontId="18" fillId="0" borderId="108" xfId="2" applyNumberFormat="1" applyFont="1" applyFill="1" applyBorder="1" applyAlignment="1" applyProtection="1">
      <alignment horizontal="left"/>
    </xf>
    <xf numFmtId="165" fontId="18" fillId="0" borderId="11" xfId="2" applyNumberFormat="1" applyFont="1" applyFill="1" applyBorder="1" applyAlignment="1" applyProtection="1">
      <alignment horizontal="left"/>
    </xf>
    <xf numFmtId="165" fontId="37" fillId="0" borderId="36" xfId="2" applyNumberFormat="1" applyFont="1" applyFill="1" applyBorder="1" applyAlignment="1" applyProtection="1">
      <alignment horizontal="left"/>
    </xf>
    <xf numFmtId="165" fontId="23" fillId="0" borderId="105" xfId="2" applyNumberFormat="1" applyFont="1" applyFill="1" applyBorder="1" applyAlignment="1" applyProtection="1">
      <alignment horizontal="left"/>
    </xf>
    <xf numFmtId="166" fontId="23" fillId="10" borderId="72" xfId="2" applyNumberFormat="1" applyFont="1" applyFill="1" applyBorder="1" applyAlignment="1" applyProtection="1">
      <alignment horizontal="center"/>
      <protection locked="0"/>
    </xf>
    <xf numFmtId="166" fontId="23" fillId="10" borderId="137" xfId="2" applyNumberFormat="1" applyFont="1" applyFill="1" applyBorder="1" applyAlignment="1" applyProtection="1">
      <alignment horizontal="center"/>
      <protection locked="0"/>
    </xf>
    <xf numFmtId="166" fontId="18" fillId="10" borderId="0" xfId="2" applyNumberFormat="1" applyFont="1" applyFill="1" applyAlignment="1" applyProtection="1">
      <alignment horizontal="left"/>
      <protection locked="0"/>
    </xf>
    <xf numFmtId="0" fontId="0" fillId="10" borderId="0" xfId="0" applyFill="1" applyAlignment="1" applyProtection="1">
      <alignment horizontal="left"/>
      <protection locked="0"/>
    </xf>
    <xf numFmtId="166" fontId="23" fillId="10" borderId="0" xfId="2" applyNumberFormat="1" applyFont="1" applyFill="1" applyAlignment="1" applyProtection="1">
      <alignment horizontal="left"/>
      <protection locked="0"/>
    </xf>
    <xf numFmtId="14" fontId="18" fillId="10" borderId="91" xfId="2" applyNumberFormat="1" applyFont="1" applyFill="1" applyBorder="1" applyAlignment="1" applyProtection="1">
      <alignment horizontal="left"/>
      <protection locked="0"/>
    </xf>
    <xf numFmtId="0" fontId="23" fillId="10" borderId="92" xfId="2" applyNumberFormat="1" applyFont="1" applyFill="1" applyBorder="1" applyAlignment="1" applyProtection="1">
      <alignment horizontal="left"/>
      <protection locked="0"/>
    </xf>
    <xf numFmtId="0" fontId="23" fillId="10" borderId="78" xfId="2" applyNumberFormat="1" applyFont="1" applyFill="1" applyBorder="1" applyAlignment="1" applyProtection="1">
      <alignment horizontal="left"/>
      <protection locked="0"/>
    </xf>
    <xf numFmtId="0" fontId="23" fillId="10" borderId="75" xfId="2" applyNumberFormat="1" applyFont="1" applyFill="1" applyBorder="1" applyAlignment="1" applyProtection="1">
      <alignment horizontal="left"/>
      <protection locked="0"/>
    </xf>
    <xf numFmtId="166" fontId="7" fillId="10" borderId="113" xfId="2" applyNumberFormat="1" applyFont="1" applyFill="1" applyBorder="1" applyAlignment="1" applyProtection="1">
      <alignment horizontal="left"/>
      <protection locked="0"/>
    </xf>
    <xf numFmtId="166" fontId="7" fillId="10" borderId="114" xfId="2" applyNumberFormat="1" applyFont="1" applyFill="1" applyBorder="1" applyAlignment="1" applyProtection="1">
      <alignment horizontal="left"/>
      <protection locked="0"/>
    </xf>
    <xf numFmtId="166" fontId="7" fillId="10" borderId="115" xfId="2" applyNumberFormat="1" applyFont="1" applyFill="1" applyBorder="1" applyAlignment="1" applyProtection="1">
      <alignment horizontal="left"/>
      <protection locked="0"/>
    </xf>
    <xf numFmtId="166" fontId="7" fillId="10" borderId="78" xfId="2" applyNumberFormat="1" applyFont="1" applyFill="1" applyBorder="1" applyAlignment="1" applyProtection="1">
      <alignment horizontal="left"/>
      <protection locked="0"/>
    </xf>
    <xf numFmtId="166" fontId="7" fillId="10" borderId="75" xfId="2" applyNumberFormat="1" applyFont="1" applyFill="1" applyBorder="1" applyAlignment="1" applyProtection="1">
      <alignment horizontal="left"/>
      <protection locked="0"/>
    </xf>
    <xf numFmtId="166" fontId="31" fillId="2" borderId="28" xfId="2" applyNumberFormat="1" applyFont="1" applyFill="1" applyBorder="1" applyAlignment="1" applyProtection="1">
      <alignment horizontal="center"/>
    </xf>
    <xf numFmtId="166" fontId="31" fillId="2" borderId="29" xfId="2" applyNumberFormat="1" applyFont="1" applyFill="1" applyBorder="1" applyAlignment="1" applyProtection="1">
      <alignment horizontal="center"/>
    </xf>
    <xf numFmtId="166" fontId="7" fillId="10" borderId="116" xfId="2" applyNumberFormat="1" applyFont="1" applyFill="1" applyBorder="1" applyAlignment="1" applyProtection="1">
      <alignment horizontal="left"/>
      <protection locked="0"/>
    </xf>
    <xf numFmtId="166" fontId="7" fillId="10" borderId="117" xfId="2" applyNumberFormat="1" applyFont="1" applyFill="1" applyBorder="1" applyAlignment="1" applyProtection="1">
      <alignment horizontal="left"/>
      <protection locked="0"/>
    </xf>
    <xf numFmtId="166" fontId="7" fillId="10" borderId="118" xfId="2" applyNumberFormat="1" applyFont="1" applyFill="1" applyBorder="1" applyAlignment="1" applyProtection="1">
      <alignment horizontal="left"/>
      <protection locked="0"/>
    </xf>
    <xf numFmtId="166" fontId="1" fillId="0" borderId="0" xfId="0" applyNumberFormat="1" applyFont="1" applyBorder="1" applyAlignment="1" applyProtection="1"/>
    <xf numFmtId="0" fontId="0" fillId="0" borderId="0" xfId="0" applyAlignment="1"/>
    <xf numFmtId="0" fontId="2" fillId="4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166" fontId="20" fillId="0" borderId="27" xfId="0" applyNumberFormat="1" applyFont="1" applyBorder="1" applyAlignment="1" applyProtection="1">
      <alignment horizontal="left" vertical="center" wrapText="1"/>
    </xf>
    <xf numFmtId="166" fontId="20" fillId="0" borderId="22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/>
    <xf numFmtId="0" fontId="44" fillId="0" borderId="0" xfId="5" applyFont="1" applyAlignment="1">
      <alignment horizontal="center"/>
    </xf>
    <xf numFmtId="0" fontId="45" fillId="0" borderId="0" xfId="5" applyFont="1" applyAlignment="1">
      <alignment horizontal="center"/>
    </xf>
    <xf numFmtId="0" fontId="46" fillId="0" borderId="0" xfId="5" applyFont="1" applyAlignment="1">
      <alignment horizontal="center"/>
    </xf>
    <xf numFmtId="3" fontId="52" fillId="0" borderId="54" xfId="5" applyNumberFormat="1" applyBorder="1" applyAlignment="1">
      <alignment horizontal="right" vertical="center"/>
    </xf>
    <xf numFmtId="3" fontId="52" fillId="0" borderId="32" xfId="5" applyNumberFormat="1" applyBorder="1" applyAlignment="1">
      <alignment horizontal="right" vertical="center"/>
    </xf>
    <xf numFmtId="3" fontId="52" fillId="0" borderId="57" xfId="5" applyNumberFormat="1" applyBorder="1" applyAlignment="1">
      <alignment horizontal="right" vertical="center"/>
    </xf>
    <xf numFmtId="0" fontId="47" fillId="0" borderId="0" xfId="5" applyFont="1" applyAlignment="1">
      <alignment horizontal="center"/>
    </xf>
    <xf numFmtId="0" fontId="14" fillId="0" borderId="0" xfId="4" applyFont="1" applyAlignment="1">
      <alignment horizontal="left"/>
    </xf>
    <xf numFmtId="0" fontId="14" fillId="10" borderId="33" xfId="4" applyFont="1" applyFill="1" applyBorder="1" applyAlignment="1" applyProtection="1">
      <alignment horizontal="left"/>
      <protection locked="0"/>
    </xf>
    <xf numFmtId="0" fontId="14" fillId="0" borderId="0" xfId="4" applyFont="1" applyBorder="1" applyAlignment="1">
      <alignment horizontal="right"/>
    </xf>
    <xf numFmtId="0" fontId="32" fillId="0" borderId="0" xfId="4" applyFont="1" applyAlignment="1">
      <alignment horizontal="center"/>
    </xf>
    <xf numFmtId="0" fontId="31" fillId="0" borderId="0" xfId="4" applyFont="1" applyAlignment="1">
      <alignment horizontal="left"/>
    </xf>
    <xf numFmtId="0" fontId="43" fillId="12" borderId="30" xfId="4" applyFont="1" applyFill="1" applyBorder="1" applyAlignment="1">
      <alignment horizontal="center"/>
    </xf>
    <xf numFmtId="0" fontId="14" fillId="11" borderId="83" xfId="4" applyFont="1" applyFill="1" applyBorder="1" applyAlignment="1">
      <alignment horizontal="left" wrapText="1"/>
    </xf>
    <xf numFmtId="0" fontId="14" fillId="11" borderId="78" xfId="4" applyFont="1" applyFill="1" applyBorder="1" applyAlignment="1">
      <alignment horizontal="left" wrapText="1"/>
    </xf>
    <xf numFmtId="0" fontId="14" fillId="11" borderId="16" xfId="4" applyFont="1" applyFill="1" applyBorder="1" applyAlignment="1">
      <alignment horizontal="left" wrapText="1"/>
    </xf>
    <xf numFmtId="0" fontId="14" fillId="11" borderId="77" xfId="4" applyFont="1" applyFill="1" applyBorder="1" applyAlignment="1">
      <alignment horizontal="left" wrapText="1"/>
    </xf>
    <xf numFmtId="0" fontId="14" fillId="13" borderId="127" xfId="4" applyFont="1" applyFill="1" applyBorder="1" applyAlignment="1">
      <alignment horizontal="center" textRotation="90"/>
    </xf>
    <xf numFmtId="0" fontId="14" fillId="13" borderId="112" xfId="4" applyFont="1" applyFill="1" applyBorder="1" applyAlignment="1">
      <alignment horizontal="center" textRotation="90"/>
    </xf>
    <xf numFmtId="0" fontId="14" fillId="13" borderId="54" xfId="4" applyFont="1" applyFill="1" applyBorder="1" applyAlignment="1">
      <alignment horizontal="center" textRotation="90"/>
    </xf>
    <xf numFmtId="0" fontId="32" fillId="11" borderId="90" xfId="4" applyFont="1" applyFill="1" applyBorder="1" applyAlignment="1">
      <alignment horizontal="left" vertical="center"/>
    </xf>
    <xf numFmtId="0" fontId="32" fillId="11" borderId="91" xfId="4" applyFont="1" applyFill="1" applyBorder="1" applyAlignment="1">
      <alignment horizontal="left" vertical="center"/>
    </xf>
    <xf numFmtId="0" fontId="32" fillId="11" borderId="123" xfId="4" applyFont="1" applyFill="1" applyBorder="1" applyAlignment="1">
      <alignment horizontal="left" vertical="center"/>
    </xf>
    <xf numFmtId="0" fontId="32" fillId="11" borderId="52" xfId="4" applyFont="1" applyFill="1" applyBorder="1" applyAlignment="1">
      <alignment horizontal="left" vertical="center"/>
    </xf>
    <xf numFmtId="0" fontId="32" fillId="11" borderId="0" xfId="4" applyFont="1" applyFill="1" applyBorder="1" applyAlignment="1">
      <alignment horizontal="left" vertical="center"/>
    </xf>
    <xf numFmtId="0" fontId="32" fillId="11" borderId="4" xfId="4" applyFont="1" applyFill="1" applyBorder="1" applyAlignment="1">
      <alignment horizontal="left" vertical="center"/>
    </xf>
    <xf numFmtId="0" fontId="14" fillId="11" borderId="106" xfId="4" applyFont="1" applyFill="1" applyBorder="1" applyAlignment="1">
      <alignment horizontal="center" textRotation="90" wrapText="1"/>
    </xf>
    <xf numFmtId="0" fontId="14" fillId="11" borderId="32" xfId="4" applyFont="1" applyFill="1" applyBorder="1" applyAlignment="1">
      <alignment horizontal="center" textRotation="90"/>
    </xf>
    <xf numFmtId="0" fontId="14" fillId="11" borderId="124" xfId="4" applyFont="1" applyFill="1" applyBorder="1" applyAlignment="1">
      <alignment horizontal="center" vertical="center" textRotation="90" wrapText="1"/>
    </xf>
    <xf numFmtId="0" fontId="14" fillId="11" borderId="49" xfId="4" applyFont="1" applyFill="1" applyBorder="1" applyAlignment="1">
      <alignment horizontal="center" vertical="center" textRotation="90" wrapText="1"/>
    </xf>
    <xf numFmtId="0" fontId="14" fillId="11" borderId="94" xfId="4" applyFont="1" applyFill="1" applyBorder="1" applyAlignment="1">
      <alignment horizontal="center" vertical="center" textRotation="90" wrapText="1"/>
    </xf>
    <xf numFmtId="0" fontId="14" fillId="11" borderId="125" xfId="4" applyFont="1" applyFill="1" applyBorder="1" applyAlignment="1">
      <alignment horizontal="center"/>
    </xf>
    <xf numFmtId="0" fontId="14" fillId="11" borderId="46" xfId="4" applyFont="1" applyFill="1" applyBorder="1" applyAlignment="1">
      <alignment horizontal="center"/>
    </xf>
    <xf numFmtId="0" fontId="14" fillId="11" borderId="80" xfId="4" applyFont="1" applyFill="1" applyBorder="1" applyAlignment="1">
      <alignment horizontal="center"/>
    </xf>
    <xf numFmtId="0" fontId="15" fillId="0" borderId="89" xfId="4" applyFont="1" applyBorder="1" applyAlignment="1">
      <alignment horizontal="left" vertical="top" wrapText="1"/>
    </xf>
    <xf numFmtId="0" fontId="15" fillId="0" borderId="34" xfId="4" applyFont="1" applyBorder="1" applyAlignment="1">
      <alignment horizontal="left" vertical="top" wrapText="1"/>
    </xf>
    <xf numFmtId="0" fontId="14" fillId="0" borderId="34" xfId="4" applyFont="1" applyBorder="1" applyAlignment="1">
      <alignment horizontal="left" vertical="top" wrapText="1"/>
    </xf>
    <xf numFmtId="0" fontId="14" fillId="10" borderId="89" xfId="4" applyFont="1" applyFill="1" applyBorder="1" applyAlignment="1" applyProtection="1">
      <alignment horizontal="center"/>
      <protection locked="0"/>
    </xf>
    <xf numFmtId="0" fontId="14" fillId="10" borderId="34" xfId="4" applyFont="1" applyFill="1" applyBorder="1" applyAlignment="1" applyProtection="1">
      <alignment horizontal="center"/>
      <protection locked="0"/>
    </xf>
    <xf numFmtId="0" fontId="0" fillId="0" borderId="34" xfId="0" applyBorder="1" applyAlignment="1">
      <alignment horizontal="center"/>
    </xf>
    <xf numFmtId="0" fontId="43" fillId="12" borderId="47" xfId="4" applyFont="1" applyFill="1" applyBorder="1" applyAlignment="1">
      <alignment horizontal="center" wrapText="1"/>
    </xf>
    <xf numFmtId="0" fontId="43" fillId="12" borderId="51" xfId="4" applyFont="1" applyFill="1" applyBorder="1" applyAlignment="1">
      <alignment horizontal="center"/>
    </xf>
    <xf numFmtId="0" fontId="0" fillId="0" borderId="33" xfId="0" applyBorder="1" applyAlignment="1">
      <alignment horizontal="left"/>
    </xf>
    <xf numFmtId="0" fontId="14" fillId="0" borderId="54" xfId="4" applyFont="1" applyBorder="1" applyAlignment="1">
      <alignment horizontal="left" vertical="top" wrapText="1"/>
    </xf>
    <xf numFmtId="0" fontId="14" fillId="10" borderId="129" xfId="4" applyFont="1" applyFill="1" applyBorder="1" applyAlignment="1" applyProtection="1">
      <alignment horizontal="center"/>
      <protection locked="0"/>
    </xf>
    <xf numFmtId="0" fontId="14" fillId="10" borderId="87" xfId="4" applyFont="1" applyFill="1" applyBorder="1" applyAlignment="1" applyProtection="1">
      <alignment horizontal="center"/>
      <protection locked="0"/>
    </xf>
    <xf numFmtId="0" fontId="14" fillId="10" borderId="130" xfId="4" applyFont="1" applyFill="1" applyBorder="1" applyAlignment="1" applyProtection="1">
      <alignment horizontal="center"/>
      <protection locked="0"/>
    </xf>
    <xf numFmtId="0" fontId="15" fillId="0" borderId="90" xfId="4" applyFont="1" applyBorder="1" applyAlignment="1">
      <alignment horizontal="left" vertical="top" wrapText="1"/>
    </xf>
    <xf numFmtId="0" fontId="15" fillId="0" borderId="91" xfId="4" applyFont="1" applyBorder="1" applyAlignment="1">
      <alignment horizontal="left" vertical="top" wrapText="1"/>
    </xf>
    <xf numFmtId="0" fontId="15" fillId="0" borderId="123" xfId="4" applyFont="1" applyBorder="1" applyAlignment="1">
      <alignment horizontal="left" vertical="top" wrapText="1"/>
    </xf>
    <xf numFmtId="0" fontId="14" fillId="0" borderId="45" xfId="4" applyFont="1" applyBorder="1" applyAlignment="1">
      <alignment horizontal="left" vertical="top" wrapText="1"/>
    </xf>
    <xf numFmtId="0" fontId="14" fillId="10" borderId="50" xfId="4" applyFont="1" applyFill="1" applyBorder="1" applyAlignment="1" applyProtection="1">
      <alignment horizontal="center"/>
      <protection locked="0"/>
    </xf>
    <xf numFmtId="0" fontId="14" fillId="10" borderId="19" xfId="4" applyFont="1" applyFill="1" applyBorder="1" applyAlignment="1" applyProtection="1">
      <alignment horizontal="center"/>
      <protection locked="0"/>
    </xf>
    <xf numFmtId="0" fontId="14" fillId="10" borderId="57" xfId="4" applyFont="1" applyFill="1" applyBorder="1" applyAlignment="1" applyProtection="1">
      <alignment horizontal="center"/>
      <protection locked="0"/>
    </xf>
    <xf numFmtId="0" fontId="15" fillId="0" borderId="52" xfId="4" applyFont="1" applyBorder="1" applyAlignment="1">
      <alignment horizontal="left" vertical="top" wrapText="1"/>
    </xf>
    <xf numFmtId="0" fontId="15" fillId="0" borderId="0" xfId="4" applyFont="1" applyBorder="1" applyAlignment="1">
      <alignment horizontal="left" vertical="top" wrapText="1"/>
    </xf>
    <xf numFmtId="0" fontId="15" fillId="0" borderId="4" xfId="4" applyFont="1" applyBorder="1" applyAlignment="1">
      <alignment horizontal="left" vertical="top" wrapText="1"/>
    </xf>
    <xf numFmtId="0" fontId="15" fillId="0" borderId="83" xfId="4" applyFont="1" applyBorder="1" applyAlignment="1">
      <alignment horizontal="left" vertical="top" wrapText="1"/>
    </xf>
    <xf numFmtId="0" fontId="15" fillId="0" borderId="78" xfId="4" applyFont="1" applyBorder="1" applyAlignment="1">
      <alignment horizontal="left" vertical="top" wrapText="1"/>
    </xf>
    <xf numFmtId="0" fontId="15" fillId="0" borderId="16" xfId="4" applyFont="1" applyBorder="1" applyAlignment="1">
      <alignment horizontal="left" vertical="top" wrapText="1"/>
    </xf>
    <xf numFmtId="0" fontId="14" fillId="10" borderId="125" xfId="4" applyFont="1" applyFill="1" applyBorder="1" applyAlignment="1" applyProtection="1">
      <alignment horizontal="center"/>
      <protection locked="0"/>
    </xf>
    <xf numFmtId="0" fontId="14" fillId="10" borderId="80" xfId="4" applyFont="1" applyFill="1" applyBorder="1" applyAlignment="1" applyProtection="1">
      <alignment horizontal="center"/>
      <protection locked="0"/>
    </xf>
    <xf numFmtId="0" fontId="14" fillId="10" borderId="45" xfId="4" applyFont="1" applyFill="1" applyBorder="1" applyAlignment="1" applyProtection="1">
      <alignment horizontal="center"/>
      <protection locked="0"/>
    </xf>
    <xf numFmtId="0" fontId="14" fillId="0" borderId="30" xfId="4" applyFont="1" applyBorder="1" applyAlignment="1">
      <alignment horizontal="left" vertical="top" wrapText="1"/>
    </xf>
    <xf numFmtId="0" fontId="14" fillId="10" borderId="82" xfId="4" applyFont="1" applyFill="1" applyBorder="1" applyAlignment="1" applyProtection="1">
      <alignment horizontal="center"/>
      <protection locked="0"/>
    </xf>
    <xf numFmtId="0" fontId="14" fillId="10" borderId="24" xfId="4" applyFont="1" applyFill="1" applyBorder="1" applyAlignment="1" applyProtection="1">
      <alignment horizontal="center"/>
      <protection locked="0"/>
    </xf>
    <xf numFmtId="0" fontId="14" fillId="10" borderId="30" xfId="4" applyFont="1" applyFill="1" applyBorder="1" applyAlignment="1" applyProtection="1">
      <alignment horizontal="center"/>
      <protection locked="0"/>
    </xf>
    <xf numFmtId="0" fontId="43" fillId="12" borderId="126" xfId="4" applyFont="1" applyFill="1" applyBorder="1" applyAlignment="1">
      <alignment horizontal="center"/>
    </xf>
    <xf numFmtId="0" fontId="14" fillId="0" borderId="0" xfId="4" applyFont="1" applyAlignment="1">
      <alignment horizontal="left" wrapText="1"/>
    </xf>
    <xf numFmtId="0" fontId="15" fillId="0" borderId="0" xfId="4" applyFont="1" applyAlignment="1">
      <alignment horizontal="left"/>
    </xf>
    <xf numFmtId="0" fontId="15" fillId="0" borderId="8" xfId="4" applyFont="1" applyBorder="1" applyAlignment="1">
      <alignment horizontal="left"/>
    </xf>
    <xf numFmtId="0" fontId="14" fillId="10" borderId="54" xfId="4" applyFont="1" applyFill="1" applyBorder="1" applyAlignment="1" applyProtection="1">
      <alignment horizontal="center"/>
      <protection locked="0"/>
    </xf>
    <xf numFmtId="0" fontId="15" fillId="0" borderId="27" xfId="4" applyFont="1" applyBorder="1" applyAlignment="1">
      <alignment horizontal="left" vertical="top" wrapText="1"/>
    </xf>
    <xf numFmtId="0" fontId="15" fillId="0" borderId="28" xfId="4" applyFont="1" applyBorder="1" applyAlignment="1">
      <alignment horizontal="left" vertical="top" wrapText="1"/>
    </xf>
    <xf numFmtId="0" fontId="15" fillId="0" borderId="22" xfId="4" applyFont="1" applyBorder="1" applyAlignment="1">
      <alignment horizontal="left" vertical="top" wrapText="1"/>
    </xf>
    <xf numFmtId="0" fontId="16" fillId="0" borderId="77" xfId="4" applyFont="1" applyBorder="1" applyAlignment="1">
      <alignment horizontal="left" vertical="top" wrapText="1"/>
    </xf>
    <xf numFmtId="0" fontId="16" fillId="0" borderId="105" xfId="4" applyFont="1" applyBorder="1" applyAlignment="1">
      <alignment horizontal="left" vertical="top" wrapText="1"/>
    </xf>
    <xf numFmtId="0" fontId="14" fillId="0" borderId="0" xfId="4" applyFont="1" applyAlignment="1">
      <alignment horizontal="left" vertical="top" wrapText="1"/>
    </xf>
    <xf numFmtId="0" fontId="14" fillId="10" borderId="27" xfId="4" applyFont="1" applyFill="1" applyBorder="1" applyAlignment="1" applyProtection="1">
      <alignment horizontal="center"/>
      <protection locked="0"/>
    </xf>
    <xf numFmtId="0" fontId="14" fillId="10" borderId="28" xfId="4" applyFont="1" applyFill="1" applyBorder="1" applyAlignment="1" applyProtection="1">
      <alignment horizontal="center"/>
      <protection locked="0"/>
    </xf>
    <xf numFmtId="0" fontId="14" fillId="10" borderId="22" xfId="4" applyFont="1" applyFill="1" applyBorder="1" applyAlignment="1" applyProtection="1">
      <alignment horizontal="center"/>
      <protection locked="0"/>
    </xf>
    <xf numFmtId="0" fontId="14" fillId="10" borderId="36" xfId="4" applyFont="1" applyFill="1" applyBorder="1" applyAlignment="1" applyProtection="1">
      <alignment horizontal="center"/>
      <protection locked="0"/>
    </xf>
    <xf numFmtId="0" fontId="14" fillId="0" borderId="130" xfId="4" applyFont="1" applyBorder="1" applyAlignment="1">
      <alignment horizontal="left" vertical="top" wrapText="1"/>
    </xf>
    <xf numFmtId="0" fontId="14" fillId="10" borderId="127" xfId="4" applyFont="1" applyFill="1" applyBorder="1" applyAlignment="1" applyProtection="1">
      <alignment horizontal="center"/>
      <protection locked="0"/>
    </xf>
    <xf numFmtId="0" fontId="14" fillId="10" borderId="112" xfId="4" applyFont="1" applyFill="1" applyBorder="1" applyAlignment="1" applyProtection="1">
      <alignment horizontal="center"/>
      <protection locked="0"/>
    </xf>
    <xf numFmtId="0" fontId="15" fillId="0" borderId="0" xfId="4" applyFont="1" applyAlignment="1">
      <alignment horizontal="center"/>
    </xf>
    <xf numFmtId="0" fontId="14" fillId="0" borderId="0" xfId="4" applyFont="1" applyFill="1" applyBorder="1" applyAlignment="1" applyProtection="1">
      <alignment horizontal="left"/>
      <protection locked="0"/>
    </xf>
    <xf numFmtId="0" fontId="15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horizontal="left" vertical="top" wrapText="1"/>
    </xf>
    <xf numFmtId="0" fontId="14" fillId="10" borderId="11" xfId="0" applyFont="1" applyFill="1" applyBorder="1" applyAlignment="1" applyProtection="1">
      <alignment horizontal="left" vertical="center"/>
      <protection locked="0"/>
    </xf>
    <xf numFmtId="0" fontId="14" fillId="10" borderId="0" xfId="0" applyFont="1" applyFill="1" applyBorder="1" applyAlignment="1" applyProtection="1">
      <alignment horizontal="left" vertical="center"/>
      <protection locked="0"/>
    </xf>
    <xf numFmtId="0" fontId="14" fillId="10" borderId="4" xfId="0" applyFont="1" applyFill="1" applyBorder="1" applyAlignment="1" applyProtection="1">
      <alignment horizontal="left" vertical="center"/>
      <protection locked="0"/>
    </xf>
    <xf numFmtId="0" fontId="14" fillId="10" borderId="37" xfId="0" applyFont="1" applyFill="1" applyBorder="1" applyAlignment="1" applyProtection="1">
      <alignment horizontal="left" vertical="center"/>
      <protection locked="0"/>
    </xf>
    <xf numFmtId="0" fontId="14" fillId="10" borderId="14" xfId="0" applyFont="1" applyFill="1" applyBorder="1" applyAlignment="1" applyProtection="1">
      <alignment horizontal="left" vertical="center"/>
      <protection locked="0"/>
    </xf>
    <xf numFmtId="0" fontId="14" fillId="10" borderId="122" xfId="0" applyFont="1" applyFill="1" applyBorder="1" applyAlignment="1" applyProtection="1">
      <alignment horizontal="left" vertical="center"/>
      <protection locked="0"/>
    </xf>
    <xf numFmtId="0" fontId="14" fillId="4" borderId="11" xfId="0" applyFont="1" applyFill="1" applyBorder="1" applyAlignment="1" applyProtection="1">
      <alignment horizontal="left" vertical="center"/>
      <protection locked="0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14" fillId="4" borderId="37" xfId="0" applyFont="1" applyFill="1" applyBorder="1" applyAlignment="1" applyProtection="1">
      <alignment horizontal="left" vertical="center"/>
      <protection locked="0"/>
    </xf>
    <xf numFmtId="0" fontId="14" fillId="4" borderId="122" xfId="0" applyFont="1" applyFill="1" applyBorder="1" applyAlignment="1" applyProtection="1">
      <alignment horizontal="left" vertical="center"/>
      <protection locked="0"/>
    </xf>
    <xf numFmtId="0" fontId="14" fillId="4" borderId="12" xfId="0" applyFont="1" applyFill="1" applyBorder="1" applyAlignment="1" applyProtection="1">
      <alignment horizontal="left" vertical="center"/>
      <protection locked="0"/>
    </xf>
    <xf numFmtId="0" fontId="14" fillId="4" borderId="38" xfId="0" applyFont="1" applyFill="1" applyBorder="1" applyAlignment="1" applyProtection="1">
      <alignment horizontal="left" vertical="center"/>
      <protection locked="0"/>
    </xf>
    <xf numFmtId="0" fontId="14" fillId="4" borderId="11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172" fontId="14" fillId="4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2" xfId="0" applyBorder="1" applyAlignment="1">
      <alignment horizontal="left" vertical="center" wrapText="1"/>
    </xf>
    <xf numFmtId="0" fontId="13" fillId="0" borderId="132" xfId="0" applyFont="1" applyBorder="1" applyAlignment="1" applyProtection="1"/>
    <xf numFmtId="0" fontId="0" fillId="0" borderId="1" xfId="0" applyBorder="1" applyAlignment="1"/>
    <xf numFmtId="0" fontId="0" fillId="0" borderId="3" xfId="0" applyBorder="1" applyAlignment="1"/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/>
    <xf numFmtId="0" fontId="0" fillId="0" borderId="0" xfId="0" applyFill="1" applyAlignment="1" applyProtection="1"/>
    <xf numFmtId="0" fontId="6" fillId="4" borderId="0" xfId="0" applyFont="1" applyFill="1" applyAlignment="1" applyProtection="1">
      <protection locked="0"/>
    </xf>
    <xf numFmtId="166" fontId="18" fillId="10" borderId="71" xfId="2" applyNumberFormat="1" applyFont="1" applyFill="1" applyBorder="1" applyAlignment="1" applyProtection="1">
      <alignment horizontal="center"/>
      <protection locked="0"/>
    </xf>
    <xf numFmtId="166" fontId="18" fillId="10" borderId="72" xfId="2" applyNumberFormat="1" applyFont="1" applyFill="1" applyBorder="1" applyAlignment="1" applyProtection="1">
      <alignment horizontal="center"/>
      <protection locked="0"/>
    </xf>
    <xf numFmtId="176" fontId="7" fillId="10" borderId="109" xfId="2" applyNumberFormat="1" applyFont="1" applyFill="1" applyBorder="1" applyAlignment="1" applyProtection="1">
      <alignment horizontal="center"/>
      <protection locked="0"/>
    </xf>
    <xf numFmtId="176" fontId="7" fillId="10" borderId="66" xfId="2" applyNumberFormat="1" applyFont="1" applyFill="1" applyBorder="1" applyAlignment="1" applyProtection="1">
      <alignment horizontal="center"/>
      <protection locked="0"/>
    </xf>
    <xf numFmtId="176" fontId="7" fillId="10" borderId="77" xfId="2" applyNumberFormat="1" applyFont="1" applyFill="1" applyBorder="1" applyAlignment="1" applyProtection="1">
      <alignment horizontal="center"/>
      <protection locked="0"/>
    </xf>
  </cellXfs>
  <cellStyles count="6">
    <cellStyle name="Komma" xfId="1" builtinId="3"/>
    <cellStyle name="Normal_413-1d" xfId="2"/>
    <cellStyle name="Normal_413-5d" xfId="3"/>
    <cellStyle name="Standard" xfId="0" builtinId="0"/>
    <cellStyle name="Standard 2" xfId="4"/>
    <cellStyle name="Standard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BF0C2"/>
      <color rgb="FFB2E9A5"/>
      <color rgb="FF64D24A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emf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13</xdr:col>
      <xdr:colOff>450250</xdr:colOff>
      <xdr:row>40</xdr:row>
      <xdr:rowOff>51956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0356249" cy="6655955"/>
        </a:xfrm>
        <a:prstGeom prst="rect">
          <a:avLst/>
        </a:prstGeom>
      </xdr:spPr>
    </xdr:pic>
    <xdr:clientData/>
  </xdr:twoCellAnchor>
  <xdr:twoCellAnchor editAs="oneCell">
    <xdr:from>
      <xdr:col>13</xdr:col>
      <xdr:colOff>458935</xdr:colOff>
      <xdr:row>0</xdr:row>
      <xdr:rowOff>1</xdr:rowOff>
    </xdr:from>
    <xdr:to>
      <xdr:col>27</xdr:col>
      <xdr:colOff>21199</xdr:colOff>
      <xdr:row>40</xdr:row>
      <xdr:rowOff>78938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64935" y="1"/>
          <a:ext cx="10230264" cy="6659846"/>
        </a:xfrm>
        <a:prstGeom prst="rect">
          <a:avLst/>
        </a:prstGeom>
      </xdr:spPr>
    </xdr:pic>
    <xdr:clientData/>
  </xdr:twoCellAnchor>
  <xdr:twoCellAnchor>
    <xdr:from>
      <xdr:col>16</xdr:col>
      <xdr:colOff>606136</xdr:colOff>
      <xdr:row>30</xdr:row>
      <xdr:rowOff>8659</xdr:rowOff>
    </xdr:from>
    <xdr:to>
      <xdr:col>18</xdr:col>
      <xdr:colOff>277091</xdr:colOff>
      <xdr:row>33</xdr:row>
      <xdr:rowOff>147205</xdr:rowOff>
    </xdr:to>
    <xdr:sp macro="" textlink="">
      <xdr:nvSpPr>
        <xdr:cNvPr id="2" name="Rechteck 1"/>
        <xdr:cNvSpPr/>
      </xdr:nvSpPr>
      <xdr:spPr bwMode="auto">
        <a:xfrm>
          <a:off x="12798136" y="4944341"/>
          <a:ext cx="1194955" cy="6321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562841</xdr:colOff>
      <xdr:row>23</xdr:row>
      <xdr:rowOff>0</xdr:rowOff>
    </xdr:from>
    <xdr:to>
      <xdr:col>7</xdr:col>
      <xdr:colOff>225136</xdr:colOff>
      <xdr:row>24</xdr:row>
      <xdr:rowOff>51955</xdr:rowOff>
    </xdr:to>
    <xdr:sp macro="" textlink="">
      <xdr:nvSpPr>
        <xdr:cNvPr id="3" name="Rechteck 2"/>
        <xdr:cNvSpPr/>
      </xdr:nvSpPr>
      <xdr:spPr bwMode="auto">
        <a:xfrm>
          <a:off x="5134841" y="3784023"/>
          <a:ext cx="424295" cy="216477"/>
        </a:xfrm>
        <a:prstGeom prst="rect">
          <a:avLst/>
        </a:prstGeom>
        <a:solidFill>
          <a:srgbClr val="CBF0C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0</xdr:row>
      <xdr:rowOff>1057275</xdr:rowOff>
    </xdr:to>
    <xdr:pic>
      <xdr:nvPicPr>
        <xdr:cNvPr id="2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674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139700</xdr:colOff>
      <xdr:row>1</xdr:row>
      <xdr:rowOff>180975</xdr:rowOff>
    </xdr:from>
    <xdr:to>
      <xdr:col>20</xdr:col>
      <xdr:colOff>752475</xdr:colOff>
      <xdr:row>3</xdr:row>
      <xdr:rowOff>133350</xdr:rowOff>
    </xdr:to>
    <xdr:sp macro="" textlink="">
      <xdr:nvSpPr>
        <xdr:cNvPr id="3" name="Text Box 97"/>
        <xdr:cNvSpPr txBox="1">
          <a:spLocks noChangeArrowheads="1"/>
        </xdr:cNvSpPr>
      </xdr:nvSpPr>
      <xdr:spPr bwMode="auto">
        <a:xfrm>
          <a:off x="4616450" y="1266825"/>
          <a:ext cx="3413125" cy="447675"/>
        </a:xfrm>
        <a:prstGeom prst="rect">
          <a:avLst/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de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Für </a:t>
          </a:r>
          <a:r>
            <a:rPr lang="de-CH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jede</a:t>
          </a:r>
          <a:r>
            <a:rPr lang="de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Schadenfläche ist </a:t>
          </a:r>
          <a:r>
            <a:rPr lang="de-CH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eine</a:t>
          </a:r>
          <a:r>
            <a:rPr lang="de-CH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Checkliste "Liegen lassen" oder "Räumen" auszufüllen!</a:t>
          </a:r>
        </a:p>
        <a:p>
          <a:pPr algn="l" rtl="0">
            <a:defRPr sz="1000"/>
          </a:pP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85725</xdr:colOff>
      <xdr:row>1</xdr:row>
      <xdr:rowOff>19494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15050" cy="1105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51893</xdr:colOff>
      <xdr:row>0</xdr:row>
      <xdr:rowOff>77932</xdr:rowOff>
    </xdr:from>
    <xdr:to>
      <xdr:col>27</xdr:col>
      <xdr:colOff>432955</xdr:colOff>
      <xdr:row>33</xdr:row>
      <xdr:rowOff>56067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8643" y="77932"/>
          <a:ext cx="4953062" cy="6691817"/>
        </a:xfrm>
        <a:prstGeom prst="rect">
          <a:avLst/>
        </a:prstGeom>
      </xdr:spPr>
    </xdr:pic>
    <xdr:clientData/>
  </xdr:twoCellAnchor>
  <xdr:twoCellAnchor editAs="oneCell">
    <xdr:from>
      <xdr:col>27</xdr:col>
      <xdr:colOff>423552</xdr:colOff>
      <xdr:row>0</xdr:row>
      <xdr:rowOff>8659</xdr:rowOff>
    </xdr:from>
    <xdr:to>
      <xdr:col>34</xdr:col>
      <xdr:colOff>296277</xdr:colOff>
      <xdr:row>18</xdr:row>
      <xdr:rowOff>170296</xdr:rowOff>
    </xdr:to>
    <xdr:pic>
      <xdr:nvPicPr>
        <xdr:cNvPr id="16" name="Grafik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82302" y="8659"/>
          <a:ext cx="5206725" cy="4450773"/>
        </a:xfrm>
        <a:prstGeom prst="rect">
          <a:avLst/>
        </a:prstGeom>
      </xdr:spPr>
    </xdr:pic>
    <xdr:clientData/>
  </xdr:twoCellAnchor>
  <xdr:twoCellAnchor editAs="oneCell">
    <xdr:from>
      <xdr:col>34</xdr:col>
      <xdr:colOff>303069</xdr:colOff>
      <xdr:row>0</xdr:row>
      <xdr:rowOff>55324</xdr:rowOff>
    </xdr:from>
    <xdr:to>
      <xdr:col>41</xdr:col>
      <xdr:colOff>230919</xdr:colOff>
      <xdr:row>30</xdr:row>
      <xdr:rowOff>8658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495819" y="55324"/>
          <a:ext cx="5261850" cy="6421675"/>
        </a:xfrm>
        <a:prstGeom prst="rect">
          <a:avLst/>
        </a:prstGeom>
      </xdr:spPr>
    </xdr:pic>
    <xdr:clientData/>
  </xdr:twoCellAnchor>
  <xdr:twoCellAnchor editAs="oneCell">
    <xdr:from>
      <xdr:col>41</xdr:col>
      <xdr:colOff>228874</xdr:colOff>
      <xdr:row>0</xdr:row>
      <xdr:rowOff>69272</xdr:rowOff>
    </xdr:from>
    <xdr:to>
      <xdr:col>48</xdr:col>
      <xdr:colOff>270300</xdr:colOff>
      <xdr:row>11</xdr:row>
      <xdr:rowOff>23090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755624" y="69272"/>
          <a:ext cx="5375426" cy="2762250"/>
        </a:xfrm>
        <a:prstGeom prst="rect">
          <a:avLst/>
        </a:prstGeom>
      </xdr:spPr>
    </xdr:pic>
    <xdr:clientData/>
  </xdr:twoCellAnchor>
  <xdr:twoCellAnchor editAs="oneCell">
    <xdr:from>
      <xdr:col>21</xdr:col>
      <xdr:colOff>222245</xdr:colOff>
      <xdr:row>35</xdr:row>
      <xdr:rowOff>60614</xdr:rowOff>
    </xdr:from>
    <xdr:to>
      <xdr:col>29</xdr:col>
      <xdr:colOff>66675</xdr:colOff>
      <xdr:row>88</xdr:row>
      <xdr:rowOff>99515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08995" y="6880514"/>
          <a:ext cx="5940430" cy="6744501"/>
        </a:xfrm>
        <a:prstGeom prst="rect">
          <a:avLst/>
        </a:prstGeom>
      </xdr:spPr>
    </xdr:pic>
    <xdr:clientData/>
  </xdr:twoCellAnchor>
  <xdr:twoCellAnchor editAs="oneCell">
    <xdr:from>
      <xdr:col>21</xdr:col>
      <xdr:colOff>371476</xdr:colOff>
      <xdr:row>88</xdr:row>
      <xdr:rowOff>83208</xdr:rowOff>
    </xdr:from>
    <xdr:to>
      <xdr:col>28</xdr:col>
      <xdr:colOff>295276</xdr:colOff>
      <xdr:row>90</xdr:row>
      <xdr:rowOff>104732</xdr:rowOff>
    </xdr:to>
    <xdr:pic>
      <xdr:nvPicPr>
        <xdr:cNvPr id="20" name="Grafik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58226" y="13646808"/>
          <a:ext cx="5257800" cy="307274"/>
        </a:xfrm>
        <a:prstGeom prst="rect">
          <a:avLst/>
        </a:prstGeom>
      </xdr:spPr>
    </xdr:pic>
    <xdr:clientData/>
  </xdr:twoCellAnchor>
  <xdr:twoCellAnchor editAs="oneCell">
    <xdr:from>
      <xdr:col>21</xdr:col>
      <xdr:colOff>390525</xdr:colOff>
      <xdr:row>91</xdr:row>
      <xdr:rowOff>9524</xdr:rowOff>
    </xdr:from>
    <xdr:to>
      <xdr:col>28</xdr:col>
      <xdr:colOff>647700</xdr:colOff>
      <xdr:row>134</xdr:row>
      <xdr:rowOff>48010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77275" y="14001749"/>
          <a:ext cx="5591175" cy="6182111"/>
        </a:xfrm>
        <a:prstGeom prst="rect">
          <a:avLst/>
        </a:prstGeom>
      </xdr:spPr>
    </xdr:pic>
    <xdr:clientData/>
  </xdr:twoCellAnchor>
  <xdr:twoCellAnchor editAs="oneCell">
    <xdr:from>
      <xdr:col>21</xdr:col>
      <xdr:colOff>457201</xdr:colOff>
      <xdr:row>91</xdr:row>
      <xdr:rowOff>16180</xdr:rowOff>
    </xdr:from>
    <xdr:to>
      <xdr:col>28</xdr:col>
      <xdr:colOff>400051</xdr:colOff>
      <xdr:row>93</xdr:row>
      <xdr:rowOff>76155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43951" y="14008405"/>
          <a:ext cx="5276850" cy="345725"/>
        </a:xfrm>
        <a:prstGeom prst="rect">
          <a:avLst/>
        </a:prstGeom>
      </xdr:spPr>
    </xdr:pic>
    <xdr:clientData/>
  </xdr:twoCellAnchor>
  <xdr:twoCellAnchor editAs="oneCell">
    <xdr:from>
      <xdr:col>28</xdr:col>
      <xdr:colOff>676274</xdr:colOff>
      <xdr:row>93</xdr:row>
      <xdr:rowOff>73698</xdr:rowOff>
    </xdr:from>
    <xdr:to>
      <xdr:col>36</xdr:col>
      <xdr:colOff>275499</xdr:colOff>
      <xdr:row>117</xdr:row>
      <xdr:rowOff>132906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97024" y="14351673"/>
          <a:ext cx="5695225" cy="3488208"/>
        </a:xfrm>
        <a:prstGeom prst="rect">
          <a:avLst/>
        </a:prstGeom>
      </xdr:spPr>
    </xdr:pic>
    <xdr:clientData/>
  </xdr:twoCellAnchor>
  <xdr:twoCellAnchor editAs="oneCell">
    <xdr:from>
      <xdr:col>28</xdr:col>
      <xdr:colOff>742950</xdr:colOff>
      <xdr:row>91</xdr:row>
      <xdr:rowOff>95250</xdr:rowOff>
    </xdr:from>
    <xdr:to>
      <xdr:col>36</xdr:col>
      <xdr:colOff>304093</xdr:colOff>
      <xdr:row>93</xdr:row>
      <xdr:rowOff>85690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363700" y="14087475"/>
          <a:ext cx="5657143" cy="276190"/>
        </a:xfrm>
        <a:prstGeom prst="rect">
          <a:avLst/>
        </a:prstGeom>
      </xdr:spPr>
    </xdr:pic>
    <xdr:clientData/>
  </xdr:twoCellAnchor>
  <xdr:twoCellAnchor editAs="oneCell">
    <xdr:from>
      <xdr:col>29</xdr:col>
      <xdr:colOff>85725</xdr:colOff>
      <xdr:row>35</xdr:row>
      <xdr:rowOff>76200</xdr:rowOff>
    </xdr:from>
    <xdr:to>
      <xdr:col>35</xdr:col>
      <xdr:colOff>618389</xdr:colOff>
      <xdr:row>42</xdr:row>
      <xdr:rowOff>18159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68475" y="6896100"/>
          <a:ext cx="5104664" cy="627759"/>
        </a:xfrm>
        <a:prstGeom prst="rect">
          <a:avLst/>
        </a:prstGeom>
      </xdr:spPr>
    </xdr:pic>
    <xdr:clientData/>
  </xdr:twoCellAnchor>
  <xdr:twoCellAnchor editAs="oneCell">
    <xdr:from>
      <xdr:col>29</xdr:col>
      <xdr:colOff>95249</xdr:colOff>
      <xdr:row>41</xdr:row>
      <xdr:rowOff>63084</xdr:rowOff>
    </xdr:from>
    <xdr:to>
      <xdr:col>36</xdr:col>
      <xdr:colOff>427898</xdr:colOff>
      <xdr:row>65</xdr:row>
      <xdr:rowOff>66306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477999" y="7425909"/>
          <a:ext cx="5666649" cy="28797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0</xdr:rowOff>
        </xdr:from>
        <xdr:to>
          <xdr:col>8</xdr:col>
          <xdr:colOff>127000</xdr:colOff>
          <xdr:row>62</xdr:row>
          <xdr:rowOff>127000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75756</xdr:rowOff>
    </xdr:from>
    <xdr:to>
      <xdr:col>8</xdr:col>
      <xdr:colOff>19050</xdr:colOff>
      <xdr:row>8</xdr:row>
      <xdr:rowOff>47625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681"/>
          <a:ext cx="6115050" cy="1105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image" Target="../media/image16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43" sqref="R43"/>
    </sheetView>
  </sheetViews>
  <sheetFormatPr baseColWidth="10" defaultRowHeight="13" x14ac:dyDescent="0.3"/>
  <sheetData/>
  <sheetProtection algorithmName="SHA-512" hashValue="2s38TJMWEFELcWnAIUjV/5+vBpg8M4dVJ9PsshB1G3iVanhqEgKa+Lko0TqZZdpRoq00zxs7x1Yur2kEjySraw==" saltValue="v4WEjwlEVd1sD6Tc05gATg==" spinCount="100000"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6"/>
  <sheetViews>
    <sheetView showGridLines="0" tabSelected="1" zoomScaleNormal="100" zoomScaleSheetLayoutView="100" workbookViewId="0">
      <selection activeCell="C35" sqref="C35:D36"/>
    </sheetView>
  </sheetViews>
  <sheetFormatPr baseColWidth="10" defaultColWidth="11.453125" defaultRowHeight="12.5" x14ac:dyDescent="0.25"/>
  <cols>
    <col min="1" max="1" width="7.7265625" style="79" customWidth="1"/>
    <col min="2" max="2" width="35.54296875" style="79" customWidth="1"/>
    <col min="3" max="3" width="8.54296875" style="79" customWidth="1"/>
    <col min="4" max="5" width="11.453125" style="79"/>
    <col min="6" max="6" width="22" style="79" customWidth="1"/>
    <col min="7" max="7" width="1.7265625" style="79" customWidth="1"/>
    <col min="8" max="16384" width="11.453125" style="79"/>
  </cols>
  <sheetData>
    <row r="1" spans="1:8" s="80" customFormat="1" ht="15.5" x14ac:dyDescent="0.35">
      <c r="A1" s="458" t="s">
        <v>177</v>
      </c>
      <c r="B1" s="459"/>
      <c r="C1" s="460"/>
      <c r="D1" s="461"/>
      <c r="E1" s="597" t="s">
        <v>294</v>
      </c>
      <c r="F1" s="463" t="s">
        <v>131</v>
      </c>
      <c r="G1" s="79"/>
    </row>
    <row r="2" spans="1:8" ht="13" x14ac:dyDescent="0.3">
      <c r="A2" s="464"/>
      <c r="B2" s="465"/>
      <c r="C2" s="466"/>
      <c r="D2" s="467"/>
      <c r="E2" s="468"/>
      <c r="F2" s="466"/>
      <c r="G2" s="81"/>
    </row>
    <row r="3" spans="1:8" ht="13.5" thickBot="1" x14ac:dyDescent="0.35">
      <c r="A3" s="464"/>
      <c r="B3" s="465"/>
      <c r="C3" s="466"/>
      <c r="D3" s="467"/>
      <c r="E3" s="468"/>
      <c r="F3" s="466"/>
      <c r="G3" s="81"/>
    </row>
    <row r="4" spans="1:8" ht="20" x14ac:dyDescent="0.4">
      <c r="A4" s="469" t="s">
        <v>189</v>
      </c>
      <c r="B4" s="470"/>
      <c r="C4" s="471"/>
      <c r="D4" s="472"/>
      <c r="E4" s="473"/>
      <c r="F4" s="474"/>
    </row>
    <row r="5" spans="1:8" ht="16" thickBot="1" x14ac:dyDescent="0.4">
      <c r="A5" s="475"/>
      <c r="B5" s="476"/>
      <c r="C5" s="477"/>
      <c r="D5" s="478"/>
      <c r="E5" s="479"/>
      <c r="F5" s="480"/>
    </row>
    <row r="6" spans="1:8" ht="15.5" x14ac:dyDescent="0.35">
      <c r="A6" s="464"/>
      <c r="B6" s="465"/>
      <c r="C6" s="466"/>
      <c r="D6" s="467"/>
      <c r="E6" s="468"/>
      <c r="F6" s="466"/>
      <c r="G6" s="82"/>
    </row>
    <row r="7" spans="1:8" ht="15.5" x14ac:dyDescent="0.35">
      <c r="A7" s="460"/>
      <c r="B7" s="459"/>
      <c r="C7" s="460"/>
      <c r="D7" s="461"/>
      <c r="E7" s="462"/>
      <c r="F7" s="460"/>
      <c r="G7" s="77"/>
    </row>
    <row r="8" spans="1:8" ht="15.5" x14ac:dyDescent="0.35">
      <c r="A8" s="481" t="s">
        <v>132</v>
      </c>
      <c r="B8" s="482"/>
      <c r="C8" s="674"/>
      <c r="D8" s="676"/>
      <c r="E8" s="676"/>
      <c r="F8" s="676"/>
      <c r="G8" s="77"/>
    </row>
    <row r="9" spans="1:8" ht="6" customHeight="1" x14ac:dyDescent="0.35">
      <c r="A9" s="481"/>
      <c r="B9" s="482"/>
      <c r="C9" s="460"/>
      <c r="D9" s="483"/>
      <c r="E9" s="464"/>
      <c r="F9" s="460"/>
      <c r="G9" s="77"/>
    </row>
    <row r="10" spans="1:8" ht="15.5" x14ac:dyDescent="0.35">
      <c r="A10" s="484" t="s">
        <v>242</v>
      </c>
      <c r="B10" s="461"/>
      <c r="C10" s="674"/>
      <c r="D10" s="676"/>
      <c r="E10" s="676"/>
      <c r="F10" s="676"/>
      <c r="G10" s="78"/>
    </row>
    <row r="11" spans="1:8" ht="6.75" customHeight="1" x14ac:dyDescent="0.35">
      <c r="A11" s="484"/>
      <c r="B11" s="461"/>
      <c r="C11" s="461"/>
      <c r="D11" s="461"/>
      <c r="E11" s="461"/>
      <c r="F11" s="461"/>
      <c r="G11" s="78"/>
    </row>
    <row r="12" spans="1:8" ht="15.5" x14ac:dyDescent="0.35">
      <c r="A12" s="484" t="s">
        <v>272</v>
      </c>
      <c r="B12" s="461"/>
      <c r="C12" s="674"/>
      <c r="D12" s="676"/>
      <c r="E12" s="676"/>
      <c r="F12" s="676"/>
      <c r="G12" s="78"/>
    </row>
    <row r="13" spans="1:8" ht="15.5" x14ac:dyDescent="0.35">
      <c r="A13" s="484"/>
      <c r="B13" s="461"/>
      <c r="C13" s="461"/>
      <c r="D13" s="461"/>
      <c r="E13" s="461"/>
      <c r="F13" s="461"/>
      <c r="G13" s="78"/>
    </row>
    <row r="14" spans="1:8" ht="16" thickBot="1" x14ac:dyDescent="0.4">
      <c r="A14" s="461"/>
      <c r="B14" s="461"/>
      <c r="C14" s="461"/>
      <c r="D14" s="461"/>
      <c r="E14" s="461"/>
      <c r="F14" s="461"/>
      <c r="G14" s="78"/>
    </row>
    <row r="15" spans="1:8" ht="16" thickBot="1" x14ac:dyDescent="0.4">
      <c r="A15" s="642" t="s">
        <v>258</v>
      </c>
      <c r="B15" s="485" t="s">
        <v>133</v>
      </c>
      <c r="C15" s="617" t="s">
        <v>263</v>
      </c>
      <c r="D15" s="686" t="s">
        <v>14</v>
      </c>
      <c r="E15" s="686"/>
      <c r="F15" s="687"/>
      <c r="G15" s="89"/>
      <c r="H15" s="78"/>
    </row>
    <row r="16" spans="1:8" ht="15.5" x14ac:dyDescent="0.35">
      <c r="A16" s="815"/>
      <c r="B16" s="640" t="s">
        <v>134</v>
      </c>
      <c r="C16" s="817"/>
      <c r="D16" s="688"/>
      <c r="E16" s="689"/>
      <c r="F16" s="690"/>
      <c r="G16" s="89"/>
      <c r="H16" s="78"/>
    </row>
    <row r="17" spans="1:9" ht="15.5" x14ac:dyDescent="0.35">
      <c r="A17" s="816"/>
      <c r="B17" s="641" t="s">
        <v>135</v>
      </c>
      <c r="C17" s="818"/>
      <c r="D17" s="681"/>
      <c r="E17" s="682"/>
      <c r="F17" s="683"/>
      <c r="G17" s="89"/>
      <c r="H17" s="78"/>
    </row>
    <row r="18" spans="1:9" ht="15.5" x14ac:dyDescent="0.35">
      <c r="A18" s="672"/>
      <c r="B18" s="641" t="s">
        <v>136</v>
      </c>
      <c r="C18" s="818"/>
      <c r="D18" s="681"/>
      <c r="E18" s="682"/>
      <c r="F18" s="683"/>
      <c r="G18" s="89"/>
      <c r="H18" s="78"/>
    </row>
    <row r="19" spans="1:9" ht="15.5" x14ac:dyDescent="0.35">
      <c r="A19" s="672"/>
      <c r="B19" s="641" t="s">
        <v>137</v>
      </c>
      <c r="C19" s="818"/>
      <c r="D19" s="681"/>
      <c r="E19" s="682"/>
      <c r="F19" s="683"/>
      <c r="G19" s="89"/>
      <c r="H19" s="78"/>
    </row>
    <row r="20" spans="1:9" ht="16" thickBot="1" x14ac:dyDescent="0.4">
      <c r="A20" s="673"/>
      <c r="B20" s="487" t="s">
        <v>138</v>
      </c>
      <c r="C20" s="819"/>
      <c r="D20" s="684"/>
      <c r="E20" s="684"/>
      <c r="F20" s="685"/>
      <c r="G20" s="89"/>
      <c r="H20" s="78"/>
    </row>
    <row r="21" spans="1:9" ht="15.5" x14ac:dyDescent="0.35">
      <c r="A21" s="461"/>
      <c r="B21" s="461"/>
      <c r="C21" s="461"/>
      <c r="D21" s="461"/>
      <c r="E21" s="461"/>
      <c r="F21" s="461"/>
      <c r="G21" s="78"/>
    </row>
    <row r="22" spans="1:9" ht="16" thickBot="1" x14ac:dyDescent="0.4">
      <c r="A22" s="461"/>
      <c r="B22" s="461"/>
      <c r="C22" s="461"/>
      <c r="D22" s="461"/>
      <c r="E22" s="461"/>
      <c r="F22" s="461"/>
      <c r="G22" s="78"/>
    </row>
    <row r="23" spans="1:9" ht="16" thickBot="1" x14ac:dyDescent="0.4">
      <c r="A23" s="488" t="s">
        <v>163</v>
      </c>
      <c r="B23" s="486"/>
      <c r="C23" s="486"/>
      <c r="D23" s="486"/>
      <c r="E23" s="486"/>
      <c r="F23" s="489"/>
      <c r="G23" s="89"/>
      <c r="H23" s="89"/>
      <c r="I23" s="78"/>
    </row>
    <row r="24" spans="1:9" ht="15.5" x14ac:dyDescent="0.35">
      <c r="A24" s="490" t="s">
        <v>29</v>
      </c>
      <c r="B24" s="491"/>
      <c r="C24" s="492" t="s">
        <v>162</v>
      </c>
      <c r="D24" s="492" t="s">
        <v>164</v>
      </c>
      <c r="E24" s="492" t="s">
        <v>172</v>
      </c>
      <c r="F24" s="493" t="s">
        <v>165</v>
      </c>
      <c r="G24" s="89"/>
      <c r="H24" s="89"/>
      <c r="I24" s="78"/>
    </row>
    <row r="25" spans="1:9" ht="15.5" x14ac:dyDescent="0.35">
      <c r="A25" s="494" t="s">
        <v>167</v>
      </c>
      <c r="B25" s="495" t="s">
        <v>33</v>
      </c>
      <c r="C25" s="496" t="s">
        <v>139</v>
      </c>
      <c r="D25" s="660">
        <v>0</v>
      </c>
      <c r="E25" s="668" t="str">
        <f>'413-1'!G19</f>
        <v/>
      </c>
      <c r="F25" s="664">
        <f>'413-1'!H19</f>
        <v>0</v>
      </c>
      <c r="G25" s="89"/>
      <c r="H25" s="89"/>
      <c r="I25" s="78"/>
    </row>
    <row r="26" spans="1:9" ht="15.5" x14ac:dyDescent="0.35">
      <c r="A26" s="497" t="s">
        <v>168</v>
      </c>
      <c r="B26" s="498" t="s">
        <v>52</v>
      </c>
      <c r="C26" s="499" t="s">
        <v>181</v>
      </c>
      <c r="D26" s="660">
        <f>'413-1'!F20</f>
        <v>0</v>
      </c>
      <c r="E26" s="668" t="str">
        <f>'413-1'!G20</f>
        <v/>
      </c>
      <c r="F26" s="664">
        <f>'413-1'!H20</f>
        <v>0</v>
      </c>
      <c r="G26" s="89"/>
      <c r="H26" s="89"/>
      <c r="I26" s="78"/>
    </row>
    <row r="27" spans="1:9" ht="15.5" x14ac:dyDescent="0.35">
      <c r="A27" s="540" t="s">
        <v>243</v>
      </c>
      <c r="B27" s="541" t="s">
        <v>64</v>
      </c>
      <c r="C27" s="499" t="s">
        <v>181</v>
      </c>
      <c r="D27" s="660">
        <f>'413-1'!F21</f>
        <v>0</v>
      </c>
      <c r="E27" s="668" t="str">
        <f>'413-1'!G21</f>
        <v/>
      </c>
      <c r="F27" s="664">
        <f>'413-1'!H21</f>
        <v>0</v>
      </c>
      <c r="G27" s="89"/>
      <c r="H27" s="89"/>
      <c r="I27" s="78"/>
    </row>
    <row r="28" spans="1:9" ht="15.5" x14ac:dyDescent="0.35">
      <c r="A28" s="540" t="s">
        <v>244</v>
      </c>
      <c r="B28" s="498" t="s">
        <v>140</v>
      </c>
      <c r="C28" s="499" t="s">
        <v>181</v>
      </c>
      <c r="D28" s="660">
        <f>'413-1'!F22</f>
        <v>0</v>
      </c>
      <c r="E28" s="668" t="str">
        <f>'413-1'!G22</f>
        <v/>
      </c>
      <c r="F28" s="664">
        <f>'413-1'!H22</f>
        <v>0</v>
      </c>
      <c r="G28" s="89"/>
      <c r="H28" s="89"/>
      <c r="I28" s="78"/>
    </row>
    <row r="29" spans="1:9" ht="15.5" x14ac:dyDescent="0.35">
      <c r="A29" s="635" t="s">
        <v>169</v>
      </c>
      <c r="B29" s="623" t="s">
        <v>170</v>
      </c>
      <c r="C29" s="636" t="s">
        <v>171</v>
      </c>
      <c r="D29" s="660"/>
      <c r="E29" s="668"/>
      <c r="F29" s="665">
        <f>(F25+F26+F27+F28)*C29</f>
        <v>0</v>
      </c>
      <c r="G29" s="89"/>
      <c r="H29" s="89"/>
      <c r="I29" s="78"/>
    </row>
    <row r="30" spans="1:9" ht="16" thickBot="1" x14ac:dyDescent="0.4">
      <c r="A30" s="637" t="s">
        <v>266</v>
      </c>
      <c r="B30" s="638" t="s">
        <v>268</v>
      </c>
      <c r="C30" s="637" t="s">
        <v>267</v>
      </c>
      <c r="D30" s="661"/>
      <c r="E30" s="669"/>
      <c r="F30" s="665">
        <f>(F25+F26+F27+F28)*C30</f>
        <v>0</v>
      </c>
      <c r="G30" s="89"/>
      <c r="H30" s="89"/>
      <c r="I30" s="78"/>
    </row>
    <row r="31" spans="1:9" s="99" customFormat="1" ht="16" thickBot="1" x14ac:dyDescent="0.4">
      <c r="A31" s="501" t="s">
        <v>173</v>
      </c>
      <c r="B31" s="502"/>
      <c r="C31" s="503"/>
      <c r="D31" s="662"/>
      <c r="E31" s="670"/>
      <c r="F31" s="666">
        <f>ROUNDDOWN(SUM(F25:F30),0)</f>
        <v>0</v>
      </c>
      <c r="G31" s="100"/>
      <c r="H31" s="100"/>
      <c r="I31" s="101"/>
    </row>
    <row r="32" spans="1:9" ht="16" thickBot="1" x14ac:dyDescent="0.4">
      <c r="A32" s="504" t="s">
        <v>141</v>
      </c>
      <c r="B32" s="505" t="s">
        <v>166</v>
      </c>
      <c r="C32" s="506" t="s">
        <v>181</v>
      </c>
      <c r="D32" s="663">
        <f>Holzerlös!E33</f>
        <v>0</v>
      </c>
      <c r="E32" s="671" t="str">
        <f>Holzerlös!D33</f>
        <v/>
      </c>
      <c r="F32" s="667">
        <f>Holzerlös!F33</f>
        <v>0</v>
      </c>
      <c r="G32" s="89"/>
      <c r="H32" s="89"/>
      <c r="I32" s="78"/>
    </row>
    <row r="33" spans="1:8" ht="16" thickBot="1" x14ac:dyDescent="0.4">
      <c r="A33" s="461"/>
      <c r="B33" s="461"/>
      <c r="C33" s="461"/>
      <c r="D33" s="461"/>
      <c r="E33" s="461"/>
      <c r="F33" s="461"/>
      <c r="G33" s="78"/>
    </row>
    <row r="34" spans="1:8" ht="16" thickBot="1" x14ac:dyDescent="0.4">
      <c r="A34" s="488" t="s">
        <v>142</v>
      </c>
      <c r="B34" s="486"/>
      <c r="C34" s="486"/>
      <c r="D34" s="489"/>
      <c r="E34" s="461"/>
      <c r="F34" s="461"/>
      <c r="G34" s="78"/>
    </row>
    <row r="35" spans="1:8" ht="15.5" x14ac:dyDescent="0.35">
      <c r="A35" s="507" t="s">
        <v>143</v>
      </c>
      <c r="B35" s="500"/>
      <c r="C35" s="677"/>
      <c r="D35" s="678"/>
      <c r="E35" s="461"/>
      <c r="F35" s="461"/>
      <c r="G35" s="78"/>
    </row>
    <row r="36" spans="1:8" ht="16" thickBot="1" x14ac:dyDescent="0.4">
      <c r="A36" s="508" t="s">
        <v>144</v>
      </c>
      <c r="B36" s="505"/>
      <c r="C36" s="679"/>
      <c r="D36" s="680"/>
      <c r="E36" s="461"/>
      <c r="F36" s="461"/>
      <c r="G36" s="78"/>
    </row>
    <row r="37" spans="1:8" ht="15.5" x14ac:dyDescent="0.35">
      <c r="A37" s="461"/>
      <c r="B37" s="461"/>
      <c r="C37" s="461"/>
      <c r="D37" s="461"/>
      <c r="E37" s="461"/>
      <c r="F37" s="461"/>
      <c r="G37" s="78"/>
    </row>
    <row r="38" spans="1:8" ht="15.5" x14ac:dyDescent="0.35">
      <c r="A38" s="509" t="s">
        <v>285</v>
      </c>
      <c r="B38" s="461"/>
      <c r="C38" s="461"/>
      <c r="D38" s="461"/>
      <c r="E38" s="461"/>
      <c r="F38" s="461"/>
      <c r="G38" s="78"/>
    </row>
    <row r="39" spans="1:8" ht="6.75" customHeight="1" x14ac:dyDescent="0.35">
      <c r="A39" s="461"/>
      <c r="B39" s="461"/>
      <c r="C39" s="461"/>
      <c r="D39" s="461"/>
      <c r="E39" s="461"/>
      <c r="F39" s="461"/>
      <c r="G39" s="78"/>
    </row>
    <row r="40" spans="1:8" ht="15.5" x14ac:dyDescent="0.35">
      <c r="A40" s="484" t="s">
        <v>269</v>
      </c>
      <c r="B40" s="461"/>
      <c r="C40" s="484" t="s">
        <v>270</v>
      </c>
      <c r="D40" s="461"/>
      <c r="E40" s="464"/>
      <c r="F40" s="464"/>
    </row>
    <row r="41" spans="1:8" ht="39" customHeight="1" x14ac:dyDescent="0.35">
      <c r="A41" s="674"/>
      <c r="B41" s="675"/>
      <c r="C41" s="674"/>
      <c r="D41" s="675"/>
      <c r="E41" s="675"/>
      <c r="F41" s="675"/>
      <c r="G41" s="78"/>
    </row>
    <row r="42" spans="1:8" ht="15.5" x14ac:dyDescent="0.35">
      <c r="A42" s="509" t="s">
        <v>154</v>
      </c>
      <c r="B42" s="461"/>
      <c r="C42" s="510" t="s">
        <v>257</v>
      </c>
      <c r="D42" s="461"/>
      <c r="E42" s="484"/>
      <c r="F42" s="461"/>
      <c r="G42" s="598"/>
      <c r="H42" s="513"/>
    </row>
    <row r="43" spans="1:8" ht="15.5" x14ac:dyDescent="0.35">
      <c r="A43" s="509" t="s">
        <v>155</v>
      </c>
      <c r="B43" s="511"/>
      <c r="C43" s="510" t="s">
        <v>284</v>
      </c>
      <c r="D43" s="512"/>
      <c r="E43" s="484"/>
      <c r="F43" s="461"/>
      <c r="G43" s="598"/>
      <c r="H43" s="513"/>
    </row>
    <row r="44" spans="1:8" ht="13" x14ac:dyDescent="0.3">
      <c r="A44" s="513"/>
      <c r="B44" s="513"/>
      <c r="C44" s="513"/>
      <c r="D44" s="513"/>
      <c r="E44" s="514"/>
      <c r="F44" s="515"/>
      <c r="G44" s="83"/>
    </row>
    <row r="45" spans="1:8" x14ac:dyDescent="0.25">
      <c r="A45" s="513"/>
      <c r="B45" s="513"/>
      <c r="C45" s="513"/>
      <c r="D45" s="513"/>
      <c r="E45" s="513"/>
      <c r="F45" s="513"/>
    </row>
    <row r="46" spans="1:8" s="99" customFormat="1" ht="15.5" x14ac:dyDescent="0.35">
      <c r="A46" s="539" t="s">
        <v>271</v>
      </c>
      <c r="B46" s="516"/>
      <c r="C46" s="516"/>
      <c r="D46" s="516"/>
      <c r="E46" s="516"/>
      <c r="F46" s="516"/>
    </row>
  </sheetData>
  <sheetProtection password="C34F" sheet="1" selectLockedCells="1"/>
  <protectedRanges>
    <protectedRange algorithmName="SHA-512" hashValue="GVzGOTZ94RLWT+YDJpm3JsyddAa5Ay0AO53XmelL4DU/i4gPIThd0zxnlFnTS+x5/LCjAs5s69S6AzpU4syAJQ==" saltValue="bbsasIYz6kGr0HGAUqhVdQ==" spinCount="100000" sqref="C8 C10 C12 A16:A20 C16:F20 C35" name="Bereich1"/>
  </protectedRanges>
  <customSheetViews>
    <customSheetView guid="{7746770E-8DEE-4810-98CF-84361344C262}" scale="110" showPageBreaks="1" showGridLines="0" printArea="1">
      <selection activeCell="L17" sqref="L17"/>
      <pageMargins left="0.51181102362204722" right="0.39370078740157483" top="0.70866141732283472" bottom="0.59055118110236227" header="0.51181102362204722" footer="0.51181102362204722"/>
      <pageSetup paperSize="9" scale="96" orientation="portrait" r:id="rId1"/>
      <headerFooter alignWithMargins="0"/>
    </customSheetView>
  </customSheetViews>
  <mergeCells count="12">
    <mergeCell ref="A41:B41"/>
    <mergeCell ref="C41:F41"/>
    <mergeCell ref="C8:F8"/>
    <mergeCell ref="C10:F10"/>
    <mergeCell ref="C12:F12"/>
    <mergeCell ref="C35:D36"/>
    <mergeCell ref="D19:F19"/>
    <mergeCell ref="D20:F20"/>
    <mergeCell ref="D15:F15"/>
    <mergeCell ref="D16:F16"/>
    <mergeCell ref="D17:F17"/>
    <mergeCell ref="D18:F18"/>
  </mergeCells>
  <phoneticPr fontId="3" type="noConversion"/>
  <pageMargins left="0.51181102362204722" right="0.39370078740157483" top="0.70866141732283472" bottom="0.59055118110236227" header="0.51181102362204722" footer="0.51181102362204722"/>
  <pageSetup paperSize="9" scale="96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197"/>
  <sheetViews>
    <sheetView showGridLines="0" showZeros="0" zoomScaleNormal="100" zoomScaleSheetLayoutView="100" workbookViewId="0">
      <selection activeCell="E38" sqref="E38"/>
    </sheetView>
  </sheetViews>
  <sheetFormatPr baseColWidth="10" defaultColWidth="11.453125" defaultRowHeight="10.5" x14ac:dyDescent="0.25"/>
  <cols>
    <col min="1" max="1" width="4.54296875" style="30" customWidth="1"/>
    <col min="2" max="2" width="25.54296875" style="14" customWidth="1"/>
    <col min="3" max="3" width="26.1796875" style="30" customWidth="1"/>
    <col min="4" max="4" width="9.81640625" style="31" customWidth="1"/>
    <col min="5" max="5" width="12.81640625" style="32" customWidth="1"/>
    <col min="6" max="6" width="14.54296875" style="30" customWidth="1"/>
    <col min="7" max="7" width="9.54296875" style="30" customWidth="1"/>
    <col min="8" max="8" width="10.7265625" style="30" customWidth="1"/>
    <col min="9" max="13" width="10.7265625" style="14" customWidth="1"/>
    <col min="14" max="14" width="12.7265625" style="14" customWidth="1"/>
    <col min="15" max="15" width="13" style="14" customWidth="1"/>
    <col min="16" max="16" width="10.1796875" style="14" customWidth="1"/>
    <col min="17" max="252" width="5.7265625" style="14" customWidth="1"/>
    <col min="253" max="16384" width="11.453125" style="14"/>
  </cols>
  <sheetData>
    <row r="1" spans="1:15" s="12" customFormat="1" ht="14.25" customHeight="1" x14ac:dyDescent="0.35">
      <c r="A1" s="151" t="s">
        <v>177</v>
      </c>
      <c r="B1" s="152"/>
      <c r="C1" s="643" t="s">
        <v>295</v>
      </c>
      <c r="D1" s="154"/>
      <c r="E1" s="155"/>
      <c r="F1" s="156" t="s">
        <v>28</v>
      </c>
      <c r="G1" s="156"/>
      <c r="H1" s="152"/>
      <c r="I1" s="152"/>
      <c r="J1" s="152"/>
      <c r="K1" s="152"/>
      <c r="L1" s="152"/>
      <c r="M1" s="152"/>
      <c r="N1" s="152"/>
      <c r="O1" s="152"/>
    </row>
    <row r="2" spans="1:15" ht="23.25" customHeight="1" thickBot="1" x14ac:dyDescent="0.4">
      <c r="A2" s="157"/>
      <c r="B2" s="158"/>
      <c r="C2" s="158"/>
      <c r="D2" s="159"/>
      <c r="E2" s="160"/>
      <c r="F2" s="159"/>
      <c r="G2" s="159"/>
      <c r="H2" s="158"/>
      <c r="I2" s="161"/>
      <c r="J2" s="161"/>
      <c r="K2" s="161"/>
      <c r="L2" s="161"/>
      <c r="M2" s="161"/>
      <c r="N2" s="161"/>
      <c r="O2" s="161"/>
    </row>
    <row r="3" spans="1:15" s="15" customFormat="1" ht="27.75" customHeight="1" thickBot="1" x14ac:dyDescent="0.35">
      <c r="A3" s="105" t="s">
        <v>273</v>
      </c>
      <c r="B3" s="106"/>
      <c r="C3" s="106"/>
      <c r="D3" s="106"/>
      <c r="E3" s="106"/>
      <c r="F3" s="107"/>
      <c r="G3" s="162"/>
      <c r="H3" s="163"/>
      <c r="I3" s="163"/>
      <c r="J3" s="163"/>
      <c r="K3" s="163"/>
      <c r="L3" s="163"/>
      <c r="M3" s="163"/>
      <c r="N3" s="163"/>
      <c r="O3" s="163"/>
    </row>
    <row r="4" spans="1:15" ht="15.75" customHeight="1" x14ac:dyDescent="0.25">
      <c r="A4" s="108"/>
      <c r="B4" s="109"/>
      <c r="C4" s="108"/>
      <c r="D4" s="110"/>
      <c r="E4" s="111"/>
      <c r="F4" s="108"/>
      <c r="G4" s="108"/>
      <c r="H4" s="108"/>
      <c r="I4" s="161"/>
      <c r="J4" s="161"/>
      <c r="K4" s="161"/>
      <c r="L4" s="161"/>
      <c r="M4" s="161"/>
      <c r="N4" s="161"/>
      <c r="O4" s="161"/>
    </row>
    <row r="5" spans="1:15" s="12" customFormat="1" ht="33.75" customHeight="1" x14ac:dyDescent="0.35">
      <c r="A5" s="112" t="s">
        <v>29</v>
      </c>
      <c r="B5" s="113" t="s">
        <v>30</v>
      </c>
      <c r="C5" s="114"/>
      <c r="D5" s="115" t="s">
        <v>31</v>
      </c>
      <c r="E5" s="112" t="s">
        <v>32</v>
      </c>
      <c r="F5" s="112" t="s">
        <v>51</v>
      </c>
      <c r="G5" s="164"/>
      <c r="H5" s="152"/>
      <c r="I5" s="152"/>
      <c r="J5" s="152"/>
      <c r="K5" s="152"/>
      <c r="L5" s="152"/>
      <c r="M5" s="152"/>
      <c r="N5" s="152"/>
      <c r="O5" s="152"/>
    </row>
    <row r="6" spans="1:15" s="12" customFormat="1" ht="15.5" x14ac:dyDescent="0.35">
      <c r="A6" s="116">
        <v>8</v>
      </c>
      <c r="B6" s="117" t="s">
        <v>33</v>
      </c>
      <c r="C6" s="118"/>
      <c r="D6" s="119"/>
      <c r="E6" s="120"/>
      <c r="F6" s="120"/>
      <c r="G6" s="119"/>
      <c r="H6" s="152"/>
      <c r="I6" s="152"/>
      <c r="J6" s="152"/>
      <c r="K6" s="152"/>
      <c r="L6" s="152"/>
      <c r="M6" s="152"/>
      <c r="N6" s="152"/>
      <c r="O6" s="152"/>
    </row>
    <row r="7" spans="1:15" s="12" customFormat="1" ht="15.5" x14ac:dyDescent="0.35">
      <c r="A7" s="121"/>
      <c r="B7" s="122"/>
      <c r="C7" s="123"/>
      <c r="D7" s="124"/>
      <c r="E7" s="125"/>
      <c r="F7" s="125"/>
      <c r="G7" s="124"/>
      <c r="H7" s="152"/>
      <c r="I7" s="152"/>
      <c r="J7" s="152"/>
      <c r="K7" s="152"/>
      <c r="L7" s="152"/>
      <c r="M7" s="152"/>
      <c r="N7" s="152"/>
      <c r="O7" s="152"/>
    </row>
    <row r="8" spans="1:15" s="13" customFormat="1" ht="15.5" x14ac:dyDescent="0.35">
      <c r="A8" s="121"/>
      <c r="B8" s="122" t="s">
        <v>34</v>
      </c>
      <c r="C8" s="123" t="s">
        <v>35</v>
      </c>
      <c r="D8" s="126">
        <v>4000</v>
      </c>
      <c r="E8" s="42"/>
      <c r="F8" s="127">
        <f>D8*E8</f>
        <v>0</v>
      </c>
      <c r="G8" s="165"/>
      <c r="H8" s="154"/>
      <c r="I8" s="154"/>
      <c r="J8" s="154"/>
      <c r="K8" s="154"/>
      <c r="L8" s="154"/>
      <c r="M8" s="154"/>
      <c r="N8" s="154"/>
      <c r="O8" s="154"/>
    </row>
    <row r="9" spans="1:15" s="13" customFormat="1" ht="15.5" x14ac:dyDescent="0.35">
      <c r="A9" s="121"/>
      <c r="B9" s="122" t="s">
        <v>36</v>
      </c>
      <c r="C9" s="123"/>
      <c r="D9" s="128"/>
      <c r="E9" s="129"/>
      <c r="F9" s="130"/>
      <c r="G9" s="166"/>
      <c r="H9" s="154"/>
      <c r="I9" s="154"/>
      <c r="J9" s="154"/>
      <c r="K9" s="154"/>
      <c r="L9" s="154"/>
      <c r="M9" s="154"/>
      <c r="N9" s="154"/>
      <c r="O9" s="154"/>
    </row>
    <row r="10" spans="1:15" s="13" customFormat="1" ht="18" customHeight="1" x14ac:dyDescent="0.35">
      <c r="A10" s="121"/>
      <c r="B10" s="131"/>
      <c r="C10" s="123" t="s">
        <v>37</v>
      </c>
      <c r="D10" s="124"/>
      <c r="E10" s="129"/>
      <c r="F10" s="130"/>
      <c r="G10" s="166"/>
      <c r="H10" s="154"/>
      <c r="I10" s="154"/>
      <c r="J10" s="154"/>
      <c r="K10" s="154"/>
      <c r="L10" s="154"/>
      <c r="M10" s="154"/>
      <c r="N10" s="154"/>
      <c r="O10" s="154"/>
    </row>
    <row r="11" spans="1:15" s="13" customFormat="1" ht="15.5" x14ac:dyDescent="0.35">
      <c r="A11" s="121"/>
      <c r="B11" s="122"/>
      <c r="C11" s="123" t="s">
        <v>38</v>
      </c>
      <c r="D11" s="124">
        <v>200</v>
      </c>
      <c r="E11" s="42"/>
      <c r="F11" s="127">
        <f>D11*E11</f>
        <v>0</v>
      </c>
      <c r="G11" s="165"/>
      <c r="H11" s="154"/>
      <c r="I11" s="154"/>
      <c r="J11" s="154"/>
      <c r="K11" s="154"/>
      <c r="L11" s="154"/>
      <c r="M11" s="154"/>
      <c r="N11" s="154"/>
      <c r="O11" s="154"/>
    </row>
    <row r="12" spans="1:15" s="13" customFormat="1" ht="15.5" x14ac:dyDescent="0.35">
      <c r="A12" s="121"/>
      <c r="B12" s="122"/>
      <c r="C12" s="123" t="s">
        <v>39</v>
      </c>
      <c r="D12" s="124">
        <v>400</v>
      </c>
      <c r="E12" s="42"/>
      <c r="F12" s="127">
        <f>D12*E12</f>
        <v>0</v>
      </c>
      <c r="G12" s="165"/>
      <c r="H12" s="154"/>
      <c r="I12" s="154"/>
      <c r="J12" s="154"/>
      <c r="K12" s="154"/>
      <c r="L12" s="154"/>
      <c r="M12" s="154"/>
      <c r="N12" s="154"/>
      <c r="O12" s="154"/>
    </row>
    <row r="13" spans="1:15" s="13" customFormat="1" ht="15.5" x14ac:dyDescent="0.35">
      <c r="A13" s="121"/>
      <c r="B13" s="122"/>
      <c r="C13" s="123" t="s">
        <v>40</v>
      </c>
      <c r="D13" s="124">
        <v>600</v>
      </c>
      <c r="E13" s="42"/>
      <c r="F13" s="127">
        <f>D13*E13</f>
        <v>0</v>
      </c>
      <c r="G13" s="165"/>
      <c r="H13" s="154"/>
      <c r="I13" s="154"/>
      <c r="J13" s="154"/>
      <c r="K13" s="154"/>
      <c r="L13" s="154"/>
      <c r="M13" s="154"/>
      <c r="N13" s="154"/>
      <c r="O13" s="154"/>
    </row>
    <row r="14" spans="1:15" s="13" customFormat="1" ht="16" customHeight="1" x14ac:dyDescent="0.35">
      <c r="A14" s="121"/>
      <c r="B14" s="122">
        <f>SUM(B12:B13)</f>
        <v>0</v>
      </c>
      <c r="C14" s="123"/>
      <c r="D14" s="124"/>
      <c r="E14" s="132"/>
      <c r="F14" s="130"/>
      <c r="G14" s="166"/>
      <c r="H14" s="154"/>
      <c r="I14" s="154"/>
      <c r="J14" s="154"/>
      <c r="K14" s="154"/>
      <c r="L14" s="154"/>
      <c r="M14" s="154"/>
      <c r="N14" s="154"/>
      <c r="O14" s="154"/>
    </row>
    <row r="15" spans="1:15" s="13" customFormat="1" ht="16" customHeight="1" x14ac:dyDescent="0.35">
      <c r="A15" s="121"/>
      <c r="B15" s="122"/>
      <c r="C15" s="123" t="s">
        <v>41</v>
      </c>
      <c r="D15" s="124">
        <v>500</v>
      </c>
      <c r="E15" s="42"/>
      <c r="F15" s="127">
        <f>D15*E15</f>
        <v>0</v>
      </c>
      <c r="G15" s="165"/>
      <c r="H15" s="154"/>
      <c r="I15" s="154"/>
      <c r="J15" s="154"/>
      <c r="K15" s="154"/>
      <c r="L15" s="154"/>
      <c r="M15" s="154"/>
      <c r="N15" s="154"/>
      <c r="O15" s="154"/>
    </row>
    <row r="16" spans="1:15" s="13" customFormat="1" ht="16" customHeight="1" x14ac:dyDescent="0.35">
      <c r="A16" s="121"/>
      <c r="B16" s="122"/>
      <c r="C16" s="123"/>
      <c r="D16" s="124"/>
      <c r="E16" s="132"/>
      <c r="F16" s="130"/>
      <c r="G16" s="166"/>
      <c r="H16" s="154"/>
      <c r="I16" s="154"/>
      <c r="J16" s="154"/>
      <c r="K16" s="154"/>
      <c r="L16" s="154"/>
      <c r="M16" s="154"/>
      <c r="N16" s="154"/>
      <c r="O16" s="154"/>
    </row>
    <row r="17" spans="1:15" s="13" customFormat="1" ht="16" customHeight="1" x14ac:dyDescent="0.35">
      <c r="A17" s="121"/>
      <c r="B17" s="122"/>
      <c r="C17" s="123" t="s">
        <v>42</v>
      </c>
      <c r="D17" s="124">
        <v>200</v>
      </c>
      <c r="E17" s="42"/>
      <c r="F17" s="130">
        <f>D17*E17</f>
        <v>0</v>
      </c>
      <c r="G17" s="166"/>
      <c r="H17" s="154"/>
      <c r="I17" s="154"/>
      <c r="J17" s="154"/>
      <c r="K17" s="154"/>
      <c r="L17" s="154"/>
      <c r="M17" s="154"/>
      <c r="N17" s="154"/>
      <c r="O17" s="154"/>
    </row>
    <row r="18" spans="1:15" s="13" customFormat="1" ht="16" customHeight="1" x14ac:dyDescent="0.35">
      <c r="A18" s="121"/>
      <c r="B18" s="122"/>
      <c r="C18" s="123"/>
      <c r="D18" s="124"/>
      <c r="E18" s="132"/>
      <c r="F18" s="130"/>
      <c r="G18" s="166"/>
      <c r="H18" s="154"/>
      <c r="I18" s="154"/>
      <c r="J18" s="154"/>
      <c r="K18" s="154"/>
      <c r="L18" s="154"/>
      <c r="M18" s="154"/>
      <c r="N18" s="154"/>
      <c r="O18" s="154"/>
    </row>
    <row r="19" spans="1:15" s="13" customFormat="1" ht="16" customHeight="1" x14ac:dyDescent="0.35">
      <c r="A19" s="121"/>
      <c r="B19" s="122"/>
      <c r="C19" s="123" t="s">
        <v>43</v>
      </c>
      <c r="D19" s="124">
        <v>400</v>
      </c>
      <c r="E19" s="42"/>
      <c r="F19" s="130">
        <f>D19*E19</f>
        <v>0</v>
      </c>
      <c r="G19" s="166"/>
      <c r="H19" s="154"/>
      <c r="I19" s="154"/>
      <c r="J19" s="154"/>
      <c r="K19" s="154"/>
      <c r="L19" s="154"/>
      <c r="M19" s="154"/>
      <c r="N19" s="154"/>
      <c r="O19" s="154"/>
    </row>
    <row r="20" spans="1:15" s="13" customFormat="1" ht="16" customHeight="1" x14ac:dyDescent="0.35">
      <c r="A20" s="121"/>
      <c r="B20" s="122"/>
      <c r="C20" s="123"/>
      <c r="D20" s="124"/>
      <c r="E20" s="132"/>
      <c r="F20" s="130"/>
      <c r="G20" s="166"/>
      <c r="H20" s="154"/>
      <c r="I20" s="154"/>
      <c r="J20" s="154"/>
      <c r="K20" s="154"/>
      <c r="L20" s="154"/>
      <c r="M20" s="154"/>
      <c r="N20" s="154"/>
      <c r="O20" s="154"/>
    </row>
    <row r="21" spans="1:15" s="13" customFormat="1" ht="16" customHeight="1" thickBot="1" x14ac:dyDescent="0.4">
      <c r="A21" s="121"/>
      <c r="B21" s="122"/>
      <c r="C21" s="133" t="s">
        <v>44</v>
      </c>
      <c r="D21" s="134">
        <v>300</v>
      </c>
      <c r="E21" s="42"/>
      <c r="F21" s="130">
        <f>D21*E21</f>
        <v>0</v>
      </c>
      <c r="G21" s="166"/>
      <c r="H21" s="154"/>
      <c r="I21" s="154"/>
      <c r="J21" s="154"/>
      <c r="K21" s="154"/>
      <c r="L21" s="154"/>
      <c r="M21" s="154"/>
      <c r="N21" s="154"/>
      <c r="O21" s="154"/>
    </row>
    <row r="22" spans="1:15" s="34" customFormat="1" ht="24" customHeight="1" thickBot="1" x14ac:dyDescent="0.35">
      <c r="A22" s="135"/>
      <c r="B22" s="136" t="s">
        <v>45</v>
      </c>
      <c r="C22" s="137"/>
      <c r="D22" s="138" t="str">
        <f>IF(F22=0,"",F22/E22)</f>
        <v/>
      </c>
      <c r="E22" s="139">
        <f>E8</f>
        <v>0</v>
      </c>
      <c r="F22" s="140">
        <f>SUM(F8:F21)</f>
        <v>0</v>
      </c>
      <c r="G22" s="167"/>
      <c r="H22" s="168"/>
      <c r="I22" s="168"/>
      <c r="J22" s="169"/>
      <c r="K22" s="168"/>
      <c r="L22" s="168"/>
      <c r="M22" s="168"/>
      <c r="N22" s="168"/>
      <c r="O22" s="168"/>
    </row>
    <row r="23" spans="1:15" s="34" customFormat="1" ht="26.5" thickBot="1" x14ac:dyDescent="0.35">
      <c r="A23" s="141"/>
      <c r="B23" s="142" t="s">
        <v>46</v>
      </c>
      <c r="C23" s="143"/>
      <c r="D23" s="150">
        <v>7.7</v>
      </c>
      <c r="E23" s="144"/>
      <c r="F23" s="140">
        <f>F22*D23/100</f>
        <v>0</v>
      </c>
      <c r="G23" s="168"/>
      <c r="H23" s="168"/>
      <c r="I23" s="168"/>
      <c r="J23" s="168"/>
      <c r="K23" s="168"/>
      <c r="L23" s="168"/>
      <c r="M23" s="168"/>
      <c r="N23" s="168"/>
      <c r="O23" s="168"/>
    </row>
    <row r="24" spans="1:15" s="34" customFormat="1" ht="24" customHeight="1" thickBot="1" x14ac:dyDescent="0.35">
      <c r="A24" s="145"/>
      <c r="B24" s="136" t="s">
        <v>47</v>
      </c>
      <c r="C24" s="146"/>
      <c r="D24" s="147" t="str">
        <f>IF(F24=0,"",F24/E24)</f>
        <v/>
      </c>
      <c r="E24" s="148">
        <f>E8</f>
        <v>0</v>
      </c>
      <c r="F24" s="149">
        <f>ROUNDDOWN(F22+F23,0)</f>
        <v>0</v>
      </c>
      <c r="G24" s="168"/>
      <c r="H24" s="168"/>
      <c r="I24" s="168"/>
      <c r="J24" s="168"/>
      <c r="K24" s="168"/>
      <c r="L24" s="168"/>
      <c r="M24" s="168"/>
      <c r="N24" s="168"/>
      <c r="O24" s="168"/>
    </row>
    <row r="25" spans="1:15" s="13" customFormat="1" ht="15.5" x14ac:dyDescent="0.35">
      <c r="A25" s="170"/>
      <c r="B25" s="171"/>
      <c r="C25" s="119"/>
      <c r="D25" s="172"/>
      <c r="E25" s="124"/>
      <c r="F25" s="170"/>
      <c r="G25" s="170"/>
      <c r="H25" s="154"/>
      <c r="I25" s="154"/>
      <c r="J25" s="154"/>
      <c r="K25" s="154"/>
      <c r="L25" s="154"/>
      <c r="M25" s="154"/>
      <c r="N25" s="154"/>
      <c r="O25" s="154"/>
    </row>
    <row r="26" spans="1:15" s="13" customFormat="1" ht="15.5" x14ac:dyDescent="0.35">
      <c r="A26" s="691" t="s">
        <v>48</v>
      </c>
      <c r="B26" s="692"/>
      <c r="C26" s="692"/>
      <c r="D26" s="692"/>
      <c r="E26" s="692"/>
      <c r="F26" s="692"/>
      <c r="G26" s="174"/>
      <c r="H26" s="154"/>
      <c r="I26" s="154"/>
      <c r="J26" s="154"/>
      <c r="K26" s="154"/>
      <c r="L26" s="154"/>
      <c r="M26" s="154"/>
      <c r="N26" s="154"/>
      <c r="O26" s="154"/>
    </row>
    <row r="27" spans="1:15" s="13" customFormat="1" ht="15.5" x14ac:dyDescent="0.35">
      <c r="A27" s="693"/>
      <c r="B27" s="694"/>
      <c r="C27" s="694"/>
      <c r="D27" s="694"/>
      <c r="E27" s="694"/>
      <c r="F27" s="694"/>
      <c r="G27" s="174"/>
      <c r="H27" s="154"/>
      <c r="I27" s="154"/>
      <c r="J27" s="154"/>
      <c r="K27" s="154"/>
      <c r="L27" s="154"/>
      <c r="M27" s="154"/>
      <c r="N27" s="154"/>
      <c r="O27" s="154"/>
    </row>
    <row r="28" spans="1:15" s="13" customFormat="1" ht="15.5" x14ac:dyDescent="0.35">
      <c r="A28" s="694"/>
      <c r="B28" s="694"/>
      <c r="C28" s="694"/>
      <c r="D28" s="694"/>
      <c r="E28" s="694"/>
      <c r="F28" s="694"/>
      <c r="G28" s="174"/>
      <c r="H28" s="154"/>
      <c r="I28" s="154"/>
      <c r="J28" s="154"/>
      <c r="K28" s="154"/>
      <c r="L28" s="154"/>
      <c r="M28" s="154"/>
      <c r="N28" s="154"/>
      <c r="O28" s="154"/>
    </row>
    <row r="29" spans="1:15" s="13" customFormat="1" ht="15.5" x14ac:dyDescent="0.35">
      <c r="A29" s="694"/>
      <c r="B29" s="694"/>
      <c r="C29" s="694"/>
      <c r="D29" s="694"/>
      <c r="E29" s="694"/>
      <c r="F29" s="694"/>
      <c r="G29" s="176"/>
      <c r="H29" s="154"/>
      <c r="I29" s="154"/>
      <c r="J29" s="154"/>
      <c r="K29" s="154"/>
      <c r="L29" s="154"/>
      <c r="M29" s="154"/>
      <c r="N29" s="154"/>
      <c r="O29" s="154"/>
    </row>
    <row r="30" spans="1:15" s="13" customFormat="1" ht="15.5" x14ac:dyDescent="0.35">
      <c r="A30" s="175"/>
      <c r="B30" s="177"/>
      <c r="C30" s="108"/>
      <c r="D30" s="110"/>
      <c r="E30" s="111"/>
      <c r="F30" s="108"/>
      <c r="G30" s="108"/>
      <c r="H30" s="108"/>
      <c r="I30" s="154"/>
      <c r="J30" s="154"/>
      <c r="K30" s="154"/>
      <c r="L30" s="154"/>
      <c r="M30" s="154"/>
      <c r="N30" s="154"/>
      <c r="O30" s="154"/>
    </row>
    <row r="31" spans="1:15" s="12" customFormat="1" ht="14.25" customHeight="1" x14ac:dyDescent="0.35">
      <c r="A31" s="151" t="s">
        <v>177</v>
      </c>
      <c r="B31" s="152"/>
      <c r="C31" s="153"/>
      <c r="D31" s="154"/>
      <c r="E31" s="155"/>
      <c r="F31" s="156" t="s">
        <v>28</v>
      </c>
      <c r="G31" s="156"/>
      <c r="H31" s="152"/>
      <c r="I31" s="152"/>
      <c r="J31" s="152"/>
      <c r="K31" s="152"/>
      <c r="L31" s="152"/>
      <c r="M31" s="152"/>
      <c r="N31" s="152"/>
      <c r="O31" s="152"/>
    </row>
    <row r="32" spans="1:15" ht="23.25" customHeight="1" thickBot="1" x14ac:dyDescent="0.4">
      <c r="A32" s="157"/>
      <c r="B32" s="158"/>
      <c r="C32" s="158"/>
      <c r="D32" s="159"/>
      <c r="E32" s="160"/>
      <c r="F32" s="159"/>
      <c r="G32" s="159"/>
      <c r="H32" s="158"/>
      <c r="I32" s="161"/>
      <c r="J32" s="161"/>
      <c r="K32" s="161"/>
      <c r="L32" s="161"/>
      <c r="M32" s="161"/>
      <c r="N32" s="161"/>
      <c r="O32" s="161"/>
    </row>
    <row r="33" spans="1:15" s="15" customFormat="1" ht="27.75" customHeight="1" thickBot="1" x14ac:dyDescent="0.35">
      <c r="A33" s="105" t="s">
        <v>274</v>
      </c>
      <c r="B33" s="106"/>
      <c r="C33" s="106"/>
      <c r="D33" s="106"/>
      <c r="E33" s="106"/>
      <c r="F33" s="107"/>
      <c r="G33" s="163"/>
      <c r="H33" s="163"/>
      <c r="I33" s="163"/>
      <c r="J33" s="163"/>
      <c r="K33" s="163"/>
      <c r="L33" s="163"/>
      <c r="M33" s="163"/>
      <c r="N33" s="163"/>
      <c r="O33" s="163"/>
    </row>
    <row r="34" spans="1:15" ht="15.75" customHeight="1" x14ac:dyDescent="0.25">
      <c r="A34" s="108"/>
      <c r="B34" s="109"/>
      <c r="C34" s="108"/>
      <c r="D34" s="110"/>
      <c r="E34" s="111"/>
      <c r="F34" s="108"/>
      <c r="G34" s="108"/>
      <c r="H34" s="108"/>
      <c r="I34" s="161"/>
      <c r="J34" s="161"/>
      <c r="K34" s="161"/>
      <c r="L34" s="161"/>
      <c r="M34" s="161"/>
      <c r="N34" s="161"/>
      <c r="O34" s="161"/>
    </row>
    <row r="35" spans="1:15" s="12" customFormat="1" ht="33.75" customHeight="1" x14ac:dyDescent="0.35">
      <c r="A35" s="112" t="s">
        <v>29</v>
      </c>
      <c r="B35" s="113" t="s">
        <v>30</v>
      </c>
      <c r="C35" s="114"/>
      <c r="D35" s="115" t="s">
        <v>49</v>
      </c>
      <c r="E35" s="112" t="s">
        <v>50</v>
      </c>
      <c r="F35" s="112" t="s">
        <v>51</v>
      </c>
      <c r="G35" s="164"/>
      <c r="H35" s="152"/>
      <c r="I35" s="152"/>
      <c r="J35" s="152"/>
      <c r="K35" s="152"/>
      <c r="L35" s="152"/>
      <c r="M35" s="152"/>
      <c r="N35" s="152"/>
      <c r="O35" s="152"/>
    </row>
    <row r="36" spans="1:15" s="13" customFormat="1" ht="15.5" x14ac:dyDescent="0.35">
      <c r="A36" s="116">
        <v>9</v>
      </c>
      <c r="B36" s="178" t="s">
        <v>52</v>
      </c>
      <c r="C36" s="179"/>
      <c r="D36" s="119"/>
      <c r="E36" s="180"/>
      <c r="F36" s="180"/>
      <c r="G36" s="181"/>
      <c r="H36" s="154"/>
      <c r="I36" s="154"/>
      <c r="J36" s="154"/>
      <c r="K36" s="154"/>
      <c r="L36" s="154"/>
      <c r="M36" s="154"/>
      <c r="N36" s="154"/>
      <c r="O36" s="154"/>
    </row>
    <row r="37" spans="1:15" s="13" customFormat="1" ht="15.5" x14ac:dyDescent="0.35">
      <c r="A37" s="121"/>
      <c r="B37" s="122" t="s">
        <v>53</v>
      </c>
      <c r="C37" s="123" t="s">
        <v>54</v>
      </c>
      <c r="D37" s="126">
        <v>40</v>
      </c>
      <c r="E37" s="40"/>
      <c r="F37" s="127">
        <f>D37*E37</f>
        <v>0</v>
      </c>
      <c r="G37" s="165"/>
      <c r="H37" s="154"/>
      <c r="I37" s="154"/>
      <c r="J37" s="154"/>
      <c r="K37" s="154"/>
      <c r="L37" s="154"/>
      <c r="M37" s="154"/>
      <c r="N37" s="154"/>
      <c r="O37" s="154"/>
    </row>
    <row r="38" spans="1:15" s="13" customFormat="1" ht="15.5" x14ac:dyDescent="0.35">
      <c r="A38" s="121"/>
      <c r="B38" s="122"/>
      <c r="C38" s="123" t="s">
        <v>55</v>
      </c>
      <c r="D38" s="124">
        <v>10</v>
      </c>
      <c r="E38" s="40"/>
      <c r="F38" s="127">
        <f>D38*E38</f>
        <v>0</v>
      </c>
      <c r="G38" s="165"/>
      <c r="H38" s="154"/>
      <c r="I38" s="154"/>
      <c r="J38" s="154"/>
      <c r="K38" s="154"/>
      <c r="L38" s="154"/>
      <c r="M38" s="154"/>
      <c r="N38" s="154"/>
      <c r="O38" s="154"/>
    </row>
    <row r="39" spans="1:15" s="13" customFormat="1" ht="15.5" x14ac:dyDescent="0.35">
      <c r="A39" s="121"/>
      <c r="B39" s="122"/>
      <c r="C39" s="123" t="s">
        <v>56</v>
      </c>
      <c r="D39" s="124">
        <v>20</v>
      </c>
      <c r="E39" s="40"/>
      <c r="F39" s="127">
        <f>D39*E39</f>
        <v>0</v>
      </c>
      <c r="G39" s="165"/>
      <c r="H39" s="154"/>
      <c r="I39" s="154"/>
      <c r="J39" s="154"/>
      <c r="K39" s="154"/>
      <c r="L39" s="154"/>
      <c r="M39" s="154"/>
      <c r="N39" s="154"/>
      <c r="O39" s="154"/>
    </row>
    <row r="40" spans="1:15" s="13" customFormat="1" ht="15.5" x14ac:dyDescent="0.35">
      <c r="A40" s="121"/>
      <c r="B40" s="122"/>
      <c r="C40" s="123"/>
      <c r="D40" s="124"/>
      <c r="E40" s="130"/>
      <c r="F40" s="127"/>
      <c r="G40" s="165"/>
      <c r="H40" s="154"/>
      <c r="I40" s="154"/>
      <c r="J40" s="154"/>
      <c r="K40" s="154"/>
      <c r="L40" s="154"/>
      <c r="M40" s="154"/>
      <c r="N40" s="154"/>
      <c r="O40" s="154"/>
    </row>
    <row r="41" spans="1:15" s="13" customFormat="1" ht="15.5" x14ac:dyDescent="0.35">
      <c r="A41" s="121"/>
      <c r="B41" s="122"/>
      <c r="C41" s="123" t="s">
        <v>57</v>
      </c>
      <c r="D41" s="124">
        <v>15</v>
      </c>
      <c r="E41" s="40"/>
      <c r="F41" s="127">
        <f>D41*E41</f>
        <v>0</v>
      </c>
      <c r="G41" s="165"/>
      <c r="H41" s="154"/>
      <c r="I41" s="154"/>
      <c r="J41" s="154"/>
      <c r="K41" s="154"/>
      <c r="L41" s="154"/>
      <c r="M41" s="154"/>
      <c r="N41" s="154"/>
      <c r="O41" s="154"/>
    </row>
    <row r="42" spans="1:15" s="13" customFormat="1" ht="15.5" x14ac:dyDescent="0.35">
      <c r="A42" s="121"/>
      <c r="B42" s="122"/>
      <c r="C42" s="123" t="s">
        <v>58</v>
      </c>
      <c r="D42" s="128"/>
      <c r="E42" s="130"/>
      <c r="F42" s="127"/>
      <c r="G42" s="165"/>
      <c r="H42" s="154"/>
      <c r="I42" s="154"/>
      <c r="J42" s="154"/>
      <c r="K42" s="154"/>
      <c r="L42" s="154"/>
      <c r="M42" s="154"/>
      <c r="N42" s="154"/>
      <c r="O42" s="154"/>
    </row>
    <row r="43" spans="1:15" s="13" customFormat="1" ht="15.5" x14ac:dyDescent="0.35">
      <c r="A43" s="121"/>
      <c r="B43" s="122"/>
      <c r="C43" s="123"/>
      <c r="D43" s="128"/>
      <c r="E43" s="130"/>
      <c r="F43" s="127"/>
      <c r="G43" s="165"/>
      <c r="H43" s="154"/>
      <c r="I43" s="154"/>
      <c r="J43" s="154"/>
      <c r="K43" s="154"/>
      <c r="L43" s="154"/>
      <c r="M43" s="154"/>
      <c r="N43" s="154"/>
      <c r="O43" s="154"/>
    </row>
    <row r="44" spans="1:15" s="13" customFormat="1" ht="15.5" x14ac:dyDescent="0.35">
      <c r="A44" s="121"/>
      <c r="B44" s="122"/>
      <c r="C44" s="123" t="s">
        <v>37</v>
      </c>
      <c r="D44" s="128"/>
      <c r="E44" s="130"/>
      <c r="F44" s="127"/>
      <c r="G44" s="165"/>
      <c r="H44" s="154"/>
      <c r="I44" s="154"/>
      <c r="J44" s="154"/>
      <c r="K44" s="154"/>
      <c r="L44" s="154"/>
      <c r="M44" s="154"/>
      <c r="N44" s="154"/>
      <c r="O44" s="154"/>
    </row>
    <row r="45" spans="1:15" s="19" customFormat="1" ht="13.5" customHeight="1" x14ac:dyDescent="0.3">
      <c r="A45" s="121"/>
      <c r="B45" s="122"/>
      <c r="C45" s="123" t="s">
        <v>59</v>
      </c>
      <c r="D45" s="124">
        <v>5</v>
      </c>
      <c r="E45" s="40"/>
      <c r="F45" s="127">
        <f>D45*E45</f>
        <v>0</v>
      </c>
      <c r="G45" s="165"/>
      <c r="H45" s="182"/>
      <c r="I45" s="182"/>
      <c r="J45" s="182"/>
      <c r="K45" s="182"/>
      <c r="L45" s="182"/>
      <c r="M45" s="182"/>
      <c r="N45" s="182"/>
      <c r="O45" s="182"/>
    </row>
    <row r="46" spans="1:15" s="10" customFormat="1" ht="15" customHeight="1" x14ac:dyDescent="0.3">
      <c r="A46" s="121"/>
      <c r="B46" s="122"/>
      <c r="C46" s="123" t="s">
        <v>39</v>
      </c>
      <c r="D46" s="124">
        <v>10</v>
      </c>
      <c r="E46" s="40"/>
      <c r="F46" s="127">
        <f>D46*E46</f>
        <v>0</v>
      </c>
      <c r="G46" s="165"/>
      <c r="H46" s="183"/>
      <c r="I46" s="183"/>
      <c r="J46" s="183"/>
      <c r="K46" s="183"/>
      <c r="L46" s="183"/>
      <c r="M46" s="183"/>
      <c r="N46" s="183"/>
      <c r="O46" s="183"/>
    </row>
    <row r="47" spans="1:15" s="10" customFormat="1" ht="15" customHeight="1" x14ac:dyDescent="0.3">
      <c r="A47" s="121"/>
      <c r="B47" s="122"/>
      <c r="C47" s="123" t="s">
        <v>40</v>
      </c>
      <c r="D47" s="124">
        <v>20</v>
      </c>
      <c r="E47" s="40"/>
      <c r="F47" s="127">
        <f>D47*E47</f>
        <v>0</v>
      </c>
      <c r="G47" s="165"/>
      <c r="H47" s="183"/>
      <c r="I47" s="183"/>
      <c r="J47" s="183"/>
      <c r="K47" s="183"/>
      <c r="L47" s="183"/>
      <c r="M47" s="183"/>
      <c r="N47" s="183"/>
      <c r="O47" s="183"/>
    </row>
    <row r="48" spans="1:15" s="10" customFormat="1" ht="14.25" customHeight="1" x14ac:dyDescent="0.3">
      <c r="A48" s="121"/>
      <c r="B48" s="122"/>
      <c r="C48" s="123"/>
      <c r="D48" s="124"/>
      <c r="E48" s="130"/>
      <c r="F48" s="127"/>
      <c r="G48" s="165"/>
      <c r="H48" s="183"/>
      <c r="I48" s="183"/>
      <c r="J48" s="183"/>
      <c r="K48" s="183"/>
      <c r="L48" s="183"/>
      <c r="M48" s="183"/>
      <c r="N48" s="183"/>
      <c r="O48" s="183"/>
    </row>
    <row r="49" spans="1:15" s="10" customFormat="1" ht="15" customHeight="1" x14ac:dyDescent="0.3">
      <c r="A49" s="121"/>
      <c r="B49" s="122"/>
      <c r="C49" s="123" t="s">
        <v>41</v>
      </c>
      <c r="D49" s="124">
        <v>10</v>
      </c>
      <c r="E49" s="40"/>
      <c r="F49" s="127">
        <f>D49*E49</f>
        <v>0</v>
      </c>
      <c r="G49" s="165"/>
      <c r="H49" s="183"/>
      <c r="I49" s="183"/>
      <c r="J49" s="183"/>
      <c r="K49" s="183"/>
      <c r="L49" s="183"/>
      <c r="M49" s="183"/>
      <c r="N49" s="183"/>
      <c r="O49" s="183"/>
    </row>
    <row r="50" spans="1:15" s="10" customFormat="1" ht="15.75" customHeight="1" x14ac:dyDescent="0.3">
      <c r="A50" s="121"/>
      <c r="B50" s="122"/>
      <c r="C50" s="123"/>
      <c r="D50" s="124"/>
      <c r="E50" s="130"/>
      <c r="F50" s="127"/>
      <c r="G50" s="165"/>
      <c r="H50" s="183"/>
      <c r="I50" s="183"/>
      <c r="J50" s="183"/>
      <c r="K50" s="183"/>
      <c r="L50" s="183"/>
      <c r="M50" s="183"/>
      <c r="N50" s="183"/>
      <c r="O50" s="183"/>
    </row>
    <row r="51" spans="1:15" s="10" customFormat="1" ht="15" customHeight="1" x14ac:dyDescent="0.3">
      <c r="A51" s="121"/>
      <c r="B51" s="122"/>
      <c r="C51" s="123" t="s">
        <v>42</v>
      </c>
      <c r="D51" s="124">
        <v>5</v>
      </c>
      <c r="E51" s="40"/>
      <c r="F51" s="127">
        <f>D51*E51</f>
        <v>0</v>
      </c>
      <c r="G51" s="165"/>
      <c r="H51" s="183"/>
      <c r="I51" s="183"/>
      <c r="J51" s="183"/>
      <c r="K51" s="183"/>
      <c r="L51" s="183"/>
      <c r="M51" s="183"/>
      <c r="N51" s="183"/>
      <c r="O51" s="183"/>
    </row>
    <row r="52" spans="1:15" s="16" customFormat="1" ht="13" x14ac:dyDescent="0.3">
      <c r="A52" s="121"/>
      <c r="B52" s="122"/>
      <c r="C52" s="123"/>
      <c r="D52" s="124"/>
      <c r="E52" s="130"/>
      <c r="F52" s="127"/>
      <c r="G52" s="165"/>
      <c r="H52" s="109"/>
      <c r="I52" s="109"/>
      <c r="J52" s="109"/>
      <c r="K52" s="109"/>
      <c r="L52" s="109"/>
      <c r="M52" s="109"/>
      <c r="N52" s="109"/>
      <c r="O52" s="109"/>
    </row>
    <row r="53" spans="1:15" s="20" customFormat="1" ht="15" customHeight="1" x14ac:dyDescent="0.3">
      <c r="A53" s="184"/>
      <c r="B53" s="185"/>
      <c r="C53" s="186" t="s">
        <v>43</v>
      </c>
      <c r="D53" s="187">
        <v>10</v>
      </c>
      <c r="E53" s="41"/>
      <c r="F53" s="188">
        <f>D53*E53</f>
        <v>0</v>
      </c>
      <c r="G53" s="167"/>
      <c r="H53" s="189"/>
      <c r="I53" s="189"/>
      <c r="J53" s="189"/>
      <c r="K53" s="189"/>
      <c r="L53" s="189"/>
      <c r="M53" s="189"/>
      <c r="N53" s="189"/>
      <c r="O53" s="189"/>
    </row>
    <row r="54" spans="1:15" s="20" customFormat="1" ht="15" customHeight="1" x14ac:dyDescent="0.3">
      <c r="A54" s="184"/>
      <c r="B54" s="185"/>
      <c r="C54" s="186"/>
      <c r="D54" s="190"/>
      <c r="E54" s="191"/>
      <c r="F54" s="188"/>
      <c r="G54" s="167"/>
      <c r="H54" s="189"/>
      <c r="I54" s="189"/>
      <c r="J54" s="189"/>
      <c r="K54" s="189"/>
      <c r="L54" s="189"/>
      <c r="M54" s="189"/>
      <c r="N54" s="189"/>
      <c r="O54" s="189"/>
    </row>
    <row r="55" spans="1:15" s="20" customFormat="1" ht="15" customHeight="1" x14ac:dyDescent="0.3">
      <c r="A55" s="184"/>
      <c r="B55" s="185"/>
      <c r="C55" s="186" t="s">
        <v>60</v>
      </c>
      <c r="D55" s="190">
        <v>15</v>
      </c>
      <c r="E55" s="41"/>
      <c r="F55" s="188">
        <f>D55*E55</f>
        <v>0</v>
      </c>
      <c r="G55" s="167"/>
      <c r="H55" s="189"/>
      <c r="I55" s="189"/>
      <c r="J55" s="189"/>
      <c r="K55" s="189"/>
      <c r="L55" s="189"/>
      <c r="M55" s="189"/>
      <c r="N55" s="189"/>
      <c r="O55" s="189"/>
    </row>
    <row r="56" spans="1:15" s="20" customFormat="1" ht="15" customHeight="1" x14ac:dyDescent="0.3">
      <c r="A56" s="184"/>
      <c r="B56" s="185"/>
      <c r="C56" s="186"/>
      <c r="D56" s="190"/>
      <c r="E56" s="191"/>
      <c r="F56" s="188"/>
      <c r="G56" s="167"/>
      <c r="H56" s="189"/>
      <c r="I56" s="189"/>
      <c r="J56" s="189"/>
      <c r="K56" s="189"/>
      <c r="L56" s="189"/>
      <c r="M56" s="189"/>
      <c r="N56" s="189"/>
      <c r="O56" s="189"/>
    </row>
    <row r="57" spans="1:15" s="20" customFormat="1" ht="27.75" customHeight="1" x14ac:dyDescent="0.3">
      <c r="A57" s="184"/>
      <c r="B57" s="185"/>
      <c r="C57" s="517" t="s">
        <v>182</v>
      </c>
      <c r="D57" s="190">
        <v>25</v>
      </c>
      <c r="E57" s="41"/>
      <c r="F57" s="188">
        <f>D57*E57</f>
        <v>0</v>
      </c>
      <c r="G57" s="167"/>
      <c r="H57" s="189"/>
      <c r="I57" s="189"/>
      <c r="J57" s="189"/>
      <c r="K57" s="189"/>
      <c r="L57" s="189"/>
      <c r="M57" s="189"/>
      <c r="N57" s="189"/>
      <c r="O57" s="189"/>
    </row>
    <row r="58" spans="1:15" s="20" customFormat="1" ht="27.75" customHeight="1" x14ac:dyDescent="0.3">
      <c r="A58" s="184"/>
      <c r="B58" s="185"/>
      <c r="C58" s="517" t="s">
        <v>183</v>
      </c>
      <c r="D58" s="190">
        <v>35</v>
      </c>
      <c r="E58" s="41"/>
      <c r="F58" s="188">
        <f>D58*E58</f>
        <v>0</v>
      </c>
      <c r="G58" s="167"/>
      <c r="H58" s="189"/>
      <c r="I58" s="189"/>
      <c r="J58" s="189"/>
      <c r="K58" s="189"/>
      <c r="L58" s="189"/>
      <c r="M58" s="189"/>
      <c r="N58" s="189"/>
      <c r="O58" s="189"/>
    </row>
    <row r="59" spans="1:15" s="20" customFormat="1" ht="15" customHeight="1" x14ac:dyDescent="0.3">
      <c r="A59" s="184"/>
      <c r="B59" s="185"/>
      <c r="C59" s="186"/>
      <c r="D59" s="190"/>
      <c r="E59" s="191"/>
      <c r="F59" s="188"/>
      <c r="G59" s="167"/>
      <c r="H59" s="189"/>
      <c r="I59" s="189"/>
      <c r="J59" s="189"/>
      <c r="K59" s="189"/>
      <c r="L59" s="189"/>
      <c r="M59" s="189"/>
      <c r="N59" s="189"/>
      <c r="O59" s="189"/>
    </row>
    <row r="60" spans="1:15" s="20" customFormat="1" ht="15" customHeight="1" x14ac:dyDescent="0.3">
      <c r="A60" s="184"/>
      <c r="B60" s="185"/>
      <c r="C60" s="186" t="s">
        <v>61</v>
      </c>
      <c r="D60" s="190">
        <v>10</v>
      </c>
      <c r="E60" s="41"/>
      <c r="F60" s="188">
        <f>D60*E60</f>
        <v>0</v>
      </c>
      <c r="G60" s="167"/>
      <c r="H60" s="189"/>
      <c r="I60" s="189"/>
      <c r="J60" s="189"/>
      <c r="K60" s="189"/>
      <c r="L60" s="189"/>
      <c r="M60" s="189"/>
      <c r="N60" s="189"/>
      <c r="O60" s="189"/>
    </row>
    <row r="61" spans="1:15" s="16" customFormat="1" ht="13" x14ac:dyDescent="0.3">
      <c r="A61" s="121"/>
      <c r="B61" s="122"/>
      <c r="C61" s="123"/>
      <c r="D61" s="124"/>
      <c r="E61" s="130"/>
      <c r="F61" s="127"/>
      <c r="G61" s="165"/>
      <c r="H61" s="109"/>
      <c r="I61" s="109"/>
      <c r="J61" s="109"/>
      <c r="K61" s="109"/>
      <c r="L61" s="109"/>
      <c r="M61" s="109"/>
      <c r="N61" s="109"/>
      <c r="O61" s="109"/>
    </row>
    <row r="62" spans="1:15" s="20" customFormat="1" ht="15" customHeight="1" x14ac:dyDescent="0.3">
      <c r="A62" s="184"/>
      <c r="B62" s="185"/>
      <c r="C62" s="186" t="s">
        <v>62</v>
      </c>
      <c r="D62" s="187">
        <v>15</v>
      </c>
      <c r="E62" s="41"/>
      <c r="F62" s="188">
        <f>D62*E62</f>
        <v>0</v>
      </c>
      <c r="G62" s="167"/>
      <c r="H62" s="189"/>
      <c r="I62" s="189"/>
      <c r="J62" s="189"/>
      <c r="K62" s="189"/>
      <c r="L62" s="189"/>
      <c r="M62" s="189"/>
      <c r="N62" s="189"/>
      <c r="O62" s="189"/>
    </row>
    <row r="63" spans="1:15" s="22" customFormat="1" ht="16" customHeight="1" thickBot="1" x14ac:dyDescent="0.35">
      <c r="A63" s="184"/>
      <c r="B63" s="185"/>
      <c r="C63" s="195"/>
      <c r="D63" s="196"/>
      <c r="E63" s="191"/>
      <c r="F63" s="197">
        <f>D63*E63</f>
        <v>0</v>
      </c>
      <c r="G63" s="198"/>
      <c r="H63" s="199"/>
      <c r="I63" s="199"/>
      <c r="J63" s="199"/>
      <c r="K63" s="199"/>
      <c r="L63" s="199"/>
      <c r="M63" s="199"/>
      <c r="N63" s="199"/>
      <c r="O63" s="199"/>
    </row>
    <row r="64" spans="1:15" s="22" customFormat="1" ht="24" customHeight="1" thickBot="1" x14ac:dyDescent="0.35">
      <c r="A64" s="200"/>
      <c r="B64" s="136" t="s">
        <v>45</v>
      </c>
      <c r="C64" s="137"/>
      <c r="D64" s="147" t="str">
        <f>IF(F64=0,"",F64/E64)</f>
        <v/>
      </c>
      <c r="E64" s="201">
        <f>E37</f>
        <v>0</v>
      </c>
      <c r="F64" s="202">
        <f>SUM(F37:F63)</f>
        <v>0</v>
      </c>
      <c r="G64" s="198"/>
      <c r="H64" s="199"/>
      <c r="I64" s="199"/>
      <c r="J64" s="199"/>
      <c r="K64" s="199"/>
      <c r="L64" s="199"/>
      <c r="M64" s="199"/>
      <c r="N64" s="199"/>
      <c r="O64" s="199"/>
    </row>
    <row r="65" spans="1:15" s="22" customFormat="1" ht="42.75" customHeight="1" thickBot="1" x14ac:dyDescent="0.35">
      <c r="A65" s="203"/>
      <c r="B65" s="695" t="s">
        <v>46</v>
      </c>
      <c r="C65" s="696"/>
      <c r="D65" s="150">
        <v>7.7</v>
      </c>
      <c r="E65" s="147"/>
      <c r="F65" s="140">
        <f>F64*D65/100</f>
        <v>0</v>
      </c>
      <c r="G65" s="199"/>
      <c r="H65" s="199"/>
      <c r="I65" s="199"/>
      <c r="J65" s="199"/>
      <c r="K65" s="199"/>
      <c r="L65" s="199"/>
      <c r="M65" s="199"/>
      <c r="N65" s="199"/>
      <c r="O65" s="199"/>
    </row>
    <row r="66" spans="1:15" s="22" customFormat="1" ht="24" customHeight="1" thickBot="1" x14ac:dyDescent="0.35">
      <c r="A66" s="204"/>
      <c r="B66" s="136" t="s">
        <v>63</v>
      </c>
      <c r="C66" s="146"/>
      <c r="D66" s="147" t="str">
        <f>IF(F66=0,"",F66/E66)</f>
        <v/>
      </c>
      <c r="E66" s="205">
        <f>E64</f>
        <v>0</v>
      </c>
      <c r="F66" s="149">
        <f>ROUNDDOWN(F64+F65,0)</f>
        <v>0</v>
      </c>
      <c r="G66" s="199"/>
      <c r="H66" s="199"/>
      <c r="I66" s="199"/>
      <c r="J66" s="199"/>
      <c r="K66" s="199"/>
      <c r="L66" s="199"/>
      <c r="M66" s="199"/>
      <c r="N66" s="199"/>
      <c r="O66" s="199"/>
    </row>
    <row r="67" spans="1:15" s="19" customFormat="1" ht="12" customHeight="1" x14ac:dyDescent="0.3">
      <c r="A67" s="170"/>
      <c r="B67" s="171"/>
      <c r="C67" s="119"/>
      <c r="D67" s="172"/>
      <c r="E67" s="124"/>
      <c r="F67" s="170"/>
      <c r="G67" s="170"/>
      <c r="H67" s="182"/>
      <c r="I67" s="182"/>
      <c r="J67" s="182"/>
      <c r="K67" s="182"/>
      <c r="L67" s="182"/>
      <c r="M67" s="182"/>
      <c r="N67" s="182"/>
      <c r="O67" s="182"/>
    </row>
    <row r="68" spans="1:15" s="19" customFormat="1" ht="15" customHeight="1" x14ac:dyDescent="0.3">
      <c r="A68" s="691" t="s">
        <v>48</v>
      </c>
      <c r="B68" s="692"/>
      <c r="C68" s="692"/>
      <c r="D68" s="692"/>
      <c r="E68" s="692"/>
      <c r="F68" s="692"/>
      <c r="G68" s="174"/>
      <c r="H68" s="182"/>
      <c r="I68" s="182"/>
      <c r="J68" s="182"/>
      <c r="K68" s="182"/>
      <c r="L68" s="182"/>
      <c r="M68" s="182"/>
      <c r="N68" s="182"/>
      <c r="O68" s="182"/>
    </row>
    <row r="69" spans="1:15" s="19" customFormat="1" ht="15" customHeight="1" x14ac:dyDescent="0.3">
      <c r="A69" s="693" t="s">
        <v>286</v>
      </c>
      <c r="B69" s="694"/>
      <c r="C69" s="694"/>
      <c r="D69" s="694"/>
      <c r="E69" s="694"/>
      <c r="F69" s="694"/>
      <c r="G69" s="174"/>
      <c r="H69" s="182"/>
      <c r="I69" s="182"/>
      <c r="J69" s="182"/>
      <c r="K69" s="182"/>
      <c r="L69" s="182"/>
      <c r="M69" s="182"/>
      <c r="N69" s="182"/>
      <c r="O69" s="182"/>
    </row>
    <row r="70" spans="1:15" s="19" customFormat="1" ht="15" customHeight="1" x14ac:dyDescent="0.3">
      <c r="A70" s="694"/>
      <c r="B70" s="694"/>
      <c r="C70" s="694"/>
      <c r="D70" s="694"/>
      <c r="E70" s="694"/>
      <c r="F70" s="694"/>
      <c r="G70" s="174"/>
      <c r="H70" s="182"/>
      <c r="I70" s="182"/>
      <c r="J70" s="182"/>
      <c r="K70" s="182"/>
      <c r="L70" s="182"/>
      <c r="M70" s="182"/>
      <c r="N70" s="182"/>
      <c r="O70" s="182"/>
    </row>
    <row r="71" spans="1:15" s="19" customFormat="1" ht="15" customHeight="1" x14ac:dyDescent="0.3">
      <c r="A71" s="694"/>
      <c r="B71" s="694"/>
      <c r="C71" s="694"/>
      <c r="D71" s="694"/>
      <c r="E71" s="694"/>
      <c r="F71" s="694"/>
      <c r="G71" s="174"/>
      <c r="H71" s="182"/>
      <c r="I71" s="182"/>
      <c r="J71" s="182"/>
      <c r="K71" s="182"/>
      <c r="L71" s="182"/>
      <c r="M71" s="182"/>
      <c r="N71" s="182"/>
      <c r="O71" s="182"/>
    </row>
    <row r="72" spans="1:15" s="19" customFormat="1" ht="15" customHeight="1" x14ac:dyDescent="0.3">
      <c r="A72" s="518" t="s">
        <v>184</v>
      </c>
      <c r="C72" s="519"/>
      <c r="D72" s="519"/>
      <c r="E72" s="520"/>
      <c r="F72" s="521"/>
      <c r="G72" s="174"/>
      <c r="H72" s="182"/>
      <c r="I72" s="182"/>
      <c r="J72" s="182"/>
      <c r="K72" s="182"/>
      <c r="L72" s="182"/>
      <c r="M72" s="182"/>
      <c r="N72" s="182"/>
      <c r="O72" s="182"/>
    </row>
    <row r="73" spans="1:15" s="19" customFormat="1" ht="14.25" customHeight="1" x14ac:dyDescent="0.3">
      <c r="A73" s="518" t="s">
        <v>185</v>
      </c>
      <c r="C73" s="519"/>
      <c r="D73" s="519"/>
      <c r="E73" s="522"/>
      <c r="F73" s="523"/>
      <c r="G73" s="176"/>
      <c r="H73" s="182"/>
      <c r="I73" s="182"/>
      <c r="J73" s="182"/>
      <c r="K73" s="182"/>
      <c r="L73" s="182"/>
      <c r="M73" s="182"/>
      <c r="N73" s="182"/>
      <c r="O73" s="182"/>
    </row>
    <row r="74" spans="1:15" s="19" customFormat="1" ht="15.75" customHeight="1" x14ac:dyDescent="0.35">
      <c r="A74" s="175"/>
      <c r="B74" s="177"/>
      <c r="C74" s="206"/>
      <c r="D74" s="110"/>
      <c r="E74" s="111"/>
      <c r="F74" s="108"/>
      <c r="G74" s="108"/>
      <c r="H74" s="182"/>
      <c r="I74" s="182"/>
      <c r="J74" s="182"/>
      <c r="K74" s="182"/>
      <c r="L74" s="182"/>
      <c r="M74" s="182"/>
      <c r="N74" s="182"/>
      <c r="O74" s="182"/>
    </row>
    <row r="75" spans="1:15" s="12" customFormat="1" ht="14.25" customHeight="1" x14ac:dyDescent="0.35">
      <c r="A75" s="151" t="s">
        <v>177</v>
      </c>
      <c r="B75" s="152"/>
      <c r="C75" s="153"/>
      <c r="D75" s="154"/>
      <c r="E75" s="155"/>
      <c r="F75" s="156" t="s">
        <v>28</v>
      </c>
      <c r="G75" s="152"/>
      <c r="H75" s="152"/>
      <c r="I75" s="152"/>
      <c r="J75" s="152"/>
      <c r="K75" s="152"/>
      <c r="L75" s="152"/>
      <c r="M75" s="152"/>
      <c r="N75" s="152"/>
      <c r="O75" s="152"/>
    </row>
    <row r="76" spans="1:15" ht="16.5" customHeight="1" thickBot="1" x14ac:dyDescent="0.4">
      <c r="A76" s="157"/>
      <c r="B76" s="158"/>
      <c r="C76" s="158"/>
      <c r="D76" s="159"/>
      <c r="E76" s="160"/>
      <c r="F76" s="159"/>
      <c r="G76" s="158"/>
      <c r="H76" s="161"/>
      <c r="I76" s="161"/>
      <c r="J76" s="161"/>
      <c r="K76" s="161"/>
      <c r="L76" s="161"/>
      <c r="M76" s="161"/>
      <c r="N76" s="161"/>
      <c r="O76" s="161"/>
    </row>
    <row r="77" spans="1:15" s="15" customFormat="1" ht="27.75" customHeight="1" thickBot="1" x14ac:dyDescent="0.35">
      <c r="A77" s="105" t="s">
        <v>275</v>
      </c>
      <c r="B77" s="106"/>
      <c r="C77" s="106"/>
      <c r="D77" s="106"/>
      <c r="E77" s="106"/>
      <c r="F77" s="107"/>
      <c r="G77" s="163"/>
      <c r="H77" s="163"/>
      <c r="I77" s="163"/>
      <c r="J77" s="163"/>
      <c r="K77" s="163"/>
      <c r="L77" s="163"/>
      <c r="M77" s="163"/>
      <c r="N77" s="163"/>
      <c r="O77" s="163"/>
    </row>
    <row r="78" spans="1:15" s="23" customFormat="1" ht="14.25" customHeight="1" x14ac:dyDescent="0.35">
      <c r="A78" s="177"/>
      <c r="B78" s="177"/>
      <c r="C78" s="177"/>
      <c r="D78" s="177"/>
      <c r="E78" s="177"/>
      <c r="F78" s="177"/>
      <c r="G78" s="177"/>
      <c r="H78" s="177"/>
      <c r="I78" s="207"/>
      <c r="J78" s="207"/>
      <c r="K78" s="207"/>
      <c r="L78" s="207"/>
      <c r="M78" s="207"/>
      <c r="N78" s="207"/>
      <c r="O78" s="207"/>
    </row>
    <row r="79" spans="1:15" s="12" customFormat="1" ht="33.75" customHeight="1" x14ac:dyDescent="0.35">
      <c r="A79" s="112" t="s">
        <v>29</v>
      </c>
      <c r="B79" s="113" t="s">
        <v>30</v>
      </c>
      <c r="C79" s="114"/>
      <c r="D79" s="115" t="s">
        <v>49</v>
      </c>
      <c r="E79" s="112" t="s">
        <v>50</v>
      </c>
      <c r="F79" s="112" t="s">
        <v>51</v>
      </c>
      <c r="G79" s="164"/>
      <c r="H79" s="152"/>
      <c r="I79" s="152"/>
      <c r="J79" s="152"/>
      <c r="K79" s="152"/>
      <c r="L79" s="152"/>
      <c r="M79" s="152"/>
      <c r="N79" s="152"/>
      <c r="O79" s="152"/>
    </row>
    <row r="80" spans="1:15" s="23" customFormat="1" ht="16.5" customHeight="1" x14ac:dyDescent="0.35">
      <c r="A80" s="208">
        <v>10</v>
      </c>
      <c r="B80" s="178" t="s">
        <v>64</v>
      </c>
      <c r="C80" s="179"/>
      <c r="D80" s="119"/>
      <c r="E80" s="120"/>
      <c r="F80" s="180"/>
      <c r="G80" s="181"/>
      <c r="H80" s="207"/>
      <c r="I80" s="207"/>
      <c r="J80" s="207"/>
      <c r="K80" s="207"/>
      <c r="L80" s="207"/>
      <c r="M80" s="207"/>
      <c r="N80" s="207"/>
      <c r="O80" s="207"/>
    </row>
    <row r="81" spans="1:15" s="23" customFormat="1" ht="14.25" customHeight="1" x14ac:dyDescent="0.35">
      <c r="A81" s="121"/>
      <c r="B81" s="122" t="s">
        <v>65</v>
      </c>
      <c r="C81" s="123" t="s">
        <v>54</v>
      </c>
      <c r="D81" s="126">
        <v>40</v>
      </c>
      <c r="E81" s="40"/>
      <c r="F81" s="127">
        <f>D81*E81</f>
        <v>0</v>
      </c>
      <c r="G81" s="165"/>
      <c r="H81" s="207"/>
      <c r="I81" s="207"/>
      <c r="J81" s="207"/>
      <c r="K81" s="207"/>
      <c r="L81" s="207"/>
      <c r="M81" s="207"/>
      <c r="N81" s="207"/>
      <c r="O81" s="207"/>
    </row>
    <row r="82" spans="1:15" s="19" customFormat="1" ht="17.25" customHeight="1" x14ac:dyDescent="0.3">
      <c r="A82" s="121"/>
      <c r="B82" s="122"/>
      <c r="C82" s="123" t="s">
        <v>55</v>
      </c>
      <c r="D82" s="209">
        <v>10</v>
      </c>
      <c r="E82" s="40"/>
      <c r="F82" s="127">
        <f>D82*E82</f>
        <v>0</v>
      </c>
      <c r="G82" s="165"/>
      <c r="H82" s="182"/>
      <c r="I82" s="182"/>
      <c r="J82" s="182"/>
      <c r="K82" s="182"/>
      <c r="L82" s="182"/>
      <c r="M82" s="182"/>
      <c r="N82" s="182"/>
      <c r="O82" s="182"/>
    </row>
    <row r="83" spans="1:15" s="19" customFormat="1" ht="12" customHeight="1" x14ac:dyDescent="0.3">
      <c r="A83" s="121"/>
      <c r="B83" s="122"/>
      <c r="C83" s="123" t="s">
        <v>56</v>
      </c>
      <c r="D83" s="209">
        <v>20</v>
      </c>
      <c r="E83" s="40"/>
      <c r="F83" s="127">
        <f>D83*E83</f>
        <v>0</v>
      </c>
      <c r="G83" s="165"/>
      <c r="H83" s="210"/>
      <c r="I83" s="182"/>
      <c r="J83" s="182"/>
      <c r="K83" s="182"/>
      <c r="L83" s="182"/>
      <c r="M83" s="182"/>
      <c r="N83" s="182"/>
      <c r="O83" s="182"/>
    </row>
    <row r="84" spans="1:15" s="19" customFormat="1" ht="16" customHeight="1" x14ac:dyDescent="0.3">
      <c r="A84" s="121"/>
      <c r="B84" s="122"/>
      <c r="C84" s="123"/>
      <c r="D84" s="209"/>
      <c r="E84" s="130"/>
      <c r="F84" s="127"/>
      <c r="G84" s="165"/>
      <c r="H84" s="182"/>
      <c r="I84" s="182"/>
      <c r="J84" s="182"/>
      <c r="K84" s="182"/>
      <c r="L84" s="182"/>
      <c r="M84" s="182"/>
      <c r="N84" s="182"/>
      <c r="O84" s="182"/>
    </row>
    <row r="85" spans="1:15" s="19" customFormat="1" ht="12.75" customHeight="1" x14ac:dyDescent="0.3">
      <c r="A85" s="121"/>
      <c r="B85" s="122"/>
      <c r="C85" s="123" t="s">
        <v>57</v>
      </c>
      <c r="D85" s="209">
        <v>15</v>
      </c>
      <c r="E85" s="40"/>
      <c r="F85" s="127">
        <f>D85*E85</f>
        <v>0</v>
      </c>
      <c r="G85" s="165"/>
      <c r="H85" s="182"/>
      <c r="I85" s="182"/>
      <c r="J85" s="182"/>
      <c r="K85" s="182"/>
      <c r="L85" s="182"/>
      <c r="M85" s="182"/>
      <c r="N85" s="182"/>
      <c r="O85" s="182"/>
    </row>
    <row r="86" spans="1:15" s="19" customFormat="1" ht="12.75" customHeight="1" x14ac:dyDescent="0.3">
      <c r="A86" s="121"/>
      <c r="B86" s="122"/>
      <c r="C86" s="123" t="s">
        <v>58</v>
      </c>
      <c r="D86" s="209"/>
      <c r="E86" s="130"/>
      <c r="F86" s="127"/>
      <c r="G86" s="165"/>
      <c r="H86" s="182"/>
      <c r="I86" s="182"/>
      <c r="J86" s="182"/>
      <c r="K86" s="182"/>
      <c r="L86" s="182"/>
      <c r="M86" s="182"/>
      <c r="N86" s="182"/>
      <c r="O86" s="182"/>
    </row>
    <row r="87" spans="1:15" s="19" customFormat="1" ht="12" customHeight="1" x14ac:dyDescent="0.3">
      <c r="A87" s="121"/>
      <c r="B87" s="122"/>
      <c r="C87" s="123"/>
      <c r="D87" s="209"/>
      <c r="E87" s="130"/>
      <c r="F87" s="127"/>
      <c r="G87" s="165"/>
      <c r="H87" s="182"/>
      <c r="I87" s="182"/>
      <c r="J87" s="182"/>
      <c r="K87" s="182"/>
      <c r="L87" s="182"/>
      <c r="M87" s="182"/>
      <c r="N87" s="182"/>
      <c r="O87" s="182"/>
    </row>
    <row r="88" spans="1:15" s="19" customFormat="1" ht="12" customHeight="1" x14ac:dyDescent="0.3">
      <c r="A88" s="121"/>
      <c r="B88" s="122"/>
      <c r="C88" s="123" t="s">
        <v>37</v>
      </c>
      <c r="D88" s="209"/>
      <c r="E88" s="130"/>
      <c r="F88" s="127"/>
      <c r="G88" s="165"/>
      <c r="H88" s="182"/>
      <c r="I88" s="182"/>
      <c r="J88" s="182"/>
      <c r="K88" s="182"/>
      <c r="L88" s="182"/>
      <c r="M88" s="182"/>
      <c r="N88" s="182"/>
      <c r="O88" s="182"/>
    </row>
    <row r="89" spans="1:15" s="19" customFormat="1" ht="12.75" customHeight="1" x14ac:dyDescent="0.3">
      <c r="A89" s="121"/>
      <c r="B89" s="122"/>
      <c r="C89" s="123" t="s">
        <v>59</v>
      </c>
      <c r="D89" s="209">
        <v>5</v>
      </c>
      <c r="E89" s="40"/>
      <c r="F89" s="127">
        <f>D89*E89</f>
        <v>0</v>
      </c>
      <c r="G89" s="165"/>
      <c r="H89" s="182"/>
      <c r="I89" s="182"/>
      <c r="J89" s="182"/>
      <c r="K89" s="182"/>
      <c r="L89" s="182"/>
      <c r="M89" s="182"/>
      <c r="N89" s="182"/>
      <c r="O89" s="182"/>
    </row>
    <row r="90" spans="1:15" s="19" customFormat="1" ht="12.75" customHeight="1" x14ac:dyDescent="0.3">
      <c r="A90" s="121"/>
      <c r="B90" s="122"/>
      <c r="C90" s="123" t="s">
        <v>39</v>
      </c>
      <c r="D90" s="209">
        <v>10</v>
      </c>
      <c r="E90" s="40"/>
      <c r="F90" s="127">
        <f>ROUND((D90*E90)/0.05,0)*0.05</f>
        <v>0</v>
      </c>
      <c r="G90" s="165"/>
      <c r="H90" s="182"/>
      <c r="I90" s="182"/>
      <c r="J90" s="182"/>
      <c r="K90" s="182"/>
      <c r="L90" s="182"/>
      <c r="M90" s="182"/>
      <c r="N90" s="182"/>
      <c r="O90" s="182"/>
    </row>
    <row r="91" spans="1:15" s="19" customFormat="1" ht="12.75" customHeight="1" x14ac:dyDescent="0.3">
      <c r="A91" s="121"/>
      <c r="B91" s="122"/>
      <c r="C91" s="123" t="s">
        <v>40</v>
      </c>
      <c r="D91" s="209">
        <v>20</v>
      </c>
      <c r="E91" s="40"/>
      <c r="F91" s="127">
        <f>D91*E91</f>
        <v>0</v>
      </c>
      <c r="G91" s="165"/>
      <c r="H91" s="182"/>
      <c r="I91" s="182"/>
      <c r="J91" s="182"/>
      <c r="K91" s="182"/>
      <c r="L91" s="182"/>
      <c r="M91" s="182"/>
      <c r="N91" s="182"/>
      <c r="O91" s="182"/>
    </row>
    <row r="92" spans="1:15" s="19" customFormat="1" ht="12.75" customHeight="1" x14ac:dyDescent="0.3">
      <c r="A92" s="121"/>
      <c r="B92" s="122"/>
      <c r="C92" s="123"/>
      <c r="D92" s="209"/>
      <c r="E92" s="130"/>
      <c r="F92" s="127"/>
      <c r="G92" s="165"/>
      <c r="H92" s="182"/>
      <c r="I92" s="182"/>
      <c r="J92" s="182"/>
      <c r="K92" s="182"/>
      <c r="L92" s="182"/>
      <c r="M92" s="182"/>
      <c r="N92" s="182"/>
      <c r="O92" s="182"/>
    </row>
    <row r="93" spans="1:15" s="19" customFormat="1" ht="12" customHeight="1" x14ac:dyDescent="0.3">
      <c r="A93" s="121"/>
      <c r="B93" s="122"/>
      <c r="C93" s="123" t="s">
        <v>41</v>
      </c>
      <c r="D93" s="209">
        <v>10</v>
      </c>
      <c r="E93" s="40"/>
      <c r="F93" s="127">
        <f>D93*E93</f>
        <v>0</v>
      </c>
      <c r="G93" s="165"/>
      <c r="H93" s="182"/>
      <c r="I93" s="182"/>
      <c r="J93" s="182"/>
      <c r="K93" s="182"/>
      <c r="L93" s="182"/>
      <c r="M93" s="182"/>
      <c r="N93" s="182"/>
      <c r="O93" s="182"/>
    </row>
    <row r="94" spans="1:15" s="19" customFormat="1" ht="12" customHeight="1" x14ac:dyDescent="0.3">
      <c r="A94" s="121"/>
      <c r="B94" s="122"/>
      <c r="C94" s="123"/>
      <c r="D94" s="209"/>
      <c r="E94" s="130"/>
      <c r="F94" s="127"/>
      <c r="G94" s="165"/>
      <c r="H94" s="182"/>
      <c r="I94" s="182"/>
      <c r="J94" s="182"/>
      <c r="K94" s="182"/>
      <c r="L94" s="182"/>
      <c r="M94" s="182"/>
      <c r="N94" s="182"/>
      <c r="O94" s="182"/>
    </row>
    <row r="95" spans="1:15" s="19" customFormat="1" ht="12" customHeight="1" x14ac:dyDescent="0.3">
      <c r="A95" s="121"/>
      <c r="B95" s="122"/>
      <c r="C95" s="123" t="s">
        <v>42</v>
      </c>
      <c r="D95" s="209">
        <v>5</v>
      </c>
      <c r="E95" s="40"/>
      <c r="F95" s="127">
        <f>D95*E95</f>
        <v>0</v>
      </c>
      <c r="G95" s="165"/>
      <c r="H95" s="210"/>
      <c r="I95" s="182"/>
      <c r="J95" s="182"/>
      <c r="K95" s="182"/>
      <c r="L95" s="182"/>
      <c r="M95" s="182"/>
      <c r="N95" s="182"/>
      <c r="O95" s="182"/>
    </row>
    <row r="96" spans="1:15" s="19" customFormat="1" ht="12" customHeight="1" x14ac:dyDescent="0.3">
      <c r="A96" s="121"/>
      <c r="B96" s="122"/>
      <c r="C96" s="123"/>
      <c r="D96" s="209"/>
      <c r="E96" s="130"/>
      <c r="F96" s="127"/>
      <c r="G96" s="165"/>
      <c r="H96" s="182"/>
      <c r="I96" s="182"/>
      <c r="J96" s="182"/>
      <c r="K96" s="182"/>
      <c r="L96" s="182"/>
      <c r="M96" s="182"/>
      <c r="N96" s="182"/>
      <c r="O96" s="182"/>
    </row>
    <row r="97" spans="1:15" s="19" customFormat="1" ht="12" customHeight="1" x14ac:dyDescent="0.3">
      <c r="A97" s="121"/>
      <c r="B97" s="122"/>
      <c r="C97" s="123" t="s">
        <v>43</v>
      </c>
      <c r="D97" s="209">
        <v>10</v>
      </c>
      <c r="E97" s="40"/>
      <c r="F97" s="127">
        <f>D97*E97</f>
        <v>0</v>
      </c>
      <c r="G97" s="165"/>
      <c r="H97" s="182"/>
      <c r="I97" s="182"/>
      <c r="J97" s="182"/>
      <c r="K97" s="182"/>
      <c r="L97" s="182"/>
      <c r="M97" s="182"/>
      <c r="N97" s="182"/>
      <c r="O97" s="182"/>
    </row>
    <row r="98" spans="1:15" s="19" customFormat="1" ht="16" customHeight="1" x14ac:dyDescent="0.3">
      <c r="A98" s="121"/>
      <c r="B98" s="122"/>
      <c r="C98" s="123"/>
      <c r="D98" s="209"/>
      <c r="E98" s="211"/>
      <c r="F98" s="127"/>
      <c r="G98" s="165"/>
      <c r="H98" s="182"/>
      <c r="I98" s="182"/>
      <c r="J98" s="182"/>
      <c r="K98" s="182"/>
      <c r="L98" s="182"/>
      <c r="M98" s="182"/>
      <c r="N98" s="182"/>
      <c r="O98" s="182"/>
    </row>
    <row r="99" spans="1:15" s="85" customFormat="1" ht="26" x14ac:dyDescent="0.3">
      <c r="A99" s="212"/>
      <c r="B99" s="213"/>
      <c r="C99" s="214" t="s">
        <v>179</v>
      </c>
      <c r="D99" s="215">
        <v>14</v>
      </c>
      <c r="E99" s="84"/>
      <c r="F99" s="216">
        <f>D99*E99</f>
        <v>0</v>
      </c>
      <c r="G99" s="217"/>
      <c r="H99" s="218"/>
      <c r="I99" s="218"/>
      <c r="J99" s="218"/>
      <c r="K99" s="218"/>
      <c r="L99" s="218"/>
      <c r="M99" s="218"/>
      <c r="N99" s="218"/>
      <c r="O99" s="218"/>
    </row>
    <row r="100" spans="1:15" s="87" customFormat="1" ht="26" x14ac:dyDescent="0.3">
      <c r="A100" s="219"/>
      <c r="B100" s="220"/>
      <c r="C100" s="221" t="s">
        <v>180</v>
      </c>
      <c r="D100" s="222">
        <v>25</v>
      </c>
      <c r="E100" s="86"/>
      <c r="F100" s="223">
        <f>D100*E100</f>
        <v>0</v>
      </c>
      <c r="G100" s="224"/>
      <c r="H100" s="225"/>
      <c r="I100" s="225"/>
      <c r="J100" s="225"/>
      <c r="K100" s="225"/>
      <c r="L100" s="225"/>
      <c r="M100" s="225"/>
      <c r="N100" s="225"/>
      <c r="O100" s="225"/>
    </row>
    <row r="101" spans="1:15" s="19" customFormat="1" ht="17.25" customHeight="1" x14ac:dyDescent="0.3">
      <c r="A101" s="121"/>
      <c r="B101" s="192"/>
      <c r="C101" s="123"/>
      <c r="D101" s="209"/>
      <c r="E101" s="130"/>
      <c r="F101" s="226"/>
      <c r="G101" s="227"/>
      <c r="H101" s="182"/>
      <c r="I101" s="182"/>
      <c r="J101" s="182"/>
      <c r="K101" s="182"/>
      <c r="L101" s="182"/>
      <c r="M101" s="182"/>
      <c r="N101" s="182"/>
      <c r="O101" s="182"/>
    </row>
    <row r="102" spans="1:15" s="19" customFormat="1" ht="15.75" customHeight="1" x14ac:dyDescent="0.3">
      <c r="A102" s="121"/>
      <c r="B102" s="122"/>
      <c r="C102" s="123"/>
      <c r="D102" s="209"/>
      <c r="E102" s="211"/>
      <c r="F102" s="130">
        <f>D102*E102</f>
        <v>0</v>
      </c>
      <c r="G102" s="166"/>
      <c r="H102" s="210"/>
      <c r="I102" s="182"/>
      <c r="J102" s="182"/>
      <c r="K102" s="182"/>
      <c r="L102" s="182"/>
      <c r="M102" s="182"/>
      <c r="N102" s="182"/>
      <c r="O102" s="182"/>
    </row>
    <row r="103" spans="1:15" s="19" customFormat="1" ht="15.75" customHeight="1" thickBot="1" x14ac:dyDescent="0.35">
      <c r="A103" s="121"/>
      <c r="B103" s="122"/>
      <c r="C103" s="133"/>
      <c r="D103" s="228"/>
      <c r="E103" s="130"/>
      <c r="F103" s="226"/>
      <c r="G103" s="227"/>
      <c r="H103" s="182"/>
      <c r="I103" s="182"/>
      <c r="J103" s="182"/>
      <c r="K103" s="182"/>
      <c r="L103" s="182"/>
      <c r="M103" s="182"/>
      <c r="N103" s="182"/>
      <c r="O103" s="182"/>
    </row>
    <row r="104" spans="1:15" s="22" customFormat="1" ht="24" customHeight="1" thickBot="1" x14ac:dyDescent="0.35">
      <c r="A104" s="200"/>
      <c r="B104" s="136" t="s">
        <v>45</v>
      </c>
      <c r="C104" s="137"/>
      <c r="D104" s="138" t="str">
        <f>IF(F104=0,"",F104/E104)</f>
        <v/>
      </c>
      <c r="E104" s="201">
        <f>E81</f>
        <v>0</v>
      </c>
      <c r="F104" s="229">
        <f>SUM(F81:F102)</f>
        <v>0</v>
      </c>
      <c r="G104" s="230"/>
      <c r="H104" s="199"/>
      <c r="I104" s="199"/>
      <c r="J104" s="199"/>
      <c r="K104" s="199"/>
      <c r="L104" s="199"/>
      <c r="M104" s="199"/>
      <c r="N104" s="199"/>
      <c r="O104" s="199"/>
    </row>
    <row r="105" spans="1:15" s="22" customFormat="1" ht="26.5" thickBot="1" x14ac:dyDescent="0.35">
      <c r="A105" s="203"/>
      <c r="B105" s="142" t="s">
        <v>46</v>
      </c>
      <c r="C105" s="143"/>
      <c r="D105" s="150">
        <v>7.7</v>
      </c>
      <c r="E105" s="147"/>
      <c r="F105" s="140">
        <f>F104*D105/100</f>
        <v>0</v>
      </c>
      <c r="G105" s="199"/>
      <c r="H105" s="199"/>
      <c r="I105" s="199"/>
      <c r="J105" s="199"/>
      <c r="K105" s="199"/>
      <c r="L105" s="199"/>
      <c r="M105" s="199"/>
      <c r="N105" s="199"/>
      <c r="O105" s="199"/>
    </row>
    <row r="106" spans="1:15" s="22" customFormat="1" ht="24" customHeight="1" thickBot="1" x14ac:dyDescent="0.35">
      <c r="A106" s="204"/>
      <c r="B106" s="136" t="s">
        <v>66</v>
      </c>
      <c r="C106" s="146"/>
      <c r="D106" s="201" t="str">
        <f>IF(F106=0,"",F106/E106)</f>
        <v/>
      </c>
      <c r="E106" s="205">
        <f>E104</f>
        <v>0</v>
      </c>
      <c r="F106" s="149">
        <f>ROUNDDOWN(F104+F105,0)</f>
        <v>0</v>
      </c>
      <c r="G106" s="199"/>
      <c r="H106" s="199"/>
      <c r="I106" s="199"/>
      <c r="J106" s="199"/>
      <c r="K106" s="199"/>
      <c r="L106" s="199"/>
      <c r="M106" s="199"/>
      <c r="N106" s="199"/>
      <c r="O106" s="199"/>
    </row>
    <row r="107" spans="1:15" s="19" customFormat="1" ht="18" customHeight="1" x14ac:dyDescent="0.3">
      <c r="A107" s="170"/>
      <c r="B107" s="171"/>
      <c r="C107" s="119"/>
      <c r="D107" s="172"/>
      <c r="E107" s="124"/>
      <c r="F107" s="170"/>
      <c r="G107" s="170"/>
      <c r="H107" s="182"/>
      <c r="I107" s="182"/>
      <c r="J107" s="182"/>
      <c r="K107" s="182"/>
      <c r="L107" s="182"/>
      <c r="M107" s="182"/>
      <c r="N107" s="182"/>
      <c r="O107" s="182"/>
    </row>
    <row r="108" spans="1:15" s="19" customFormat="1" ht="12.75" customHeight="1" x14ac:dyDescent="0.3">
      <c r="A108" s="691" t="s">
        <v>48</v>
      </c>
      <c r="B108" s="692"/>
      <c r="C108" s="692"/>
      <c r="D108" s="692"/>
      <c r="E108" s="692"/>
      <c r="F108" s="692"/>
      <c r="G108" s="174"/>
      <c r="H108" s="182"/>
      <c r="I108" s="182"/>
      <c r="J108" s="182"/>
      <c r="K108" s="182"/>
      <c r="L108" s="182"/>
      <c r="M108" s="182"/>
      <c r="N108" s="182"/>
      <c r="O108" s="182"/>
    </row>
    <row r="109" spans="1:15" s="19" customFormat="1" ht="12.75" customHeight="1" x14ac:dyDescent="0.3">
      <c r="A109" s="693" t="s">
        <v>286</v>
      </c>
      <c r="B109" s="694"/>
      <c r="C109" s="694"/>
      <c r="D109" s="694"/>
      <c r="E109" s="694"/>
      <c r="F109" s="694"/>
      <c r="G109" s="174"/>
      <c r="H109" s="182"/>
      <c r="I109" s="182"/>
      <c r="J109" s="182"/>
      <c r="K109" s="182"/>
      <c r="L109" s="182"/>
      <c r="M109" s="182"/>
      <c r="N109" s="182"/>
      <c r="O109" s="182"/>
    </row>
    <row r="110" spans="1:15" s="19" customFormat="1" ht="12.75" customHeight="1" x14ac:dyDescent="0.3">
      <c r="A110" s="694"/>
      <c r="B110" s="694"/>
      <c r="C110" s="694"/>
      <c r="D110" s="694"/>
      <c r="E110" s="694"/>
      <c r="F110" s="694"/>
      <c r="G110" s="174"/>
      <c r="H110" s="182"/>
      <c r="I110" s="182"/>
      <c r="J110" s="182"/>
      <c r="K110" s="182"/>
      <c r="L110" s="182"/>
      <c r="M110" s="182"/>
      <c r="N110" s="182"/>
      <c r="O110" s="182"/>
    </row>
    <row r="111" spans="1:15" s="19" customFormat="1" ht="15.75" customHeight="1" x14ac:dyDescent="0.3">
      <c r="A111" s="694"/>
      <c r="B111" s="694"/>
      <c r="C111" s="694"/>
      <c r="D111" s="694"/>
      <c r="E111" s="694"/>
      <c r="F111" s="694"/>
      <c r="G111" s="174"/>
      <c r="H111" s="182"/>
      <c r="I111" s="182"/>
      <c r="J111" s="182"/>
      <c r="K111" s="182"/>
      <c r="L111" s="182"/>
      <c r="M111" s="182"/>
      <c r="N111" s="182"/>
      <c r="O111" s="182"/>
    </row>
    <row r="112" spans="1:15" s="19" customFormat="1" ht="12.75" customHeight="1" x14ac:dyDescent="0.3">
      <c r="A112" s="171"/>
      <c r="B112" s="177"/>
      <c r="C112" s="170"/>
      <c r="D112" s="206"/>
      <c r="E112" s="124"/>
      <c r="F112" s="170"/>
      <c r="G112" s="170"/>
      <c r="H112" s="182"/>
      <c r="I112" s="182"/>
      <c r="J112" s="182"/>
      <c r="K112" s="182"/>
      <c r="L112" s="182"/>
      <c r="M112" s="182"/>
      <c r="N112" s="182"/>
      <c r="O112" s="182"/>
    </row>
    <row r="113" spans="1:15" s="12" customFormat="1" ht="14.25" customHeight="1" x14ac:dyDescent="0.35">
      <c r="A113" s="151" t="s">
        <v>177</v>
      </c>
      <c r="B113" s="152"/>
      <c r="C113" s="153"/>
      <c r="D113" s="154"/>
      <c r="E113" s="155"/>
      <c r="F113" s="156" t="s">
        <v>28</v>
      </c>
      <c r="G113" s="152"/>
      <c r="H113" s="152"/>
      <c r="I113" s="152"/>
      <c r="J113" s="152"/>
      <c r="K113" s="152"/>
      <c r="L113" s="152"/>
      <c r="M113" s="152"/>
      <c r="N113" s="152"/>
      <c r="O113" s="152"/>
    </row>
    <row r="114" spans="1:15" ht="16.5" customHeight="1" thickBot="1" x14ac:dyDescent="0.4">
      <c r="A114" s="157"/>
      <c r="B114" s="158"/>
      <c r="C114" s="158"/>
      <c r="D114" s="159"/>
      <c r="E114" s="160"/>
      <c r="F114" s="159"/>
      <c r="G114" s="158"/>
      <c r="H114" s="161"/>
      <c r="I114" s="161"/>
      <c r="J114" s="161"/>
      <c r="K114" s="161"/>
      <c r="L114" s="161"/>
      <c r="M114" s="161"/>
      <c r="N114" s="161"/>
      <c r="O114" s="161"/>
    </row>
    <row r="115" spans="1:15" s="15" customFormat="1" ht="27.75" customHeight="1" thickBot="1" x14ac:dyDescent="0.35">
      <c r="A115" s="105" t="s">
        <v>276</v>
      </c>
      <c r="B115" s="106"/>
      <c r="C115" s="106"/>
      <c r="D115" s="106"/>
      <c r="E115" s="106"/>
      <c r="F115" s="107"/>
      <c r="G115" s="163"/>
      <c r="H115" s="163"/>
      <c r="I115" s="163"/>
      <c r="J115" s="163"/>
      <c r="K115" s="163"/>
      <c r="L115" s="163"/>
      <c r="M115" s="163"/>
      <c r="N115" s="163"/>
      <c r="O115" s="163"/>
    </row>
    <row r="116" spans="1:15" s="23" customFormat="1" ht="14.25" customHeight="1" x14ac:dyDescent="0.35">
      <c r="A116" s="177"/>
      <c r="B116" s="177"/>
      <c r="C116" s="177"/>
      <c r="D116" s="177"/>
      <c r="E116" s="177"/>
      <c r="F116" s="177"/>
      <c r="G116" s="177"/>
      <c r="H116" s="177"/>
      <c r="I116" s="207"/>
      <c r="J116" s="207"/>
      <c r="K116" s="207"/>
      <c r="L116" s="207"/>
      <c r="M116" s="207"/>
      <c r="N116" s="207"/>
      <c r="O116" s="207"/>
    </row>
    <row r="117" spans="1:15" s="12" customFormat="1" ht="33.75" customHeight="1" x14ac:dyDescent="0.35">
      <c r="A117" s="112" t="s">
        <v>29</v>
      </c>
      <c r="B117" s="113" t="s">
        <v>30</v>
      </c>
      <c r="C117" s="114"/>
      <c r="D117" s="115" t="s">
        <v>49</v>
      </c>
      <c r="E117" s="112" t="s">
        <v>50</v>
      </c>
      <c r="F117" s="112" t="s">
        <v>51</v>
      </c>
      <c r="G117" s="164"/>
      <c r="H117" s="152"/>
      <c r="I117" s="152"/>
      <c r="J117" s="152"/>
      <c r="K117" s="152"/>
      <c r="L117" s="152"/>
      <c r="M117" s="152"/>
      <c r="N117" s="152"/>
      <c r="O117" s="152"/>
    </row>
    <row r="118" spans="1:15" s="12" customFormat="1" ht="15.5" x14ac:dyDescent="0.35">
      <c r="A118" s="231">
        <v>11</v>
      </c>
      <c r="B118" s="573" t="s">
        <v>248</v>
      </c>
      <c r="C118" s="232"/>
      <c r="D118" s="233"/>
      <c r="E118" s="219"/>
      <c r="F118" s="219"/>
      <c r="G118" s="164"/>
      <c r="H118" s="152"/>
      <c r="I118" s="152"/>
      <c r="J118" s="152"/>
      <c r="K118" s="152"/>
      <c r="L118" s="152"/>
      <c r="M118" s="152"/>
      <c r="N118" s="152"/>
      <c r="O118" s="152"/>
    </row>
    <row r="119" spans="1:15" s="10" customFormat="1" ht="18" customHeight="1" x14ac:dyDescent="0.3">
      <c r="A119" s="234"/>
      <c r="B119" s="235"/>
      <c r="C119" s="236"/>
      <c r="D119" s="119"/>
      <c r="E119" s="180"/>
      <c r="F119" s="180"/>
      <c r="G119" s="181"/>
      <c r="H119" s="183"/>
      <c r="I119" s="183"/>
      <c r="J119" s="183"/>
      <c r="K119" s="183"/>
      <c r="L119" s="183"/>
      <c r="M119" s="183"/>
      <c r="N119" s="183"/>
      <c r="O119" s="183"/>
    </row>
    <row r="120" spans="1:15" s="10" customFormat="1" ht="13" x14ac:dyDescent="0.3">
      <c r="A120" s="237"/>
      <c r="B120" s="237"/>
      <c r="C120" s="238"/>
      <c r="D120" s="119"/>
      <c r="E120" s="180"/>
      <c r="F120" s="180"/>
      <c r="G120" s="181"/>
      <c r="H120" s="183"/>
      <c r="I120" s="183"/>
      <c r="J120" s="183"/>
      <c r="K120" s="183"/>
      <c r="L120" s="183"/>
      <c r="M120" s="183"/>
      <c r="N120" s="183"/>
      <c r="O120" s="183"/>
    </row>
    <row r="121" spans="1:15" s="10" customFormat="1" ht="16" customHeight="1" x14ac:dyDescent="0.3">
      <c r="A121" s="121"/>
      <c r="B121" s="239" t="s">
        <v>67</v>
      </c>
      <c r="C121" s="123" t="s">
        <v>35</v>
      </c>
      <c r="D121" s="240">
        <v>41</v>
      </c>
      <c r="E121" s="40"/>
      <c r="F121" s="241">
        <f>D121*E121</f>
        <v>0</v>
      </c>
      <c r="G121" s="242"/>
      <c r="H121" s="183"/>
      <c r="I121" s="183"/>
      <c r="J121" s="183"/>
      <c r="K121" s="183"/>
      <c r="L121" s="183"/>
      <c r="M121" s="183"/>
      <c r="N121" s="183"/>
      <c r="O121" s="183"/>
    </row>
    <row r="122" spans="1:15" s="10" customFormat="1" ht="16" customHeight="1" x14ac:dyDescent="0.3">
      <c r="A122" s="121"/>
      <c r="B122" s="122"/>
      <c r="C122" s="123" t="s">
        <v>68</v>
      </c>
      <c r="D122" s="243">
        <v>7</v>
      </c>
      <c r="E122" s="40"/>
      <c r="F122" s="193">
        <f>D122*E122</f>
        <v>0</v>
      </c>
      <c r="G122" s="194"/>
      <c r="H122" s="244"/>
      <c r="I122" s="183"/>
      <c r="J122" s="183"/>
      <c r="K122" s="183"/>
      <c r="L122" s="183"/>
      <c r="M122" s="183"/>
      <c r="N122" s="183"/>
      <c r="O122" s="183"/>
    </row>
    <row r="123" spans="1:15" s="19" customFormat="1" ht="16" customHeight="1" x14ac:dyDescent="0.3">
      <c r="A123" s="121"/>
      <c r="B123" s="122"/>
      <c r="C123" s="123" t="s">
        <v>69</v>
      </c>
      <c r="D123" s="243">
        <v>5</v>
      </c>
      <c r="E123" s="40"/>
      <c r="F123" s="193">
        <f>D123*E123</f>
        <v>0</v>
      </c>
      <c r="G123" s="194"/>
      <c r="H123" s="182"/>
      <c r="I123" s="182"/>
      <c r="J123" s="182"/>
      <c r="K123" s="182"/>
      <c r="L123" s="182"/>
      <c r="M123" s="182"/>
      <c r="N123" s="182"/>
      <c r="O123" s="182"/>
    </row>
    <row r="124" spans="1:15" ht="16" customHeight="1" x14ac:dyDescent="0.3">
      <c r="A124" s="121"/>
      <c r="B124" s="122"/>
      <c r="C124" s="245" t="s">
        <v>70</v>
      </c>
      <c r="D124" s="243">
        <v>5</v>
      </c>
      <c r="E124" s="40"/>
      <c r="F124" s="193">
        <f>D124*E124</f>
        <v>0</v>
      </c>
      <c r="G124" s="194"/>
      <c r="H124" s="161"/>
      <c r="I124" s="161"/>
      <c r="J124" s="161"/>
      <c r="K124" s="161"/>
      <c r="L124" s="161"/>
      <c r="M124" s="161"/>
      <c r="N124" s="161"/>
      <c r="O124" s="161"/>
    </row>
    <row r="125" spans="1:15" ht="16" customHeight="1" thickBot="1" x14ac:dyDescent="0.35">
      <c r="A125" s="121"/>
      <c r="B125" s="122"/>
      <c r="C125" s="123" t="s">
        <v>42</v>
      </c>
      <c r="D125" s="243">
        <v>5</v>
      </c>
      <c r="E125" s="40"/>
      <c r="F125" s="193">
        <f>D125*E125</f>
        <v>0</v>
      </c>
      <c r="G125" s="194"/>
      <c r="H125" s="161"/>
      <c r="I125" s="161"/>
      <c r="J125" s="161"/>
      <c r="K125" s="161"/>
      <c r="L125" s="161"/>
      <c r="M125" s="161"/>
      <c r="N125" s="161"/>
      <c r="O125" s="161"/>
    </row>
    <row r="126" spans="1:15" ht="20.149999999999999" customHeight="1" thickBot="1" x14ac:dyDescent="0.35">
      <c r="A126" s="246"/>
      <c r="B126" s="247" t="s">
        <v>71</v>
      </c>
      <c r="C126" s="248"/>
      <c r="D126" s="249" t="str">
        <f>IF(F126=0,"",F126/E126)</f>
        <v/>
      </c>
      <c r="E126" s="250">
        <f>E121</f>
        <v>0</v>
      </c>
      <c r="F126" s="251">
        <f>SUM(F121:F125)</f>
        <v>0</v>
      </c>
      <c r="G126" s="194"/>
      <c r="H126" s="161"/>
      <c r="I126" s="161"/>
      <c r="J126" s="161"/>
      <c r="K126" s="161"/>
      <c r="L126" s="161"/>
      <c r="M126" s="161"/>
      <c r="N126" s="161"/>
      <c r="O126" s="161"/>
    </row>
    <row r="127" spans="1:15" ht="13" x14ac:dyDescent="0.3">
      <c r="A127" s="121"/>
      <c r="B127" s="122"/>
      <c r="C127" s="123"/>
      <c r="D127" s="243"/>
      <c r="E127" s="130"/>
      <c r="F127" s="193"/>
      <c r="G127" s="194"/>
      <c r="H127" s="161"/>
      <c r="I127" s="161"/>
      <c r="J127" s="161"/>
      <c r="K127" s="161"/>
      <c r="L127" s="161"/>
      <c r="M127" s="161"/>
      <c r="N127" s="161"/>
      <c r="O127" s="161"/>
    </row>
    <row r="128" spans="1:15" s="24" customFormat="1" ht="16" customHeight="1" x14ac:dyDescent="0.3">
      <c r="A128" s="121"/>
      <c r="B128" s="239" t="s">
        <v>72</v>
      </c>
      <c r="C128" s="123" t="s">
        <v>35</v>
      </c>
      <c r="D128" s="240">
        <v>69</v>
      </c>
      <c r="E128" s="40"/>
      <c r="F128" s="193">
        <f>D128*E128</f>
        <v>0</v>
      </c>
      <c r="G128" s="194"/>
      <c r="H128" s="252"/>
      <c r="I128" s="252"/>
      <c r="J128" s="252"/>
      <c r="K128" s="252"/>
      <c r="L128" s="252"/>
      <c r="M128" s="252"/>
      <c r="N128" s="252"/>
      <c r="O128" s="252"/>
    </row>
    <row r="129" spans="1:15" s="2" customFormat="1" ht="13" x14ac:dyDescent="0.3">
      <c r="A129" s="121"/>
      <c r="B129" s="122"/>
      <c r="C129" s="253" t="s">
        <v>73</v>
      </c>
      <c r="D129" s="243"/>
      <c r="E129" s="211"/>
      <c r="F129" s="193"/>
      <c r="G129" s="194"/>
      <c r="H129" s="177"/>
      <c r="I129" s="177"/>
      <c r="J129" s="177"/>
      <c r="K129" s="177"/>
      <c r="L129" s="177"/>
      <c r="M129" s="177"/>
      <c r="N129" s="177"/>
      <c r="O129" s="177"/>
    </row>
    <row r="130" spans="1:15" s="2" customFormat="1" ht="16" customHeight="1" x14ac:dyDescent="0.3">
      <c r="A130" s="121"/>
      <c r="B130" s="122"/>
      <c r="C130" s="123" t="s">
        <v>74</v>
      </c>
      <c r="D130" s="243">
        <v>10</v>
      </c>
      <c r="E130" s="40"/>
      <c r="F130" s="193">
        <f>D130*E130</f>
        <v>0</v>
      </c>
      <c r="G130" s="194"/>
      <c r="H130" s="177"/>
      <c r="I130" s="177"/>
      <c r="J130" s="177"/>
      <c r="K130" s="177"/>
      <c r="L130" s="177"/>
      <c r="M130" s="177"/>
      <c r="N130" s="177"/>
      <c r="O130" s="177"/>
    </row>
    <row r="131" spans="1:15" s="2" customFormat="1" ht="16" customHeight="1" x14ac:dyDescent="0.3">
      <c r="A131" s="121"/>
      <c r="B131" s="122"/>
      <c r="C131" s="123" t="s">
        <v>75</v>
      </c>
      <c r="D131" s="254">
        <v>-10</v>
      </c>
      <c r="E131" s="40"/>
      <c r="F131" s="193">
        <f>D131*E131</f>
        <v>0</v>
      </c>
      <c r="G131" s="194"/>
      <c r="H131" s="177"/>
      <c r="I131" s="177"/>
      <c r="J131" s="177"/>
      <c r="K131" s="177"/>
      <c r="L131" s="177"/>
      <c r="M131" s="177"/>
      <c r="N131" s="177"/>
      <c r="O131" s="177"/>
    </row>
    <row r="132" spans="1:15" s="23" customFormat="1" ht="16" customHeight="1" x14ac:dyDescent="0.35">
      <c r="A132" s="121"/>
      <c r="B132" s="122"/>
      <c r="C132" s="123" t="s">
        <v>70</v>
      </c>
      <c r="D132" s="243">
        <v>5</v>
      </c>
      <c r="E132" s="40"/>
      <c r="F132" s="193">
        <f>D132*E132</f>
        <v>0</v>
      </c>
      <c r="G132" s="194"/>
      <c r="H132" s="207"/>
      <c r="I132" s="207"/>
      <c r="J132" s="207"/>
      <c r="K132" s="207"/>
      <c r="L132" s="207"/>
      <c r="M132" s="207"/>
      <c r="N132" s="207"/>
      <c r="O132" s="207"/>
    </row>
    <row r="133" spans="1:15" s="23" customFormat="1" ht="16" customHeight="1" thickBot="1" x14ac:dyDescent="0.4">
      <c r="A133" s="121"/>
      <c r="B133" s="192"/>
      <c r="C133" s="123" t="s">
        <v>76</v>
      </c>
      <c r="D133" s="243">
        <v>8</v>
      </c>
      <c r="E133" s="40"/>
      <c r="F133" s="193">
        <f>D133*E133</f>
        <v>0</v>
      </c>
      <c r="G133" s="194"/>
      <c r="H133" s="207"/>
      <c r="I133" s="207"/>
      <c r="J133" s="207"/>
      <c r="K133" s="207"/>
      <c r="L133" s="207"/>
      <c r="M133" s="207"/>
      <c r="N133" s="207"/>
      <c r="O133" s="207"/>
    </row>
    <row r="134" spans="1:15" s="23" customFormat="1" ht="20.149999999999999" customHeight="1" thickBot="1" x14ac:dyDescent="0.4">
      <c r="A134" s="246"/>
      <c r="B134" s="247" t="s">
        <v>77</v>
      </c>
      <c r="C134" s="248"/>
      <c r="D134" s="249" t="str">
        <f>IF(F134=0,"",F134/E134)</f>
        <v/>
      </c>
      <c r="E134" s="250">
        <f>E128</f>
        <v>0</v>
      </c>
      <c r="F134" s="251">
        <f>SUM(F128:F133)</f>
        <v>0</v>
      </c>
      <c r="G134" s="194"/>
      <c r="H134" s="207"/>
      <c r="I134" s="207"/>
      <c r="J134" s="207"/>
      <c r="K134" s="207"/>
      <c r="L134" s="207"/>
      <c r="M134" s="207"/>
      <c r="N134" s="207"/>
      <c r="O134" s="207"/>
    </row>
    <row r="135" spans="1:15" s="19" customFormat="1" ht="16.5" customHeight="1" x14ac:dyDescent="0.3">
      <c r="A135" s="121"/>
      <c r="B135" s="122"/>
      <c r="C135" s="123"/>
      <c r="D135" s="243"/>
      <c r="E135" s="130"/>
      <c r="F135" s="193"/>
      <c r="G135" s="194"/>
      <c r="H135" s="182"/>
      <c r="I135" s="182"/>
      <c r="J135" s="182"/>
      <c r="K135" s="182"/>
      <c r="L135" s="182"/>
      <c r="M135" s="182"/>
      <c r="N135" s="182"/>
      <c r="O135" s="182"/>
    </row>
    <row r="136" spans="1:15" s="19" customFormat="1" ht="16" customHeight="1" x14ac:dyDescent="0.3">
      <c r="A136" s="121"/>
      <c r="B136" s="239" t="s">
        <v>78</v>
      </c>
      <c r="C136" s="123" t="s">
        <v>35</v>
      </c>
      <c r="D136" s="240">
        <v>79</v>
      </c>
      <c r="E136" s="40"/>
      <c r="F136" s="193">
        <f>D136*E136</f>
        <v>0</v>
      </c>
      <c r="G136" s="194"/>
      <c r="H136" s="182"/>
      <c r="I136" s="182"/>
      <c r="J136" s="182"/>
      <c r="K136" s="182"/>
      <c r="L136" s="182"/>
      <c r="M136" s="182"/>
      <c r="N136" s="182"/>
      <c r="O136" s="182"/>
    </row>
    <row r="137" spans="1:15" s="19" customFormat="1" ht="13" x14ac:dyDescent="0.3">
      <c r="A137" s="121"/>
      <c r="B137" s="122"/>
      <c r="C137" s="253" t="s">
        <v>73</v>
      </c>
      <c r="D137" s="209"/>
      <c r="E137" s="211"/>
      <c r="F137" s="193"/>
      <c r="G137" s="194"/>
      <c r="H137" s="182"/>
      <c r="I137" s="182"/>
      <c r="J137" s="182"/>
      <c r="K137" s="182"/>
      <c r="L137" s="182"/>
      <c r="M137" s="182"/>
      <c r="N137" s="182"/>
      <c r="O137" s="182"/>
    </row>
    <row r="138" spans="1:15" s="19" customFormat="1" ht="16" customHeight="1" x14ac:dyDescent="0.3">
      <c r="A138" s="121"/>
      <c r="B138" s="122"/>
      <c r="C138" s="123" t="s">
        <v>74</v>
      </c>
      <c r="D138" s="209">
        <v>10</v>
      </c>
      <c r="E138" s="40"/>
      <c r="F138" s="193">
        <f>D138*E138</f>
        <v>0</v>
      </c>
      <c r="G138" s="194"/>
      <c r="H138" s="182"/>
      <c r="I138" s="182"/>
      <c r="J138" s="182"/>
      <c r="K138" s="182"/>
      <c r="L138" s="182"/>
      <c r="M138" s="182"/>
      <c r="N138" s="182"/>
      <c r="O138" s="182"/>
    </row>
    <row r="139" spans="1:15" s="19" customFormat="1" ht="16" customHeight="1" x14ac:dyDescent="0.3">
      <c r="A139" s="121"/>
      <c r="B139" s="122"/>
      <c r="C139" s="123" t="s">
        <v>75</v>
      </c>
      <c r="D139" s="255">
        <v>-10</v>
      </c>
      <c r="E139" s="40"/>
      <c r="F139" s="256">
        <f>D139*E139</f>
        <v>0</v>
      </c>
      <c r="G139" s="257"/>
      <c r="H139" s="182"/>
      <c r="I139" s="182"/>
      <c r="J139" s="182"/>
      <c r="K139" s="182"/>
      <c r="L139" s="182"/>
      <c r="M139" s="182"/>
      <c r="N139" s="182"/>
      <c r="O139" s="182"/>
    </row>
    <row r="140" spans="1:15" s="19" customFormat="1" ht="16" customHeight="1" thickBot="1" x14ac:dyDescent="0.35">
      <c r="A140" s="121"/>
      <c r="B140" s="122"/>
      <c r="C140" s="123" t="s">
        <v>79</v>
      </c>
      <c r="D140" s="209">
        <v>5</v>
      </c>
      <c r="E140" s="40"/>
      <c r="F140" s="193">
        <f>D140*E140</f>
        <v>0</v>
      </c>
      <c r="G140" s="194"/>
      <c r="H140" s="182"/>
      <c r="I140" s="182"/>
      <c r="J140" s="182"/>
      <c r="K140" s="182"/>
      <c r="L140" s="182"/>
      <c r="M140" s="182"/>
      <c r="N140" s="182"/>
      <c r="O140" s="182"/>
    </row>
    <row r="141" spans="1:15" s="19" customFormat="1" ht="20.149999999999999" customHeight="1" thickBot="1" x14ac:dyDescent="0.35">
      <c r="A141" s="246"/>
      <c r="B141" s="247" t="s">
        <v>80</v>
      </c>
      <c r="C141" s="248"/>
      <c r="D141" s="258" t="str">
        <f>IF(F141=0,"",F141/E141)</f>
        <v/>
      </c>
      <c r="E141" s="250">
        <f>E136</f>
        <v>0</v>
      </c>
      <c r="F141" s="251">
        <f>SUM(F136:F140)</f>
        <v>0</v>
      </c>
      <c r="G141" s="194"/>
      <c r="H141" s="182"/>
      <c r="I141" s="182"/>
      <c r="J141" s="182"/>
      <c r="K141" s="182"/>
      <c r="L141" s="182"/>
      <c r="M141" s="182"/>
      <c r="N141" s="182"/>
      <c r="O141" s="182"/>
    </row>
    <row r="142" spans="1:15" s="22" customFormat="1" ht="26.15" customHeight="1" thickBot="1" x14ac:dyDescent="0.35">
      <c r="A142" s="203"/>
      <c r="B142" s="259" t="s">
        <v>153</v>
      </c>
      <c r="C142" s="260"/>
      <c r="D142" s="261" t="e">
        <f>IF(F142=0,"",F142/E142)</f>
        <v>#VALUE!</v>
      </c>
      <c r="E142" s="262">
        <f>M170</f>
        <v>0</v>
      </c>
      <c r="F142" s="263" t="str">
        <f>O170</f>
        <v/>
      </c>
      <c r="G142" s="199"/>
      <c r="H142" s="199"/>
      <c r="I142" s="199"/>
      <c r="J142" s="199"/>
      <c r="K142" s="199"/>
      <c r="L142" s="199"/>
      <c r="M142" s="199"/>
      <c r="N142" s="199"/>
      <c r="O142" s="199"/>
    </row>
    <row r="143" spans="1:15" s="19" customFormat="1" ht="26.15" customHeight="1" thickBot="1" x14ac:dyDescent="0.35">
      <c r="A143" s="203"/>
      <c r="B143" s="259" t="s">
        <v>81</v>
      </c>
      <c r="C143" s="186" t="s">
        <v>82</v>
      </c>
      <c r="D143" s="264">
        <v>20</v>
      </c>
      <c r="E143" s="88"/>
      <c r="F143" s="265">
        <f>D143*E143</f>
        <v>0</v>
      </c>
      <c r="G143" s="182"/>
      <c r="H143" s="182"/>
      <c r="I143" s="182"/>
      <c r="J143" s="182"/>
      <c r="K143" s="182"/>
      <c r="L143" s="182"/>
      <c r="M143" s="182"/>
      <c r="N143" s="182"/>
      <c r="O143" s="182"/>
    </row>
    <row r="144" spans="1:15" s="19" customFormat="1" ht="9" customHeight="1" thickBot="1" x14ac:dyDescent="0.35">
      <c r="A144" s="121"/>
      <c r="B144" s="266"/>
      <c r="C144" s="267"/>
      <c r="D144" s="268"/>
      <c r="E144" s="269"/>
      <c r="F144" s="270"/>
      <c r="G144" s="182"/>
      <c r="H144" s="182"/>
      <c r="I144" s="182"/>
      <c r="J144" s="182"/>
      <c r="K144" s="182"/>
      <c r="L144" s="182"/>
      <c r="M144" s="182"/>
      <c r="N144" s="182"/>
      <c r="O144" s="182"/>
    </row>
    <row r="145" spans="1:44" s="22" customFormat="1" ht="24" customHeight="1" thickBot="1" x14ac:dyDescent="0.35">
      <c r="A145" s="200"/>
      <c r="B145" s="136" t="s">
        <v>45</v>
      </c>
      <c r="C145" s="137"/>
      <c r="D145" s="138" t="str">
        <f>IF(F145=0,"",F145/E145)</f>
        <v/>
      </c>
      <c r="E145" s="271">
        <f>SUM(E126,E134,E141,E142)</f>
        <v>0</v>
      </c>
      <c r="F145" s="202">
        <f>SUM(F126,F134,F141,F142,F143)</f>
        <v>0</v>
      </c>
      <c r="G145" s="199"/>
      <c r="H145" s="199"/>
      <c r="I145" s="199"/>
      <c r="J145" s="199"/>
      <c r="K145" s="199"/>
      <c r="L145" s="199"/>
      <c r="M145" s="199"/>
      <c r="N145" s="199"/>
      <c r="O145" s="199"/>
    </row>
    <row r="146" spans="1:44" s="22" customFormat="1" ht="26.5" thickBot="1" x14ac:dyDescent="0.35">
      <c r="A146" s="203"/>
      <c r="B146" s="142" t="s">
        <v>46</v>
      </c>
      <c r="C146" s="143"/>
      <c r="D146" s="150">
        <v>7.7</v>
      </c>
      <c r="E146" s="147"/>
      <c r="F146" s="140">
        <f>F145*D146/100</f>
        <v>0</v>
      </c>
      <c r="G146" s="199"/>
      <c r="H146" s="199"/>
      <c r="I146" s="199"/>
      <c r="J146" s="199"/>
      <c r="K146" s="199"/>
      <c r="L146" s="199"/>
      <c r="M146" s="199"/>
      <c r="N146" s="199"/>
      <c r="O146" s="199"/>
    </row>
    <row r="147" spans="1:44" s="22" customFormat="1" ht="24" customHeight="1" thickBot="1" x14ac:dyDescent="0.35">
      <c r="A147" s="204"/>
      <c r="B147" s="136" t="s">
        <v>245</v>
      </c>
      <c r="C147" s="146"/>
      <c r="D147" s="147" t="str">
        <f>IF(F147=0,"",F147/E147)</f>
        <v/>
      </c>
      <c r="E147" s="205">
        <f>E145</f>
        <v>0</v>
      </c>
      <c r="F147" s="272">
        <f>ROUNDDOWN(F145+F146,0)</f>
        <v>0</v>
      </c>
      <c r="G147" s="199"/>
      <c r="H147" s="199"/>
      <c r="I147" s="199"/>
      <c r="J147" s="199"/>
      <c r="K147" s="199"/>
      <c r="L147" s="199"/>
      <c r="M147" s="199"/>
      <c r="N147" s="199"/>
      <c r="O147" s="199"/>
    </row>
    <row r="148" spans="1:44" s="19" customFormat="1" ht="13" customHeight="1" x14ac:dyDescent="0.3">
      <c r="A148" s="170"/>
      <c r="B148" s="171"/>
      <c r="C148" s="119"/>
      <c r="D148" s="172"/>
      <c r="E148" s="124"/>
      <c r="F148" s="170"/>
      <c r="G148" s="170"/>
      <c r="H148" s="182"/>
      <c r="I148" s="182"/>
      <c r="J148" s="182"/>
      <c r="K148" s="182"/>
      <c r="L148" s="182"/>
      <c r="M148" s="182"/>
      <c r="N148" s="182"/>
      <c r="O148" s="182"/>
    </row>
    <row r="149" spans="1:44" s="19" customFormat="1" ht="12.75" customHeight="1" x14ac:dyDescent="0.3">
      <c r="A149" s="691" t="s">
        <v>48</v>
      </c>
      <c r="B149" s="692"/>
      <c r="C149" s="692"/>
      <c r="D149" s="692"/>
      <c r="E149" s="692"/>
      <c r="F149" s="692"/>
      <c r="G149" s="170"/>
      <c r="H149" s="182"/>
      <c r="I149" s="182"/>
      <c r="J149" s="182"/>
      <c r="K149" s="182"/>
      <c r="L149" s="182"/>
      <c r="M149" s="182"/>
      <c r="N149" s="182"/>
      <c r="O149" s="182"/>
    </row>
    <row r="150" spans="1:44" s="19" customFormat="1" ht="12.75" customHeight="1" x14ac:dyDescent="0.3">
      <c r="A150" s="693" t="s">
        <v>286</v>
      </c>
      <c r="B150" s="694"/>
      <c r="C150" s="694"/>
      <c r="D150" s="694"/>
      <c r="E150" s="694"/>
      <c r="F150" s="694"/>
      <c r="G150" s="170"/>
      <c r="H150" s="182"/>
      <c r="I150" s="182"/>
      <c r="J150" s="182"/>
      <c r="K150" s="182"/>
      <c r="L150" s="182"/>
      <c r="M150" s="182"/>
      <c r="N150" s="182"/>
      <c r="O150" s="182"/>
    </row>
    <row r="151" spans="1:44" s="19" customFormat="1" ht="12.75" customHeight="1" x14ac:dyDescent="0.3">
      <c r="A151" s="694"/>
      <c r="B151" s="694"/>
      <c r="C151" s="694"/>
      <c r="D151" s="694"/>
      <c r="E151" s="694"/>
      <c r="F151" s="694"/>
      <c r="G151" s="170"/>
      <c r="H151" s="182"/>
      <c r="I151" s="182"/>
      <c r="J151" s="182"/>
      <c r="K151" s="182"/>
      <c r="L151" s="182"/>
      <c r="M151" s="182"/>
      <c r="N151" s="182"/>
      <c r="O151" s="182"/>
    </row>
    <row r="152" spans="1:44" s="19" customFormat="1" ht="12.75" customHeight="1" x14ac:dyDescent="0.3">
      <c r="A152" s="694"/>
      <c r="B152" s="694"/>
      <c r="C152" s="694"/>
      <c r="D152" s="694"/>
      <c r="E152" s="694"/>
      <c r="F152" s="694"/>
      <c r="G152" s="170"/>
      <c r="H152" s="182"/>
      <c r="I152" s="182"/>
      <c r="J152" s="182"/>
      <c r="K152" s="182"/>
      <c r="L152" s="182"/>
      <c r="M152" s="182"/>
      <c r="N152" s="182"/>
      <c r="O152" s="182"/>
    </row>
    <row r="153" spans="1:44" s="19" customFormat="1" ht="12.75" customHeight="1" x14ac:dyDescent="0.3">
      <c r="A153" s="182"/>
      <c r="B153" s="182"/>
      <c r="C153" s="182"/>
      <c r="D153" s="182"/>
      <c r="E153" s="182"/>
      <c r="F153" s="182"/>
      <c r="G153" s="170"/>
      <c r="H153" s="170"/>
      <c r="I153" s="182"/>
      <c r="J153" s="182"/>
      <c r="K153" s="182"/>
      <c r="L153" s="182"/>
      <c r="M153" s="182"/>
      <c r="N153" s="182"/>
      <c r="O153" s="182"/>
    </row>
    <row r="154" spans="1:44" s="19" customFormat="1" ht="12.75" customHeight="1" x14ac:dyDescent="0.3">
      <c r="A154" s="182"/>
      <c r="B154" s="182"/>
      <c r="C154" s="182"/>
      <c r="D154" s="182"/>
      <c r="E154" s="182"/>
      <c r="F154" s="182"/>
      <c r="G154" s="273"/>
      <c r="H154" s="273"/>
      <c r="I154" s="182"/>
      <c r="J154" s="182"/>
      <c r="K154" s="182"/>
      <c r="L154" s="182"/>
      <c r="M154" s="182"/>
      <c r="N154" s="182"/>
      <c r="O154" s="182"/>
    </row>
    <row r="155" spans="1:44" s="19" customFormat="1" ht="15" customHeight="1" x14ac:dyDescent="0.3">
      <c r="A155" s="182"/>
      <c r="B155" s="182"/>
      <c r="C155" s="182"/>
      <c r="D155" s="182"/>
      <c r="E155" s="182"/>
      <c r="F155" s="182"/>
      <c r="G155" s="273"/>
      <c r="H155" s="273"/>
      <c r="I155" s="182"/>
      <c r="J155" s="182"/>
      <c r="K155" s="182"/>
      <c r="L155" s="182"/>
      <c r="M155" s="182"/>
      <c r="N155" s="182"/>
      <c r="O155" s="182"/>
    </row>
    <row r="156" spans="1:44" s="19" customFormat="1" ht="18" customHeight="1" x14ac:dyDescent="0.3">
      <c r="A156" s="182"/>
      <c r="B156" s="182"/>
      <c r="C156" s="182"/>
      <c r="D156" s="182"/>
      <c r="E156" s="182"/>
      <c r="F156" s="182"/>
      <c r="G156" s="273"/>
      <c r="H156" s="273"/>
      <c r="I156" s="274"/>
      <c r="J156" s="182"/>
      <c r="K156" s="182"/>
      <c r="L156" s="182"/>
      <c r="M156" s="182"/>
      <c r="N156" s="182"/>
      <c r="O156" s="182"/>
    </row>
    <row r="157" spans="1:44" ht="15.5" x14ac:dyDescent="0.35">
      <c r="A157" s="275"/>
      <c r="B157" s="276"/>
      <c r="C157" s="275"/>
      <c r="D157" s="277"/>
      <c r="E157" s="278"/>
      <c r="F157" s="275"/>
      <c r="G157" s="538" t="s">
        <v>277</v>
      </c>
      <c r="H157" s="279"/>
      <c r="I157" s="279"/>
      <c r="J157" s="279"/>
      <c r="K157" s="279"/>
      <c r="L157" s="279"/>
      <c r="M157" s="279"/>
      <c r="N157" s="279"/>
      <c r="O157" s="279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</row>
    <row r="158" spans="1:44" ht="13.5" thickBot="1" x14ac:dyDescent="0.35">
      <c r="A158" s="280"/>
      <c r="B158" s="161"/>
      <c r="C158" s="280"/>
      <c r="D158" s="281"/>
      <c r="E158" s="282"/>
      <c r="F158" s="280"/>
      <c r="G158" s="280"/>
      <c r="H158" s="283"/>
      <c r="I158" s="284"/>
      <c r="J158" s="284"/>
      <c r="K158" s="284"/>
      <c r="L158" s="284"/>
      <c r="M158" s="284"/>
      <c r="N158" s="284"/>
      <c r="O158" s="28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</row>
    <row r="159" spans="1:44" s="55" customFormat="1" ht="66.75" customHeight="1" x14ac:dyDescent="0.25">
      <c r="A159" s="30"/>
      <c r="B159" s="14"/>
      <c r="C159" s="30"/>
      <c r="D159" s="31"/>
      <c r="E159" s="32"/>
      <c r="F159" s="30"/>
      <c r="G159" s="285" t="s">
        <v>83</v>
      </c>
      <c r="H159" s="286" t="s">
        <v>84</v>
      </c>
      <c r="I159" s="287" t="s">
        <v>85</v>
      </c>
      <c r="J159" s="287" t="s">
        <v>86</v>
      </c>
      <c r="K159" s="287" t="s">
        <v>87</v>
      </c>
      <c r="L159" s="287" t="s">
        <v>88</v>
      </c>
      <c r="M159" s="287" t="s">
        <v>89</v>
      </c>
      <c r="N159" s="286" t="s">
        <v>90</v>
      </c>
      <c r="O159" s="288" t="s">
        <v>91</v>
      </c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</row>
    <row r="160" spans="1:44" ht="18" customHeight="1" x14ac:dyDescent="0.3">
      <c r="G160" s="67"/>
      <c r="H160" s="64"/>
      <c r="I160" s="58"/>
      <c r="J160" s="291" t="str">
        <f t="shared" ref="J160:J167" si="0">IF(I160=0,"",1.6+(H160/250)+(I160/2000))</f>
        <v/>
      </c>
      <c r="K160" s="59"/>
      <c r="L160" s="70"/>
      <c r="M160" s="70"/>
      <c r="N160" s="289" t="e">
        <f>IF(((J160*K160/L160)+N$169)&gt;135,135-N$169,J160*K160/L160)</f>
        <v>#VALUE!</v>
      </c>
      <c r="O160" s="290" t="str">
        <f>IF(M160=0,"",M160*N160)</f>
        <v/>
      </c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</row>
    <row r="161" spans="7:45" ht="17.25" customHeight="1" x14ac:dyDescent="0.3">
      <c r="G161" s="68"/>
      <c r="H161" s="65"/>
      <c r="I161" s="60"/>
      <c r="J161" s="291" t="str">
        <f t="shared" si="0"/>
        <v/>
      </c>
      <c r="K161" s="61"/>
      <c r="L161" s="71"/>
      <c r="M161" s="71"/>
      <c r="N161" s="292" t="e">
        <f t="shared" ref="N161:N167" si="1">IF(((J161*K161/L161)+N$169)&gt;135,135-N$169,J161*K161/L161)</f>
        <v>#VALUE!</v>
      </c>
      <c r="O161" s="293" t="str">
        <f t="shared" ref="O161:O167" si="2">IF(M161=0,"",M161*N161)</f>
        <v/>
      </c>
      <c r="P161" s="53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</row>
    <row r="162" spans="7:45" ht="18" customHeight="1" x14ac:dyDescent="0.3">
      <c r="G162" s="68"/>
      <c r="H162" s="65"/>
      <c r="I162" s="60"/>
      <c r="J162" s="291" t="str">
        <f t="shared" si="0"/>
        <v/>
      </c>
      <c r="K162" s="61"/>
      <c r="L162" s="71"/>
      <c r="M162" s="71"/>
      <c r="N162" s="292" t="e">
        <f t="shared" si="1"/>
        <v>#VALUE!</v>
      </c>
      <c r="O162" s="293" t="str">
        <f t="shared" si="2"/>
        <v/>
      </c>
      <c r="P162" s="53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</row>
    <row r="163" spans="7:45" ht="18" customHeight="1" x14ac:dyDescent="0.3">
      <c r="G163" s="68"/>
      <c r="H163" s="65"/>
      <c r="I163" s="60"/>
      <c r="J163" s="291" t="str">
        <f t="shared" si="0"/>
        <v/>
      </c>
      <c r="K163" s="61"/>
      <c r="L163" s="71"/>
      <c r="M163" s="71"/>
      <c r="N163" s="292" t="e">
        <f t="shared" si="1"/>
        <v>#VALUE!</v>
      </c>
      <c r="O163" s="293" t="str">
        <f t="shared" si="2"/>
        <v/>
      </c>
      <c r="P163" s="53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</row>
    <row r="164" spans="7:45" ht="18" customHeight="1" x14ac:dyDescent="0.3">
      <c r="G164" s="68"/>
      <c r="H164" s="65"/>
      <c r="I164" s="60"/>
      <c r="J164" s="291" t="str">
        <f t="shared" si="0"/>
        <v/>
      </c>
      <c r="K164" s="61"/>
      <c r="L164" s="71"/>
      <c r="M164" s="71"/>
      <c r="N164" s="292" t="e">
        <f t="shared" si="1"/>
        <v>#VALUE!</v>
      </c>
      <c r="O164" s="293" t="str">
        <f t="shared" si="2"/>
        <v/>
      </c>
      <c r="P164" s="53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</row>
    <row r="165" spans="7:45" ht="18" customHeight="1" x14ac:dyDescent="0.3">
      <c r="G165" s="68"/>
      <c r="H165" s="65"/>
      <c r="I165" s="60"/>
      <c r="J165" s="291" t="str">
        <f t="shared" si="0"/>
        <v/>
      </c>
      <c r="K165" s="61"/>
      <c r="L165" s="71"/>
      <c r="M165" s="71"/>
      <c r="N165" s="292" t="e">
        <f t="shared" si="1"/>
        <v>#VALUE!</v>
      </c>
      <c r="O165" s="293" t="str">
        <f t="shared" si="2"/>
        <v/>
      </c>
      <c r="P165" s="53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</row>
    <row r="166" spans="7:45" ht="18" customHeight="1" x14ac:dyDescent="0.3">
      <c r="G166" s="68"/>
      <c r="H166" s="65"/>
      <c r="I166" s="60"/>
      <c r="J166" s="291" t="str">
        <f t="shared" si="0"/>
        <v/>
      </c>
      <c r="K166" s="61"/>
      <c r="L166" s="71"/>
      <c r="M166" s="71"/>
      <c r="N166" s="292" t="e">
        <f t="shared" si="1"/>
        <v>#VALUE!</v>
      </c>
      <c r="O166" s="293" t="str">
        <f t="shared" si="2"/>
        <v/>
      </c>
      <c r="P166" s="53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</row>
    <row r="167" spans="7:45" ht="18" customHeight="1" x14ac:dyDescent="0.3">
      <c r="G167" s="69"/>
      <c r="H167" s="66"/>
      <c r="I167" s="62"/>
      <c r="J167" s="294" t="str">
        <f t="shared" si="0"/>
        <v/>
      </c>
      <c r="K167" s="63"/>
      <c r="L167" s="72"/>
      <c r="M167" s="72"/>
      <c r="N167" s="295" t="e">
        <f t="shared" si="1"/>
        <v>#VALUE!</v>
      </c>
      <c r="O167" s="296" t="str">
        <f t="shared" si="2"/>
        <v/>
      </c>
      <c r="P167" s="53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</row>
    <row r="168" spans="7:45" ht="20.149999999999999" customHeight="1" x14ac:dyDescent="0.3">
      <c r="G168" s="297" t="s">
        <v>92</v>
      </c>
      <c r="H168" s="298"/>
      <c r="I168" s="298"/>
      <c r="J168" s="299"/>
      <c r="K168" s="299"/>
      <c r="L168" s="300"/>
      <c r="M168" s="301">
        <f>SUM(M160:M167)</f>
        <v>0</v>
      </c>
      <c r="N168" s="300" t="str">
        <f>IF(M168=0,"",O168/M168)</f>
        <v/>
      </c>
      <c r="O168" s="302">
        <f>SUM(O160:O167)</f>
        <v>0</v>
      </c>
      <c r="P168" s="53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</row>
    <row r="169" spans="7:45" ht="20.149999999999999" customHeight="1" x14ac:dyDescent="0.3">
      <c r="G169" s="303" t="s">
        <v>93</v>
      </c>
      <c r="H169" s="304"/>
      <c r="I169" s="305"/>
      <c r="J169" s="306"/>
      <c r="K169" s="306"/>
      <c r="L169" s="307"/>
      <c r="M169" s="301">
        <f>M168</f>
        <v>0</v>
      </c>
      <c r="N169" s="73">
        <v>0</v>
      </c>
      <c r="O169" s="308">
        <f>M169*N169</f>
        <v>0</v>
      </c>
      <c r="P169" s="53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</row>
    <row r="170" spans="7:45" ht="21.75" customHeight="1" thickBot="1" x14ac:dyDescent="0.4">
      <c r="G170" s="309" t="s">
        <v>94</v>
      </c>
      <c r="H170" s="310"/>
      <c r="I170" s="311"/>
      <c r="J170" s="311"/>
      <c r="K170" s="311"/>
      <c r="L170" s="312"/>
      <c r="M170" s="313">
        <f>M168</f>
        <v>0</v>
      </c>
      <c r="N170" s="314" t="e">
        <f>IF(O170=0,"",O170/M170)</f>
        <v>#VALUE!</v>
      </c>
      <c r="O170" s="315" t="str">
        <f>IF(O168=0,"",ROUNDDOWN(O168+O169,0))</f>
        <v/>
      </c>
      <c r="P170" s="53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</row>
    <row r="171" spans="7:45" ht="13" x14ac:dyDescent="0.3">
      <c r="G171" s="53"/>
      <c r="H171" s="54"/>
      <c r="I171" s="53"/>
      <c r="J171" s="53"/>
      <c r="K171" s="53"/>
      <c r="L171" s="53"/>
      <c r="M171" s="57"/>
      <c r="N171" s="57"/>
      <c r="O171" s="5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</row>
    <row r="172" spans="7:45" ht="13" x14ac:dyDescent="0.3">
      <c r="G172" s="21" t="s">
        <v>95</v>
      </c>
      <c r="H172" s="11"/>
      <c r="I172" s="18"/>
      <c r="M172" s="17" t="s">
        <v>96</v>
      </c>
      <c r="N172" s="19"/>
      <c r="O172" s="57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</row>
    <row r="173" spans="7:45" ht="13" x14ac:dyDescent="0.3">
      <c r="G173" s="25"/>
      <c r="H173" s="26"/>
      <c r="I173" s="27"/>
      <c r="M173" s="28" t="s">
        <v>97</v>
      </c>
      <c r="N173" s="19"/>
      <c r="O173" s="5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</row>
    <row r="174" spans="7:45" ht="13" x14ac:dyDescent="0.3">
      <c r="G174" s="29"/>
      <c r="H174" s="26"/>
      <c r="I174" s="27"/>
      <c r="M174" s="28" t="s">
        <v>98</v>
      </c>
      <c r="N174" s="19"/>
      <c r="O174" s="5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</row>
    <row r="175" spans="7:45" ht="13" x14ac:dyDescent="0.3">
      <c r="G175" s="29"/>
      <c r="H175" s="26"/>
      <c r="I175" s="27"/>
      <c r="M175" s="28" t="s">
        <v>99</v>
      </c>
      <c r="N175" s="19"/>
      <c r="O175" s="5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</row>
    <row r="176" spans="7:45" ht="13" x14ac:dyDescent="0.3">
      <c r="G176" s="29"/>
      <c r="H176" s="26"/>
      <c r="I176" s="27"/>
      <c r="M176" s="28"/>
      <c r="N176" s="19"/>
      <c r="O176" s="53"/>
    </row>
    <row r="177" spans="7:15" ht="13" x14ac:dyDescent="0.3">
      <c r="G177" s="29"/>
      <c r="H177" s="26"/>
      <c r="I177" s="27"/>
      <c r="M177" s="28"/>
      <c r="N177" s="19"/>
      <c r="O177" s="53"/>
    </row>
    <row r="178" spans="7:15" ht="15.5" x14ac:dyDescent="0.35">
      <c r="I178" s="13"/>
      <c r="J178" s="13"/>
      <c r="K178" s="13"/>
      <c r="L178" s="13"/>
      <c r="M178" s="13"/>
      <c r="N178" s="13"/>
      <c r="O178" s="13"/>
    </row>
    <row r="179" spans="7:15" ht="15.5" x14ac:dyDescent="0.35">
      <c r="I179" s="13"/>
      <c r="J179" s="13"/>
      <c r="K179" s="13"/>
      <c r="L179" s="13"/>
      <c r="M179" s="13"/>
      <c r="N179" s="13"/>
      <c r="O179" s="13"/>
    </row>
    <row r="180" spans="7:15" ht="15.5" x14ac:dyDescent="0.35">
      <c r="I180" s="13"/>
      <c r="J180" s="13"/>
      <c r="K180" s="13"/>
      <c r="L180" s="13"/>
      <c r="M180" s="13"/>
      <c r="N180" s="13"/>
      <c r="O180" s="13"/>
    </row>
    <row r="181" spans="7:15" ht="15.5" x14ac:dyDescent="0.35">
      <c r="I181" s="13"/>
      <c r="J181" s="13"/>
      <c r="K181" s="13"/>
      <c r="L181" s="13"/>
      <c r="M181" s="13"/>
      <c r="N181" s="13"/>
      <c r="O181" s="13"/>
    </row>
    <row r="182" spans="7:15" ht="15.5" x14ac:dyDescent="0.35">
      <c r="I182" s="13"/>
      <c r="J182" s="13"/>
      <c r="K182" s="13"/>
      <c r="L182" s="13"/>
      <c r="M182" s="13"/>
      <c r="N182" s="13"/>
      <c r="O182" s="13"/>
    </row>
    <row r="183" spans="7:15" ht="15.5" x14ac:dyDescent="0.35">
      <c r="I183" s="13"/>
      <c r="J183" s="13"/>
      <c r="K183" s="13"/>
      <c r="L183" s="13"/>
      <c r="M183" s="13"/>
      <c r="N183" s="13"/>
      <c r="O183" s="13"/>
    </row>
    <row r="184" spans="7:15" ht="15.5" x14ac:dyDescent="0.35">
      <c r="I184" s="13"/>
      <c r="J184" s="13"/>
      <c r="K184" s="13"/>
      <c r="L184" s="13"/>
      <c r="M184" s="13"/>
      <c r="N184" s="13"/>
      <c r="O184" s="13"/>
    </row>
    <row r="185" spans="7:15" ht="15.5" x14ac:dyDescent="0.35">
      <c r="I185" s="13"/>
      <c r="J185" s="13"/>
      <c r="K185" s="13"/>
      <c r="L185" s="13"/>
      <c r="M185" s="13"/>
      <c r="N185" s="13"/>
      <c r="O185" s="13"/>
    </row>
    <row r="186" spans="7:15" ht="15.5" x14ac:dyDescent="0.35">
      <c r="I186" s="13"/>
      <c r="J186" s="13"/>
      <c r="K186" s="13"/>
      <c r="L186" s="13"/>
      <c r="M186" s="13"/>
      <c r="N186" s="13"/>
      <c r="O186" s="13"/>
    </row>
    <row r="187" spans="7:15" ht="15.5" x14ac:dyDescent="0.35">
      <c r="I187" s="13"/>
      <c r="J187" s="13"/>
      <c r="K187" s="13"/>
      <c r="L187" s="13"/>
      <c r="M187" s="13"/>
      <c r="N187" s="13"/>
      <c r="O187" s="13"/>
    </row>
    <row r="188" spans="7:15" ht="15.5" x14ac:dyDescent="0.35">
      <c r="I188" s="13"/>
      <c r="J188" s="13"/>
      <c r="K188" s="13"/>
      <c r="L188" s="13"/>
      <c r="M188" s="13"/>
      <c r="N188" s="13"/>
      <c r="O188" s="13"/>
    </row>
    <row r="189" spans="7:15" ht="15.5" x14ac:dyDescent="0.35">
      <c r="I189" s="13"/>
      <c r="J189" s="13"/>
      <c r="K189" s="13"/>
      <c r="L189" s="13"/>
      <c r="M189" s="13"/>
      <c r="N189" s="13"/>
      <c r="O189" s="13"/>
    </row>
    <row r="190" spans="7:15" ht="15.5" x14ac:dyDescent="0.35">
      <c r="I190" s="13"/>
      <c r="J190" s="13"/>
      <c r="K190" s="13"/>
      <c r="L190" s="13"/>
      <c r="M190" s="13"/>
      <c r="N190" s="13"/>
      <c r="O190" s="13"/>
    </row>
    <row r="191" spans="7:15" ht="15.5" x14ac:dyDescent="0.35">
      <c r="I191" s="13"/>
      <c r="J191" s="13"/>
      <c r="K191" s="13"/>
      <c r="L191" s="13"/>
      <c r="M191" s="13"/>
      <c r="N191" s="13"/>
      <c r="O191" s="13"/>
    </row>
    <row r="192" spans="7:15" ht="15.5" x14ac:dyDescent="0.35">
      <c r="I192" s="13"/>
      <c r="J192" s="13"/>
      <c r="K192" s="13"/>
      <c r="L192" s="13"/>
      <c r="M192" s="13"/>
      <c r="N192" s="13"/>
      <c r="O192" s="13"/>
    </row>
    <row r="193" spans="1:15" ht="15.5" x14ac:dyDescent="0.35">
      <c r="I193" s="13"/>
      <c r="J193" s="13"/>
      <c r="K193" s="13"/>
      <c r="L193" s="13"/>
      <c r="M193" s="13"/>
      <c r="N193" s="13"/>
      <c r="O193" s="13"/>
    </row>
    <row r="194" spans="1:15" ht="15.5" x14ac:dyDescent="0.35">
      <c r="I194" s="13"/>
      <c r="J194" s="13"/>
      <c r="K194" s="13"/>
      <c r="L194" s="13"/>
      <c r="M194" s="13"/>
      <c r="N194" s="13"/>
      <c r="O194" s="13"/>
    </row>
    <row r="195" spans="1:15" s="33" customFormat="1" ht="19.5" customHeight="1" x14ac:dyDescent="0.35">
      <c r="A195" s="30"/>
      <c r="B195" s="14"/>
      <c r="C195" s="30"/>
      <c r="D195" s="31"/>
      <c r="E195" s="32"/>
      <c r="F195" s="30"/>
      <c r="G195" s="30"/>
      <c r="H195" s="30"/>
      <c r="I195" s="13"/>
      <c r="J195" s="13"/>
      <c r="K195" s="13"/>
      <c r="L195" s="13"/>
      <c r="M195" s="13"/>
      <c r="N195" s="13"/>
    </row>
    <row r="196" spans="1:15" s="33" customFormat="1" ht="19.5" customHeight="1" x14ac:dyDescent="0.35">
      <c r="A196" s="30"/>
      <c r="B196" s="14"/>
      <c r="C196" s="30"/>
      <c r="D196" s="31"/>
      <c r="E196" s="32"/>
      <c r="F196" s="30"/>
      <c r="G196" s="30"/>
      <c r="H196" s="30"/>
    </row>
    <row r="197" spans="1:15" ht="15.5" x14ac:dyDescent="0.35">
      <c r="I197" s="33"/>
      <c r="J197" s="33"/>
      <c r="K197" s="33"/>
      <c r="L197" s="33"/>
      <c r="M197" s="33"/>
      <c r="N197" s="33"/>
    </row>
  </sheetData>
  <sheetProtection password="C34F" sheet="1" objects="1" scenarios="1"/>
  <customSheetViews>
    <customSheetView guid="{7746770E-8DEE-4810-98CF-84361344C262}" scale="110" showPageBreaks="1" showGridLines="0" zeroValues="0" printArea="1">
      <selection activeCell="L31" sqref="L31"/>
      <rowBreaks count="4" manualBreakCount="4">
        <brk id="30" max="5" man="1"/>
        <brk id="74" max="5" man="1"/>
        <brk id="112" max="5" man="1"/>
        <brk id="250" max="65535" man="1"/>
      </rowBreaks>
      <pageMargins left="0.55000000000000004" right="0.38" top="0.62" bottom="0.47" header="0.51181102362204722" footer="0.28000000000000003"/>
      <pageSetup paperSize="9" scale="95" orientation="portrait" horizontalDpi="300" verticalDpi="300" r:id="rId1"/>
      <headerFooter alignWithMargins="0">
        <oddFooter>&amp;L&amp;8&amp;F&amp;R&amp;P</oddFooter>
      </headerFooter>
    </customSheetView>
  </customSheetViews>
  <mergeCells count="9">
    <mergeCell ref="A26:F26"/>
    <mergeCell ref="A108:F108"/>
    <mergeCell ref="A109:F111"/>
    <mergeCell ref="A149:F149"/>
    <mergeCell ref="A150:F152"/>
    <mergeCell ref="A68:F68"/>
    <mergeCell ref="A69:F71"/>
    <mergeCell ref="B65:C65"/>
    <mergeCell ref="A27:F29"/>
  </mergeCells>
  <phoneticPr fontId="3" type="noConversion"/>
  <pageMargins left="0.55000000000000004" right="0.38" top="0.62" bottom="0.47" header="0.51181102362204722" footer="0.28000000000000003"/>
  <pageSetup paperSize="9" scale="95" orientation="portrait" horizontalDpi="300" verticalDpi="300" r:id="rId2"/>
  <headerFooter alignWithMargins="0">
    <oddFooter>&amp;L&amp;8&amp;F&amp;R&amp;P</oddFooter>
  </headerFooter>
  <rowBreaks count="4" manualBreakCount="4">
    <brk id="30" max="5" man="1"/>
    <brk id="74" max="5" man="1"/>
    <brk id="112" max="5" man="1"/>
    <brk id="250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4"/>
  <sheetViews>
    <sheetView showGridLines="0" showZeros="0" zoomScaleNormal="100" workbookViewId="0">
      <selection activeCell="H5" sqref="H5"/>
    </sheetView>
  </sheetViews>
  <sheetFormatPr baseColWidth="10" defaultRowHeight="13" x14ac:dyDescent="0.3"/>
  <cols>
    <col min="1" max="1" width="9.26953125" customWidth="1"/>
    <col min="2" max="2" width="19.453125" customWidth="1"/>
    <col min="3" max="3" width="23.7265625" customWidth="1"/>
    <col min="4" max="4" width="10.453125" customWidth="1"/>
    <col min="5" max="5" width="11.7265625" customWidth="1"/>
    <col min="6" max="6" width="13.7265625" customWidth="1"/>
    <col min="7" max="7" width="13.26953125" customWidth="1"/>
  </cols>
  <sheetData>
    <row r="1" spans="1:12" s="12" customFormat="1" ht="14.25" customHeight="1" x14ac:dyDescent="0.35">
      <c r="A1" s="151" t="s">
        <v>177</v>
      </c>
      <c r="B1" s="152"/>
      <c r="C1" s="644" t="s">
        <v>296</v>
      </c>
      <c r="D1" s="154"/>
      <c r="E1" s="155"/>
      <c r="F1" s="156" t="s">
        <v>105</v>
      </c>
      <c r="G1" s="152"/>
      <c r="H1" s="152"/>
      <c r="I1" s="152"/>
      <c r="J1" s="152"/>
      <c r="K1" s="152"/>
      <c r="L1" s="152"/>
    </row>
    <row r="2" spans="1:12" s="14" customFormat="1" ht="16.5" customHeight="1" thickBot="1" x14ac:dyDescent="0.4">
      <c r="A2" s="157"/>
      <c r="B2" s="158"/>
      <c r="C2" s="158"/>
      <c r="D2" s="159"/>
      <c r="E2" s="160"/>
      <c r="F2" s="159"/>
      <c r="G2" s="158"/>
      <c r="H2" s="161"/>
      <c r="I2" s="161"/>
      <c r="J2" s="161"/>
      <c r="K2" s="161"/>
      <c r="L2" s="161"/>
    </row>
    <row r="3" spans="1:12" s="15" customFormat="1" ht="27.75" customHeight="1" thickBot="1" x14ac:dyDescent="0.35">
      <c r="A3" s="105" t="s">
        <v>278</v>
      </c>
      <c r="B3" s="106"/>
      <c r="C3" s="106"/>
      <c r="D3" s="106"/>
      <c r="E3" s="106"/>
      <c r="F3" s="107"/>
      <c r="G3" s="163"/>
      <c r="H3" s="163"/>
      <c r="I3" s="163"/>
      <c r="J3" s="163"/>
      <c r="K3" s="163"/>
      <c r="L3" s="163"/>
    </row>
    <row r="4" spans="1:12" s="2" customFormat="1" ht="16" thickBot="1" x14ac:dyDescent="0.4">
      <c r="A4" s="406"/>
      <c r="B4" s="158"/>
      <c r="C4" s="407"/>
      <c r="D4" s="408"/>
      <c r="E4" s="409"/>
      <c r="F4" s="410"/>
      <c r="G4" s="410"/>
      <c r="H4" s="177"/>
      <c r="I4" s="177"/>
      <c r="J4" s="177"/>
      <c r="K4" s="177"/>
      <c r="L4" s="177"/>
    </row>
    <row r="5" spans="1:12" s="2" customFormat="1" ht="30" customHeight="1" x14ac:dyDescent="0.3">
      <c r="A5" s="411" t="s">
        <v>29</v>
      </c>
      <c r="B5" s="412" t="s">
        <v>100</v>
      </c>
      <c r="C5" s="413" t="s">
        <v>101</v>
      </c>
      <c r="D5" s="414" t="s">
        <v>102</v>
      </c>
      <c r="E5" s="415" t="s">
        <v>103</v>
      </c>
      <c r="F5" s="416" t="s">
        <v>104</v>
      </c>
      <c r="G5" s="177"/>
      <c r="H5" s="177"/>
      <c r="I5" s="177"/>
      <c r="J5" s="177"/>
      <c r="K5" s="177"/>
      <c r="L5" s="177"/>
    </row>
    <row r="6" spans="1:12" s="2" customFormat="1" ht="16" customHeight="1" x14ac:dyDescent="0.3">
      <c r="A6" s="417" t="s">
        <v>105</v>
      </c>
      <c r="B6" s="239"/>
      <c r="C6" s="418"/>
      <c r="D6" s="419"/>
      <c r="E6" s="420"/>
      <c r="F6" s="421"/>
      <c r="G6" s="177"/>
      <c r="H6" s="177"/>
      <c r="I6" s="177"/>
      <c r="J6" s="177"/>
      <c r="K6" s="177"/>
      <c r="L6" s="177"/>
    </row>
    <row r="7" spans="1:12" s="2" customFormat="1" ht="16" customHeight="1" x14ac:dyDescent="0.3">
      <c r="A7" s="422" t="s">
        <v>106</v>
      </c>
      <c r="B7" s="423" t="s">
        <v>107</v>
      </c>
      <c r="C7" s="424" t="s">
        <v>108</v>
      </c>
      <c r="D7" s="165">
        <v>80</v>
      </c>
      <c r="E7" s="43"/>
      <c r="F7" s="425">
        <f>D7*E7</f>
        <v>0</v>
      </c>
      <c r="G7" s="177"/>
      <c r="H7" s="177"/>
      <c r="I7" s="177"/>
      <c r="J7" s="177"/>
      <c r="K7" s="177"/>
      <c r="L7" s="177"/>
    </row>
    <row r="8" spans="1:12" s="2" customFormat="1" ht="16" customHeight="1" x14ac:dyDescent="0.3">
      <c r="A8" s="422"/>
      <c r="B8" s="423" t="s">
        <v>109</v>
      </c>
      <c r="C8" s="123" t="s">
        <v>110</v>
      </c>
      <c r="D8" s="165">
        <v>70</v>
      </c>
      <c r="E8" s="43"/>
      <c r="F8" s="425">
        <f>D8*E8</f>
        <v>0</v>
      </c>
      <c r="G8" s="177"/>
      <c r="H8" s="177"/>
      <c r="I8" s="177"/>
      <c r="J8" s="177"/>
      <c r="K8" s="177"/>
      <c r="L8" s="177"/>
    </row>
    <row r="9" spans="1:12" s="2" customFormat="1" ht="16" customHeight="1" x14ac:dyDescent="0.3">
      <c r="A9" s="422"/>
      <c r="B9" s="423"/>
      <c r="C9" s="424" t="s">
        <v>111</v>
      </c>
      <c r="D9" s="165">
        <v>140</v>
      </c>
      <c r="E9" s="43"/>
      <c r="F9" s="425">
        <f>D9*E9</f>
        <v>0</v>
      </c>
      <c r="G9" s="177"/>
      <c r="H9" s="177"/>
      <c r="I9" s="177"/>
      <c r="J9" s="177"/>
      <c r="K9" s="177"/>
      <c r="L9" s="177"/>
    </row>
    <row r="10" spans="1:12" s="2" customFormat="1" ht="16" customHeight="1" x14ac:dyDescent="0.3">
      <c r="A10" s="422"/>
      <c r="B10" s="423"/>
      <c r="C10" s="424" t="s">
        <v>112</v>
      </c>
      <c r="D10" s="165">
        <v>60</v>
      </c>
      <c r="E10" s="43"/>
      <c r="F10" s="425">
        <f>D10*E10</f>
        <v>0</v>
      </c>
      <c r="G10" s="177"/>
      <c r="H10" s="177"/>
      <c r="I10" s="177"/>
      <c r="J10" s="177"/>
      <c r="K10" s="177"/>
      <c r="L10" s="177"/>
    </row>
    <row r="11" spans="1:12" s="2" customFormat="1" ht="16" customHeight="1" x14ac:dyDescent="0.3">
      <c r="A11" s="422"/>
      <c r="B11" s="423"/>
      <c r="C11" s="424" t="s">
        <v>113</v>
      </c>
      <c r="D11" s="165">
        <v>95</v>
      </c>
      <c r="E11" s="43"/>
      <c r="F11" s="425">
        <f>D11*E11</f>
        <v>0</v>
      </c>
      <c r="G11" s="177"/>
      <c r="H11" s="177"/>
      <c r="I11" s="177"/>
      <c r="J11" s="177"/>
      <c r="K11" s="177"/>
      <c r="L11" s="177"/>
    </row>
    <row r="12" spans="1:12" s="52" customFormat="1" ht="16" customHeight="1" x14ac:dyDescent="0.3">
      <c r="A12" s="426"/>
      <c r="B12" s="427" t="s">
        <v>114</v>
      </c>
      <c r="C12" s="428"/>
      <c r="D12" s="429" t="str">
        <f>IF(F12=0,"",F12/E12)</f>
        <v/>
      </c>
      <c r="E12" s="430">
        <f>SUM(E7:E11)</f>
        <v>0</v>
      </c>
      <c r="F12" s="431">
        <f>SUM(F7:F11)</f>
        <v>0</v>
      </c>
      <c r="G12" s="603"/>
      <c r="H12" s="603"/>
      <c r="I12" s="603"/>
      <c r="J12" s="603"/>
      <c r="K12" s="603"/>
      <c r="L12" s="603"/>
    </row>
    <row r="13" spans="1:12" s="2" customFormat="1" ht="16" customHeight="1" x14ac:dyDescent="0.3">
      <c r="A13" s="422" t="s">
        <v>115</v>
      </c>
      <c r="B13" s="423" t="s">
        <v>116</v>
      </c>
      <c r="C13" s="424" t="s">
        <v>108</v>
      </c>
      <c r="D13" s="165">
        <v>65</v>
      </c>
      <c r="E13" s="43"/>
      <c r="F13" s="425">
        <f>D13*E13</f>
        <v>0</v>
      </c>
      <c r="G13" s="177"/>
      <c r="H13" s="177"/>
      <c r="I13" s="177"/>
      <c r="J13" s="177"/>
      <c r="K13" s="177"/>
      <c r="L13" s="177"/>
    </row>
    <row r="14" spans="1:12" s="2" customFormat="1" ht="16" customHeight="1" x14ac:dyDescent="0.3">
      <c r="A14" s="422"/>
      <c r="B14" s="423" t="s">
        <v>117</v>
      </c>
      <c r="C14" s="424" t="s">
        <v>110</v>
      </c>
      <c r="D14" s="165">
        <v>55</v>
      </c>
      <c r="E14" s="43"/>
      <c r="F14" s="425">
        <f>D14*E14</f>
        <v>0</v>
      </c>
      <c r="G14" s="177"/>
      <c r="H14" s="177"/>
      <c r="I14" s="177"/>
      <c r="J14" s="177"/>
      <c r="K14" s="177"/>
      <c r="L14" s="177"/>
    </row>
    <row r="15" spans="1:12" s="2" customFormat="1" ht="16" customHeight="1" x14ac:dyDescent="0.3">
      <c r="A15" s="422"/>
      <c r="B15" s="423" t="s">
        <v>118</v>
      </c>
      <c r="C15" s="424" t="s">
        <v>111</v>
      </c>
      <c r="D15" s="165">
        <v>90</v>
      </c>
      <c r="E15" s="43"/>
      <c r="F15" s="425">
        <f>D15*E15</f>
        <v>0</v>
      </c>
      <c r="G15" s="177"/>
      <c r="H15" s="177"/>
      <c r="I15" s="177"/>
      <c r="J15" s="177"/>
      <c r="K15" s="177"/>
      <c r="L15" s="177"/>
    </row>
    <row r="16" spans="1:12" s="2" customFormat="1" ht="16" customHeight="1" x14ac:dyDescent="0.3">
      <c r="A16" s="422"/>
      <c r="B16" s="423"/>
      <c r="C16" s="424" t="s">
        <v>112</v>
      </c>
      <c r="D16" s="165">
        <v>50</v>
      </c>
      <c r="E16" s="43"/>
      <c r="F16" s="425">
        <f>D16*E16</f>
        <v>0</v>
      </c>
      <c r="G16" s="177"/>
      <c r="H16" s="177"/>
      <c r="I16" s="177"/>
      <c r="J16" s="177"/>
      <c r="K16" s="177"/>
      <c r="L16" s="177"/>
    </row>
    <row r="17" spans="1:12" s="2" customFormat="1" ht="16" customHeight="1" x14ac:dyDescent="0.3">
      <c r="A17" s="422"/>
      <c r="B17" s="423"/>
      <c r="C17" s="424" t="s">
        <v>113</v>
      </c>
      <c r="D17" s="165">
        <v>60</v>
      </c>
      <c r="E17" s="43"/>
      <c r="F17" s="425">
        <f>D17*E17</f>
        <v>0</v>
      </c>
      <c r="G17" s="177"/>
      <c r="H17" s="177"/>
      <c r="I17" s="177"/>
      <c r="J17" s="177"/>
      <c r="K17" s="177"/>
      <c r="L17" s="177"/>
    </row>
    <row r="18" spans="1:12" s="2" customFormat="1" ht="16" customHeight="1" x14ac:dyDescent="0.3">
      <c r="A18" s="426"/>
      <c r="B18" s="427" t="s">
        <v>119</v>
      </c>
      <c r="C18" s="428"/>
      <c r="D18" s="429" t="str">
        <f>IF(F18=0,"",F18/E18)</f>
        <v/>
      </c>
      <c r="E18" s="430">
        <f>SUM(E13:E17)</f>
        <v>0</v>
      </c>
      <c r="F18" s="431">
        <f>SUM(F13:F17)</f>
        <v>0</v>
      </c>
      <c r="G18" s="177"/>
      <c r="H18" s="177"/>
      <c r="I18" s="177"/>
      <c r="J18" s="177"/>
      <c r="K18" s="177"/>
      <c r="L18" s="177"/>
    </row>
    <row r="19" spans="1:12" s="2" customFormat="1" ht="16" customHeight="1" x14ac:dyDescent="0.3">
      <c r="A19" s="422" t="s">
        <v>120</v>
      </c>
      <c r="B19" s="423" t="s">
        <v>121</v>
      </c>
      <c r="C19" s="424" t="s">
        <v>108</v>
      </c>
      <c r="D19" s="165">
        <v>90</v>
      </c>
      <c r="E19" s="43"/>
      <c r="F19" s="425">
        <f>D19*E19</f>
        <v>0</v>
      </c>
      <c r="G19" s="177"/>
      <c r="H19" s="177"/>
      <c r="I19" s="177"/>
      <c r="J19" s="177"/>
      <c r="K19" s="177"/>
      <c r="L19" s="177"/>
    </row>
    <row r="20" spans="1:12" s="2" customFormat="1" ht="16" customHeight="1" x14ac:dyDescent="0.3">
      <c r="A20" s="422"/>
      <c r="B20" s="423"/>
      <c r="C20" s="424" t="s">
        <v>110</v>
      </c>
      <c r="D20" s="165">
        <v>75</v>
      </c>
      <c r="E20" s="618"/>
      <c r="F20" s="425">
        <f>D20*E20</f>
        <v>0</v>
      </c>
      <c r="G20" s="177"/>
      <c r="H20" s="177"/>
      <c r="I20" s="177"/>
      <c r="J20" s="177"/>
      <c r="K20" s="177"/>
      <c r="L20" s="177"/>
    </row>
    <row r="21" spans="1:12" s="2" customFormat="1" ht="16" customHeight="1" x14ac:dyDescent="0.3">
      <c r="A21" s="422"/>
      <c r="B21" s="423"/>
      <c r="C21" s="424" t="s">
        <v>111</v>
      </c>
      <c r="D21" s="165">
        <v>180</v>
      </c>
      <c r="E21" s="43"/>
      <c r="F21" s="425">
        <f>D21*E21</f>
        <v>0</v>
      </c>
      <c r="G21" s="177"/>
      <c r="H21" s="177"/>
      <c r="I21" s="177"/>
      <c r="J21" s="177"/>
      <c r="K21" s="177"/>
      <c r="L21" s="177"/>
    </row>
    <row r="22" spans="1:12" s="2" customFormat="1" ht="16" customHeight="1" x14ac:dyDescent="0.3">
      <c r="A22" s="426"/>
      <c r="B22" s="427" t="s">
        <v>122</v>
      </c>
      <c r="C22" s="428"/>
      <c r="D22" s="429" t="str">
        <f>IF(F22=0,"",F22/E22)</f>
        <v/>
      </c>
      <c r="E22" s="430">
        <f>SUM(E19:E21)</f>
        <v>0</v>
      </c>
      <c r="F22" s="431">
        <f>SUM(F19:F21)</f>
        <v>0</v>
      </c>
      <c r="G22" s="177"/>
      <c r="H22" s="177"/>
      <c r="I22" s="177"/>
      <c r="J22" s="177"/>
      <c r="K22" s="177"/>
      <c r="L22" s="177"/>
    </row>
    <row r="23" spans="1:12" s="2" customFormat="1" ht="16" customHeight="1" x14ac:dyDescent="0.3">
      <c r="A23" s="422" t="s">
        <v>123</v>
      </c>
      <c r="B23" s="423" t="s">
        <v>175</v>
      </c>
      <c r="C23" s="424"/>
      <c r="D23" s="432">
        <v>50</v>
      </c>
      <c r="E23" s="43"/>
      <c r="F23" s="425">
        <f>D23*E23</f>
        <v>0</v>
      </c>
      <c r="G23" s="177"/>
      <c r="H23" s="177"/>
      <c r="I23" s="177"/>
      <c r="J23" s="177"/>
      <c r="K23" s="177"/>
      <c r="L23" s="177"/>
    </row>
    <row r="24" spans="1:12" s="2" customFormat="1" ht="16" customHeight="1" x14ac:dyDescent="0.3">
      <c r="A24" s="433"/>
      <c r="B24" s="434" t="s">
        <v>174</v>
      </c>
      <c r="C24" s="424"/>
      <c r="D24" s="435">
        <v>60</v>
      </c>
      <c r="E24" s="43"/>
      <c r="F24" s="425">
        <f>D24*E24</f>
        <v>0</v>
      </c>
      <c r="G24" s="177"/>
      <c r="H24" s="177"/>
      <c r="I24" s="177"/>
      <c r="J24" s="177"/>
      <c r="K24" s="177"/>
      <c r="L24" s="177"/>
    </row>
    <row r="25" spans="1:12" s="2" customFormat="1" ht="16" customHeight="1" x14ac:dyDescent="0.3">
      <c r="A25" s="433"/>
      <c r="B25" s="427" t="s">
        <v>124</v>
      </c>
      <c r="C25" s="428"/>
      <c r="D25" s="429" t="str">
        <f>IF(F25=0,"",F25/E25)</f>
        <v/>
      </c>
      <c r="E25" s="430">
        <f>SUM(E23:E24)</f>
        <v>0</v>
      </c>
      <c r="F25" s="431">
        <f>SUM(F23:F24)</f>
        <v>0</v>
      </c>
      <c r="G25" s="177"/>
      <c r="H25" s="177"/>
      <c r="I25" s="177"/>
      <c r="J25" s="177"/>
      <c r="K25" s="177"/>
      <c r="L25" s="177"/>
    </row>
    <row r="26" spans="1:12" s="2" customFormat="1" ht="16" customHeight="1" x14ac:dyDescent="0.3">
      <c r="A26" s="436" t="s">
        <v>125</v>
      </c>
      <c r="B26" s="437" t="s">
        <v>176</v>
      </c>
      <c r="C26" s="438" t="s">
        <v>126</v>
      </c>
      <c r="D26" s="439">
        <v>30</v>
      </c>
      <c r="E26" s="43"/>
      <c r="F26" s="425">
        <f>D26*E26</f>
        <v>0</v>
      </c>
      <c r="G26" s="177"/>
      <c r="H26" s="177"/>
      <c r="I26" s="177"/>
      <c r="J26" s="177"/>
      <c r="K26" s="177"/>
      <c r="L26" s="177"/>
    </row>
    <row r="27" spans="1:12" s="2" customFormat="1" ht="16" customHeight="1" x14ac:dyDescent="0.3">
      <c r="A27" s="433"/>
      <c r="B27" s="434" t="s">
        <v>127</v>
      </c>
      <c r="C27" s="123" t="s">
        <v>112</v>
      </c>
      <c r="D27" s="165">
        <v>20</v>
      </c>
      <c r="E27" s="43"/>
      <c r="F27" s="425">
        <f>D27*E27</f>
        <v>0</v>
      </c>
      <c r="G27" s="177"/>
      <c r="H27" s="177"/>
      <c r="I27" s="177"/>
      <c r="J27" s="177"/>
      <c r="K27" s="177"/>
      <c r="L27" s="177"/>
    </row>
    <row r="28" spans="1:12" s="2" customFormat="1" ht="16" customHeight="1" x14ac:dyDescent="0.3">
      <c r="A28" s="433"/>
      <c r="B28" s="434"/>
      <c r="C28" s="424" t="s">
        <v>113</v>
      </c>
      <c r="D28" s="165">
        <v>45</v>
      </c>
      <c r="E28" s="43"/>
      <c r="F28" s="425">
        <f>D28*E28</f>
        <v>0</v>
      </c>
      <c r="G28" s="177"/>
      <c r="H28" s="177"/>
      <c r="I28" s="177"/>
      <c r="J28" s="177"/>
      <c r="K28" s="177"/>
      <c r="L28" s="177"/>
    </row>
    <row r="29" spans="1:12" s="2" customFormat="1" ht="39" x14ac:dyDescent="0.3">
      <c r="A29" s="433"/>
      <c r="B29" s="434"/>
      <c r="C29" s="619" t="s">
        <v>264</v>
      </c>
      <c r="D29" s="165">
        <v>20</v>
      </c>
      <c r="E29" s="43"/>
      <c r="F29" s="425">
        <f>D29*E29</f>
        <v>0</v>
      </c>
      <c r="G29" s="177"/>
      <c r="H29" s="177"/>
      <c r="I29" s="177"/>
      <c r="J29" s="177"/>
      <c r="K29" s="177"/>
      <c r="L29" s="177"/>
    </row>
    <row r="30" spans="1:12" s="2" customFormat="1" ht="16" customHeight="1" thickBot="1" x14ac:dyDescent="0.35">
      <c r="A30" s="433"/>
      <c r="B30" s="427" t="s">
        <v>128</v>
      </c>
      <c r="C30" s="428"/>
      <c r="D30" s="429" t="str">
        <f>IF(F30=0,"",F30/E30)</f>
        <v/>
      </c>
      <c r="E30" s="430">
        <f>SUM(E26:E29)</f>
        <v>0</v>
      </c>
      <c r="F30" s="431">
        <f>SUM(F26:F29)</f>
        <v>0</v>
      </c>
      <c r="G30" s="177"/>
      <c r="H30" s="177"/>
      <c r="I30" s="177"/>
      <c r="J30" s="177"/>
      <c r="K30" s="177"/>
      <c r="L30" s="177"/>
    </row>
    <row r="31" spans="1:12" s="2" customFormat="1" ht="16" customHeight="1" thickBot="1" x14ac:dyDescent="0.35">
      <c r="A31" s="543" t="s">
        <v>247</v>
      </c>
      <c r="B31" s="440" t="s">
        <v>129</v>
      </c>
      <c r="C31" s="441"/>
      <c r="D31" s="442" t="str">
        <f>IF(F31=0,"",F31/E31)</f>
        <v/>
      </c>
      <c r="E31" s="443">
        <f>SUM(E30,E25,E22,E18,E12)</f>
        <v>0</v>
      </c>
      <c r="F31" s="444">
        <f>SUM(F30,F25,F22,F18,F12)</f>
        <v>0</v>
      </c>
      <c r="G31" s="177"/>
      <c r="H31" s="177"/>
      <c r="I31" s="177"/>
      <c r="J31" s="177"/>
      <c r="K31" s="177"/>
      <c r="L31" s="177"/>
    </row>
    <row r="32" spans="1:12" s="2" customFormat="1" ht="17.25" customHeight="1" thickBot="1" x14ac:dyDescent="0.35">
      <c r="A32" s="445"/>
      <c r="B32" s="446" t="s">
        <v>161</v>
      </c>
      <c r="C32" s="447"/>
      <c r="D32" s="448"/>
      <c r="E32" s="457">
        <f>((E7+E8+E10+E13+E14+E16+E19+E20)*0.1+(E9+E15+E21)*0.18+(E11+E17)*0.08)</f>
        <v>0</v>
      </c>
      <c r="F32" s="449"/>
      <c r="G32" s="177"/>
      <c r="H32" s="177"/>
      <c r="I32" s="177"/>
      <c r="J32" s="177"/>
      <c r="K32" s="177"/>
      <c r="L32" s="177"/>
    </row>
    <row r="33" spans="1:12" s="2" customFormat="1" ht="21.75" customHeight="1" thickBot="1" x14ac:dyDescent="0.4">
      <c r="A33" s="450" t="s">
        <v>130</v>
      </c>
      <c r="B33" s="177"/>
      <c r="C33" s="274"/>
      <c r="D33" s="451" t="str">
        <f>IF(F33=0,"",F33/E33)</f>
        <v/>
      </c>
      <c r="E33" s="451">
        <f>SUM(E31:E32)</f>
        <v>0</v>
      </c>
      <c r="F33" s="452">
        <f>ROUNDDOWN(F31,0)</f>
        <v>0</v>
      </c>
      <c r="G33" s="602"/>
      <c r="H33" s="177"/>
      <c r="I33" s="177"/>
      <c r="J33" s="177"/>
      <c r="K33" s="177"/>
      <c r="L33" s="177"/>
    </row>
    <row r="34" spans="1:12" s="2" customFormat="1" x14ac:dyDescent="0.3">
      <c r="A34" s="453"/>
      <c r="B34" s="173"/>
      <c r="C34" s="454"/>
      <c r="D34" s="454"/>
      <c r="E34" s="455"/>
      <c r="F34" s="456"/>
      <c r="G34" s="456"/>
      <c r="H34" s="177"/>
      <c r="I34" s="177"/>
      <c r="J34" s="177"/>
      <c r="K34" s="177"/>
      <c r="L34" s="177"/>
    </row>
    <row r="35" spans="1:12" s="2" customFormat="1" x14ac:dyDescent="0.3">
      <c r="A35" s="691" t="s">
        <v>48</v>
      </c>
      <c r="B35" s="697"/>
      <c r="C35" s="697"/>
      <c r="D35" s="697"/>
      <c r="E35" s="697"/>
      <c r="F35" s="697"/>
      <c r="G35" s="604"/>
      <c r="H35" s="177"/>
      <c r="I35" s="177"/>
      <c r="J35" s="177"/>
      <c r="K35" s="177"/>
      <c r="L35" s="177"/>
    </row>
    <row r="36" spans="1:12" s="2" customFormat="1" x14ac:dyDescent="0.3">
      <c r="A36" s="693"/>
      <c r="B36" s="694"/>
      <c r="C36" s="694"/>
      <c r="D36" s="694"/>
      <c r="E36" s="694"/>
      <c r="F36" s="694"/>
      <c r="G36" s="604"/>
      <c r="H36" s="177"/>
      <c r="I36" s="177"/>
      <c r="J36" s="177"/>
      <c r="K36" s="177"/>
      <c r="L36" s="177"/>
    </row>
    <row r="37" spans="1:12" s="2" customFormat="1" x14ac:dyDescent="0.3">
      <c r="A37" s="694"/>
      <c r="B37" s="694"/>
      <c r="C37" s="694"/>
      <c r="D37" s="694"/>
      <c r="E37" s="694"/>
      <c r="F37" s="694"/>
      <c r="G37" s="604"/>
      <c r="H37" s="177"/>
      <c r="I37" s="177"/>
      <c r="J37" s="177"/>
      <c r="K37" s="177"/>
      <c r="L37" s="177"/>
    </row>
    <row r="38" spans="1:12" s="2" customFormat="1" x14ac:dyDescent="0.3">
      <c r="A38" s="694"/>
      <c r="B38" s="694"/>
      <c r="C38" s="694"/>
      <c r="D38" s="694"/>
      <c r="E38" s="694"/>
      <c r="F38" s="694"/>
      <c r="G38" s="602"/>
      <c r="H38" s="177"/>
      <c r="I38" s="177"/>
      <c r="J38" s="177"/>
      <c r="K38" s="177"/>
      <c r="L38" s="177"/>
    </row>
    <row r="39" spans="1:12" x14ac:dyDescent="0.3">
      <c r="G39" s="177"/>
      <c r="H39" s="177"/>
      <c r="I39" s="177"/>
      <c r="J39" s="177"/>
      <c r="K39" s="177"/>
      <c r="L39" s="177"/>
    </row>
    <row r="40" spans="1:12" x14ac:dyDescent="0.3">
      <c r="G40" s="177"/>
      <c r="H40" s="177"/>
      <c r="I40" s="177"/>
      <c r="J40" s="177"/>
      <c r="K40" s="177"/>
      <c r="L40" s="177"/>
    </row>
    <row r="41" spans="1:12" x14ac:dyDescent="0.3">
      <c r="G41" s="177"/>
      <c r="H41" s="177"/>
      <c r="I41" s="177"/>
      <c r="J41" s="177"/>
      <c r="K41" s="177"/>
      <c r="L41" s="177"/>
    </row>
    <row r="42" spans="1:12" x14ac:dyDescent="0.3">
      <c r="G42" s="177"/>
      <c r="H42" s="177"/>
      <c r="I42" s="177"/>
      <c r="J42" s="177"/>
      <c r="K42" s="177"/>
      <c r="L42" s="177"/>
    </row>
    <row r="43" spans="1:12" x14ac:dyDescent="0.3">
      <c r="G43" s="177"/>
      <c r="H43" s="177"/>
      <c r="I43" s="177"/>
      <c r="J43" s="177"/>
      <c r="K43" s="177"/>
      <c r="L43" s="177"/>
    </row>
    <row r="44" spans="1:12" x14ac:dyDescent="0.3">
      <c r="G44" s="177"/>
      <c r="H44" s="177"/>
      <c r="I44" s="177"/>
      <c r="J44" s="177"/>
      <c r="K44" s="177"/>
      <c r="L44" s="177"/>
    </row>
  </sheetData>
  <sheetProtection password="C34F" sheet="1" objects="1" scenarios="1"/>
  <customSheetViews>
    <customSheetView guid="{7746770E-8DEE-4810-98CF-84361344C262}" scale="110" showGridLines="0" zeroValues="0">
      <selection activeCell="L10" sqref="L10"/>
      <pageMargins left="0.59" right="0.52" top="0.984251969" bottom="0.984251969" header="0.4921259845" footer="0.4921259845"/>
      <pageSetup paperSize="9" orientation="portrait" horizontalDpi="4294967292" verticalDpi="1200" r:id="rId1"/>
      <headerFooter alignWithMargins="0">
        <oddFooter>&amp;L&amp;7&amp;F</oddFooter>
      </headerFooter>
    </customSheetView>
  </customSheetViews>
  <mergeCells count="2">
    <mergeCell ref="A36:F38"/>
    <mergeCell ref="A35:F35"/>
  </mergeCells>
  <phoneticPr fontId="3" type="noConversion"/>
  <pageMargins left="0.59" right="0.52" top="0.984251969" bottom="0.984251969" header="0.4921259845" footer="0.4921259845"/>
  <pageSetup paperSize="9" orientation="portrait" horizontalDpi="4294967292" verticalDpi="1200" r:id="rId2"/>
  <headerFooter alignWithMargins="0">
    <oddFooter>&amp;L&amp;7&amp;F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0"/>
  <sheetViews>
    <sheetView showGridLines="0" zoomScaleNormal="100" workbookViewId="0">
      <selection activeCell="F27" sqref="F27"/>
    </sheetView>
  </sheetViews>
  <sheetFormatPr baseColWidth="10" defaultRowHeight="13" x14ac:dyDescent="0.3"/>
  <cols>
    <col min="1" max="1" width="41" style="544" customWidth="1"/>
    <col min="2" max="2" width="11.1796875" style="544" customWidth="1"/>
    <col min="3" max="3" width="17.26953125" style="544" customWidth="1"/>
    <col min="4" max="4" width="11" style="544" customWidth="1"/>
    <col min="5" max="5" width="22.54296875" style="544" customWidth="1"/>
    <col min="6" max="248" width="11.453125" style="544"/>
    <col min="249" max="249" width="28.7265625" style="544" customWidth="1"/>
    <col min="250" max="250" width="11.1796875" style="544" customWidth="1"/>
    <col min="251" max="251" width="17.26953125" style="544" customWidth="1"/>
    <col min="252" max="252" width="11" style="544" customWidth="1"/>
    <col min="253" max="253" width="22.54296875" style="544" customWidth="1"/>
    <col min="254" max="504" width="11.453125" style="544"/>
    <col min="505" max="505" width="28.7265625" style="544" customWidth="1"/>
    <col min="506" max="506" width="11.1796875" style="544" customWidth="1"/>
    <col min="507" max="507" width="17.26953125" style="544" customWidth="1"/>
    <col min="508" max="508" width="11" style="544" customWidth="1"/>
    <col min="509" max="509" width="22.54296875" style="544" customWidth="1"/>
    <col min="510" max="760" width="11.453125" style="544"/>
    <col min="761" max="761" width="28.7265625" style="544" customWidth="1"/>
    <col min="762" max="762" width="11.1796875" style="544" customWidth="1"/>
    <col min="763" max="763" width="17.26953125" style="544" customWidth="1"/>
    <col min="764" max="764" width="11" style="544" customWidth="1"/>
    <col min="765" max="765" width="22.54296875" style="544" customWidth="1"/>
    <col min="766" max="1016" width="11.453125" style="544"/>
    <col min="1017" max="1017" width="28.7265625" style="544" customWidth="1"/>
    <col min="1018" max="1018" width="11.1796875" style="544" customWidth="1"/>
    <col min="1019" max="1019" width="17.26953125" style="544" customWidth="1"/>
    <col min="1020" max="1020" width="11" style="544" customWidth="1"/>
    <col min="1021" max="1021" width="22.54296875" style="544" customWidth="1"/>
    <col min="1022" max="1272" width="11.453125" style="544"/>
    <col min="1273" max="1273" width="28.7265625" style="544" customWidth="1"/>
    <col min="1274" max="1274" width="11.1796875" style="544" customWidth="1"/>
    <col min="1275" max="1275" width="17.26953125" style="544" customWidth="1"/>
    <col min="1276" max="1276" width="11" style="544" customWidth="1"/>
    <col min="1277" max="1277" width="22.54296875" style="544" customWidth="1"/>
    <col min="1278" max="1528" width="11.453125" style="544"/>
    <col min="1529" max="1529" width="28.7265625" style="544" customWidth="1"/>
    <col min="1530" max="1530" width="11.1796875" style="544" customWidth="1"/>
    <col min="1531" max="1531" width="17.26953125" style="544" customWidth="1"/>
    <col min="1532" max="1532" width="11" style="544" customWidth="1"/>
    <col min="1533" max="1533" width="22.54296875" style="544" customWidth="1"/>
    <col min="1534" max="1784" width="11.453125" style="544"/>
    <col min="1785" max="1785" width="28.7265625" style="544" customWidth="1"/>
    <col min="1786" max="1786" width="11.1796875" style="544" customWidth="1"/>
    <col min="1787" max="1787" width="17.26953125" style="544" customWidth="1"/>
    <col min="1788" max="1788" width="11" style="544" customWidth="1"/>
    <col min="1789" max="1789" width="22.54296875" style="544" customWidth="1"/>
    <col min="1790" max="2040" width="11.453125" style="544"/>
    <col min="2041" max="2041" width="28.7265625" style="544" customWidth="1"/>
    <col min="2042" max="2042" width="11.1796875" style="544" customWidth="1"/>
    <col min="2043" max="2043" width="17.26953125" style="544" customWidth="1"/>
    <col min="2044" max="2044" width="11" style="544" customWidth="1"/>
    <col min="2045" max="2045" width="22.54296875" style="544" customWidth="1"/>
    <col min="2046" max="2296" width="11.453125" style="544"/>
    <col min="2297" max="2297" width="28.7265625" style="544" customWidth="1"/>
    <col min="2298" max="2298" width="11.1796875" style="544" customWidth="1"/>
    <col min="2299" max="2299" width="17.26953125" style="544" customWidth="1"/>
    <col min="2300" max="2300" width="11" style="544" customWidth="1"/>
    <col min="2301" max="2301" width="22.54296875" style="544" customWidth="1"/>
    <col min="2302" max="2552" width="11.453125" style="544"/>
    <col min="2553" max="2553" width="28.7265625" style="544" customWidth="1"/>
    <col min="2554" max="2554" width="11.1796875" style="544" customWidth="1"/>
    <col min="2555" max="2555" width="17.26953125" style="544" customWidth="1"/>
    <col min="2556" max="2556" width="11" style="544" customWidth="1"/>
    <col min="2557" max="2557" width="22.54296875" style="544" customWidth="1"/>
    <col min="2558" max="2808" width="11.453125" style="544"/>
    <col min="2809" max="2809" width="28.7265625" style="544" customWidth="1"/>
    <col min="2810" max="2810" width="11.1796875" style="544" customWidth="1"/>
    <col min="2811" max="2811" width="17.26953125" style="544" customWidth="1"/>
    <col min="2812" max="2812" width="11" style="544" customWidth="1"/>
    <col min="2813" max="2813" width="22.54296875" style="544" customWidth="1"/>
    <col min="2814" max="3064" width="11.453125" style="544"/>
    <col min="3065" max="3065" width="28.7265625" style="544" customWidth="1"/>
    <col min="3066" max="3066" width="11.1796875" style="544" customWidth="1"/>
    <col min="3067" max="3067" width="17.26953125" style="544" customWidth="1"/>
    <col min="3068" max="3068" width="11" style="544" customWidth="1"/>
    <col min="3069" max="3069" width="22.54296875" style="544" customWidth="1"/>
    <col min="3070" max="3320" width="11.453125" style="544"/>
    <col min="3321" max="3321" width="28.7265625" style="544" customWidth="1"/>
    <col min="3322" max="3322" width="11.1796875" style="544" customWidth="1"/>
    <col min="3323" max="3323" width="17.26953125" style="544" customWidth="1"/>
    <col min="3324" max="3324" width="11" style="544" customWidth="1"/>
    <col min="3325" max="3325" width="22.54296875" style="544" customWidth="1"/>
    <col min="3326" max="3576" width="11.453125" style="544"/>
    <col min="3577" max="3577" width="28.7265625" style="544" customWidth="1"/>
    <col min="3578" max="3578" width="11.1796875" style="544" customWidth="1"/>
    <col min="3579" max="3579" width="17.26953125" style="544" customWidth="1"/>
    <col min="3580" max="3580" width="11" style="544" customWidth="1"/>
    <col min="3581" max="3581" width="22.54296875" style="544" customWidth="1"/>
    <col min="3582" max="3832" width="11.453125" style="544"/>
    <col min="3833" max="3833" width="28.7265625" style="544" customWidth="1"/>
    <col min="3834" max="3834" width="11.1796875" style="544" customWidth="1"/>
    <col min="3835" max="3835" width="17.26953125" style="544" customWidth="1"/>
    <col min="3836" max="3836" width="11" style="544" customWidth="1"/>
    <col min="3837" max="3837" width="22.54296875" style="544" customWidth="1"/>
    <col min="3838" max="4088" width="11.453125" style="544"/>
    <col min="4089" max="4089" width="28.7265625" style="544" customWidth="1"/>
    <col min="4090" max="4090" width="11.1796875" style="544" customWidth="1"/>
    <col min="4091" max="4091" width="17.26953125" style="544" customWidth="1"/>
    <col min="4092" max="4092" width="11" style="544" customWidth="1"/>
    <col min="4093" max="4093" width="22.54296875" style="544" customWidth="1"/>
    <col min="4094" max="4344" width="11.453125" style="544"/>
    <col min="4345" max="4345" width="28.7265625" style="544" customWidth="1"/>
    <col min="4346" max="4346" width="11.1796875" style="544" customWidth="1"/>
    <col min="4347" max="4347" width="17.26953125" style="544" customWidth="1"/>
    <col min="4348" max="4348" width="11" style="544" customWidth="1"/>
    <col min="4349" max="4349" width="22.54296875" style="544" customWidth="1"/>
    <col min="4350" max="4600" width="11.453125" style="544"/>
    <col min="4601" max="4601" width="28.7265625" style="544" customWidth="1"/>
    <col min="4602" max="4602" width="11.1796875" style="544" customWidth="1"/>
    <col min="4603" max="4603" width="17.26953125" style="544" customWidth="1"/>
    <col min="4604" max="4604" width="11" style="544" customWidth="1"/>
    <col min="4605" max="4605" width="22.54296875" style="544" customWidth="1"/>
    <col min="4606" max="4856" width="11.453125" style="544"/>
    <col min="4857" max="4857" width="28.7265625" style="544" customWidth="1"/>
    <col min="4858" max="4858" width="11.1796875" style="544" customWidth="1"/>
    <col min="4859" max="4859" width="17.26953125" style="544" customWidth="1"/>
    <col min="4860" max="4860" width="11" style="544" customWidth="1"/>
    <col min="4861" max="4861" width="22.54296875" style="544" customWidth="1"/>
    <col min="4862" max="5112" width="11.453125" style="544"/>
    <col min="5113" max="5113" width="28.7265625" style="544" customWidth="1"/>
    <col min="5114" max="5114" width="11.1796875" style="544" customWidth="1"/>
    <col min="5115" max="5115" width="17.26953125" style="544" customWidth="1"/>
    <col min="5116" max="5116" width="11" style="544" customWidth="1"/>
    <col min="5117" max="5117" width="22.54296875" style="544" customWidth="1"/>
    <col min="5118" max="5368" width="11.453125" style="544"/>
    <col min="5369" max="5369" width="28.7265625" style="544" customWidth="1"/>
    <col min="5370" max="5370" width="11.1796875" style="544" customWidth="1"/>
    <col min="5371" max="5371" width="17.26953125" style="544" customWidth="1"/>
    <col min="5372" max="5372" width="11" style="544" customWidth="1"/>
    <col min="5373" max="5373" width="22.54296875" style="544" customWidth="1"/>
    <col min="5374" max="5624" width="11.453125" style="544"/>
    <col min="5625" max="5625" width="28.7265625" style="544" customWidth="1"/>
    <col min="5626" max="5626" width="11.1796875" style="544" customWidth="1"/>
    <col min="5627" max="5627" width="17.26953125" style="544" customWidth="1"/>
    <col min="5628" max="5628" width="11" style="544" customWidth="1"/>
    <col min="5629" max="5629" width="22.54296875" style="544" customWidth="1"/>
    <col min="5630" max="5880" width="11.453125" style="544"/>
    <col min="5881" max="5881" width="28.7265625" style="544" customWidth="1"/>
    <col min="5882" max="5882" width="11.1796875" style="544" customWidth="1"/>
    <col min="5883" max="5883" width="17.26953125" style="544" customWidth="1"/>
    <col min="5884" max="5884" width="11" style="544" customWidth="1"/>
    <col min="5885" max="5885" width="22.54296875" style="544" customWidth="1"/>
    <col min="5886" max="6136" width="11.453125" style="544"/>
    <col min="6137" max="6137" width="28.7265625" style="544" customWidth="1"/>
    <col min="6138" max="6138" width="11.1796875" style="544" customWidth="1"/>
    <col min="6139" max="6139" width="17.26953125" style="544" customWidth="1"/>
    <col min="6140" max="6140" width="11" style="544" customWidth="1"/>
    <col min="6141" max="6141" width="22.54296875" style="544" customWidth="1"/>
    <col min="6142" max="6392" width="11.453125" style="544"/>
    <col min="6393" max="6393" width="28.7265625" style="544" customWidth="1"/>
    <col min="6394" max="6394" width="11.1796875" style="544" customWidth="1"/>
    <col min="6395" max="6395" width="17.26953125" style="544" customWidth="1"/>
    <col min="6396" max="6396" width="11" style="544" customWidth="1"/>
    <col min="6397" max="6397" width="22.54296875" style="544" customWidth="1"/>
    <col min="6398" max="6648" width="11.453125" style="544"/>
    <col min="6649" max="6649" width="28.7265625" style="544" customWidth="1"/>
    <col min="6650" max="6650" width="11.1796875" style="544" customWidth="1"/>
    <col min="6651" max="6651" width="17.26953125" style="544" customWidth="1"/>
    <col min="6652" max="6652" width="11" style="544" customWidth="1"/>
    <col min="6653" max="6653" width="22.54296875" style="544" customWidth="1"/>
    <col min="6654" max="6904" width="11.453125" style="544"/>
    <col min="6905" max="6905" width="28.7265625" style="544" customWidth="1"/>
    <col min="6906" max="6906" width="11.1796875" style="544" customWidth="1"/>
    <col min="6907" max="6907" width="17.26953125" style="544" customWidth="1"/>
    <col min="6908" max="6908" width="11" style="544" customWidth="1"/>
    <col min="6909" max="6909" width="22.54296875" style="544" customWidth="1"/>
    <col min="6910" max="7160" width="11.453125" style="544"/>
    <col min="7161" max="7161" width="28.7265625" style="544" customWidth="1"/>
    <col min="7162" max="7162" width="11.1796875" style="544" customWidth="1"/>
    <col min="7163" max="7163" width="17.26953125" style="544" customWidth="1"/>
    <col min="7164" max="7164" width="11" style="544" customWidth="1"/>
    <col min="7165" max="7165" width="22.54296875" style="544" customWidth="1"/>
    <col min="7166" max="7416" width="11.453125" style="544"/>
    <col min="7417" max="7417" width="28.7265625" style="544" customWidth="1"/>
    <col min="7418" max="7418" width="11.1796875" style="544" customWidth="1"/>
    <col min="7419" max="7419" width="17.26953125" style="544" customWidth="1"/>
    <col min="7420" max="7420" width="11" style="544" customWidth="1"/>
    <col min="7421" max="7421" width="22.54296875" style="544" customWidth="1"/>
    <col min="7422" max="7672" width="11.453125" style="544"/>
    <col min="7673" max="7673" width="28.7265625" style="544" customWidth="1"/>
    <col min="7674" max="7674" width="11.1796875" style="544" customWidth="1"/>
    <col min="7675" max="7675" width="17.26953125" style="544" customWidth="1"/>
    <col min="7676" max="7676" width="11" style="544" customWidth="1"/>
    <col min="7677" max="7677" width="22.54296875" style="544" customWidth="1"/>
    <col min="7678" max="7928" width="11.453125" style="544"/>
    <col min="7929" max="7929" width="28.7265625" style="544" customWidth="1"/>
    <col min="7930" max="7930" width="11.1796875" style="544" customWidth="1"/>
    <col min="7931" max="7931" width="17.26953125" style="544" customWidth="1"/>
    <col min="7932" max="7932" width="11" style="544" customWidth="1"/>
    <col min="7933" max="7933" width="22.54296875" style="544" customWidth="1"/>
    <col min="7934" max="8184" width="11.453125" style="544"/>
    <col min="8185" max="8185" width="28.7265625" style="544" customWidth="1"/>
    <col min="8186" max="8186" width="11.1796875" style="544" customWidth="1"/>
    <col min="8187" max="8187" width="17.26953125" style="544" customWidth="1"/>
    <col min="8188" max="8188" width="11" style="544" customWidth="1"/>
    <col min="8189" max="8189" width="22.54296875" style="544" customWidth="1"/>
    <col min="8190" max="8440" width="11.453125" style="544"/>
    <col min="8441" max="8441" width="28.7265625" style="544" customWidth="1"/>
    <col min="8442" max="8442" width="11.1796875" style="544" customWidth="1"/>
    <col min="8443" max="8443" width="17.26953125" style="544" customWidth="1"/>
    <col min="8444" max="8444" width="11" style="544" customWidth="1"/>
    <col min="8445" max="8445" width="22.54296875" style="544" customWidth="1"/>
    <col min="8446" max="8696" width="11.453125" style="544"/>
    <col min="8697" max="8697" width="28.7265625" style="544" customWidth="1"/>
    <col min="8698" max="8698" width="11.1796875" style="544" customWidth="1"/>
    <col min="8699" max="8699" width="17.26953125" style="544" customWidth="1"/>
    <col min="8700" max="8700" width="11" style="544" customWidth="1"/>
    <col min="8701" max="8701" width="22.54296875" style="544" customWidth="1"/>
    <col min="8702" max="8952" width="11.453125" style="544"/>
    <col min="8953" max="8953" width="28.7265625" style="544" customWidth="1"/>
    <col min="8954" max="8954" width="11.1796875" style="544" customWidth="1"/>
    <col min="8955" max="8955" width="17.26953125" style="544" customWidth="1"/>
    <col min="8956" max="8956" width="11" style="544" customWidth="1"/>
    <col min="8957" max="8957" width="22.54296875" style="544" customWidth="1"/>
    <col min="8958" max="9208" width="11.453125" style="544"/>
    <col min="9209" max="9209" width="28.7265625" style="544" customWidth="1"/>
    <col min="9210" max="9210" width="11.1796875" style="544" customWidth="1"/>
    <col min="9211" max="9211" width="17.26953125" style="544" customWidth="1"/>
    <col min="9212" max="9212" width="11" style="544" customWidth="1"/>
    <col min="9213" max="9213" width="22.54296875" style="544" customWidth="1"/>
    <col min="9214" max="9464" width="11.453125" style="544"/>
    <col min="9465" max="9465" width="28.7265625" style="544" customWidth="1"/>
    <col min="9466" max="9466" width="11.1796875" style="544" customWidth="1"/>
    <col min="9467" max="9467" width="17.26953125" style="544" customWidth="1"/>
    <col min="9468" max="9468" width="11" style="544" customWidth="1"/>
    <col min="9469" max="9469" width="22.54296875" style="544" customWidth="1"/>
    <col min="9470" max="9720" width="11.453125" style="544"/>
    <col min="9721" max="9721" width="28.7265625" style="544" customWidth="1"/>
    <col min="9722" max="9722" width="11.1796875" style="544" customWidth="1"/>
    <col min="9723" max="9723" width="17.26953125" style="544" customWidth="1"/>
    <col min="9724" max="9724" width="11" style="544" customWidth="1"/>
    <col min="9725" max="9725" width="22.54296875" style="544" customWidth="1"/>
    <col min="9726" max="9976" width="11.453125" style="544"/>
    <col min="9977" max="9977" width="28.7265625" style="544" customWidth="1"/>
    <col min="9978" max="9978" width="11.1796875" style="544" customWidth="1"/>
    <col min="9979" max="9979" width="17.26953125" style="544" customWidth="1"/>
    <col min="9980" max="9980" width="11" style="544" customWidth="1"/>
    <col min="9981" max="9981" width="22.54296875" style="544" customWidth="1"/>
    <col min="9982" max="10232" width="11.453125" style="544"/>
    <col min="10233" max="10233" width="28.7265625" style="544" customWidth="1"/>
    <col min="10234" max="10234" width="11.1796875" style="544" customWidth="1"/>
    <col min="10235" max="10235" width="17.26953125" style="544" customWidth="1"/>
    <col min="10236" max="10236" width="11" style="544" customWidth="1"/>
    <col min="10237" max="10237" width="22.54296875" style="544" customWidth="1"/>
    <col min="10238" max="10488" width="11.453125" style="544"/>
    <col min="10489" max="10489" width="28.7265625" style="544" customWidth="1"/>
    <col min="10490" max="10490" width="11.1796875" style="544" customWidth="1"/>
    <col min="10491" max="10491" width="17.26953125" style="544" customWidth="1"/>
    <col min="10492" max="10492" width="11" style="544" customWidth="1"/>
    <col min="10493" max="10493" width="22.54296875" style="544" customWidth="1"/>
    <col min="10494" max="10744" width="11.453125" style="544"/>
    <col min="10745" max="10745" width="28.7265625" style="544" customWidth="1"/>
    <col min="10746" max="10746" width="11.1796875" style="544" customWidth="1"/>
    <col min="10747" max="10747" width="17.26953125" style="544" customWidth="1"/>
    <col min="10748" max="10748" width="11" style="544" customWidth="1"/>
    <col min="10749" max="10749" width="22.54296875" style="544" customWidth="1"/>
    <col min="10750" max="11000" width="11.453125" style="544"/>
    <col min="11001" max="11001" width="28.7265625" style="544" customWidth="1"/>
    <col min="11002" max="11002" width="11.1796875" style="544" customWidth="1"/>
    <col min="11003" max="11003" width="17.26953125" style="544" customWidth="1"/>
    <col min="11004" max="11004" width="11" style="544" customWidth="1"/>
    <col min="11005" max="11005" width="22.54296875" style="544" customWidth="1"/>
    <col min="11006" max="11256" width="11.453125" style="544"/>
    <col min="11257" max="11257" width="28.7265625" style="544" customWidth="1"/>
    <col min="11258" max="11258" width="11.1796875" style="544" customWidth="1"/>
    <col min="11259" max="11259" width="17.26953125" style="544" customWidth="1"/>
    <col min="11260" max="11260" width="11" style="544" customWidth="1"/>
    <col min="11261" max="11261" width="22.54296875" style="544" customWidth="1"/>
    <col min="11262" max="11512" width="11.453125" style="544"/>
    <col min="11513" max="11513" width="28.7265625" style="544" customWidth="1"/>
    <col min="11514" max="11514" width="11.1796875" style="544" customWidth="1"/>
    <col min="11515" max="11515" width="17.26953125" style="544" customWidth="1"/>
    <col min="11516" max="11516" width="11" style="544" customWidth="1"/>
    <col min="11517" max="11517" width="22.54296875" style="544" customWidth="1"/>
    <col min="11518" max="11768" width="11.453125" style="544"/>
    <col min="11769" max="11769" width="28.7265625" style="544" customWidth="1"/>
    <col min="11770" max="11770" width="11.1796875" style="544" customWidth="1"/>
    <col min="11771" max="11771" width="17.26953125" style="544" customWidth="1"/>
    <col min="11772" max="11772" width="11" style="544" customWidth="1"/>
    <col min="11773" max="11773" width="22.54296875" style="544" customWidth="1"/>
    <col min="11774" max="12024" width="11.453125" style="544"/>
    <col min="12025" max="12025" width="28.7265625" style="544" customWidth="1"/>
    <col min="12026" max="12026" width="11.1796875" style="544" customWidth="1"/>
    <col min="12027" max="12027" width="17.26953125" style="544" customWidth="1"/>
    <col min="12028" max="12028" width="11" style="544" customWidth="1"/>
    <col min="12029" max="12029" width="22.54296875" style="544" customWidth="1"/>
    <col min="12030" max="12280" width="11.453125" style="544"/>
    <col min="12281" max="12281" width="28.7265625" style="544" customWidth="1"/>
    <col min="12282" max="12282" width="11.1796875" style="544" customWidth="1"/>
    <col min="12283" max="12283" width="17.26953125" style="544" customWidth="1"/>
    <col min="12284" max="12284" width="11" style="544" customWidth="1"/>
    <col min="12285" max="12285" width="22.54296875" style="544" customWidth="1"/>
    <col min="12286" max="12536" width="11.453125" style="544"/>
    <col min="12537" max="12537" width="28.7265625" style="544" customWidth="1"/>
    <col min="12538" max="12538" width="11.1796875" style="544" customWidth="1"/>
    <col min="12539" max="12539" width="17.26953125" style="544" customWidth="1"/>
    <col min="12540" max="12540" width="11" style="544" customWidth="1"/>
    <col min="12541" max="12541" width="22.54296875" style="544" customWidth="1"/>
    <col min="12542" max="12792" width="11.453125" style="544"/>
    <col min="12793" max="12793" width="28.7265625" style="544" customWidth="1"/>
    <col min="12794" max="12794" width="11.1796875" style="544" customWidth="1"/>
    <col min="12795" max="12795" width="17.26953125" style="544" customWidth="1"/>
    <col min="12796" max="12796" width="11" style="544" customWidth="1"/>
    <col min="12797" max="12797" width="22.54296875" style="544" customWidth="1"/>
    <col min="12798" max="13048" width="11.453125" style="544"/>
    <col min="13049" max="13049" width="28.7265625" style="544" customWidth="1"/>
    <col min="13050" max="13050" width="11.1796875" style="544" customWidth="1"/>
    <col min="13051" max="13051" width="17.26953125" style="544" customWidth="1"/>
    <col min="13052" max="13052" width="11" style="544" customWidth="1"/>
    <col min="13053" max="13053" width="22.54296875" style="544" customWidth="1"/>
    <col min="13054" max="13304" width="11.453125" style="544"/>
    <col min="13305" max="13305" width="28.7265625" style="544" customWidth="1"/>
    <col min="13306" max="13306" width="11.1796875" style="544" customWidth="1"/>
    <col min="13307" max="13307" width="17.26953125" style="544" customWidth="1"/>
    <col min="13308" max="13308" width="11" style="544" customWidth="1"/>
    <col min="13309" max="13309" width="22.54296875" style="544" customWidth="1"/>
    <col min="13310" max="13560" width="11.453125" style="544"/>
    <col min="13561" max="13561" width="28.7265625" style="544" customWidth="1"/>
    <col min="13562" max="13562" width="11.1796875" style="544" customWidth="1"/>
    <col min="13563" max="13563" width="17.26953125" style="544" customWidth="1"/>
    <col min="13564" max="13564" width="11" style="544" customWidth="1"/>
    <col min="13565" max="13565" width="22.54296875" style="544" customWidth="1"/>
    <col min="13566" max="13816" width="11.453125" style="544"/>
    <col min="13817" max="13817" width="28.7265625" style="544" customWidth="1"/>
    <col min="13818" max="13818" width="11.1796875" style="544" customWidth="1"/>
    <col min="13819" max="13819" width="17.26953125" style="544" customWidth="1"/>
    <col min="13820" max="13820" width="11" style="544" customWidth="1"/>
    <col min="13821" max="13821" width="22.54296875" style="544" customWidth="1"/>
    <col min="13822" max="14072" width="11.453125" style="544"/>
    <col min="14073" max="14073" width="28.7265625" style="544" customWidth="1"/>
    <col min="14074" max="14074" width="11.1796875" style="544" customWidth="1"/>
    <col min="14075" max="14075" width="17.26953125" style="544" customWidth="1"/>
    <col min="14076" max="14076" width="11" style="544" customWidth="1"/>
    <col min="14077" max="14077" width="22.54296875" style="544" customWidth="1"/>
    <col min="14078" max="14328" width="11.453125" style="544"/>
    <col min="14329" max="14329" width="28.7265625" style="544" customWidth="1"/>
    <col min="14330" max="14330" width="11.1796875" style="544" customWidth="1"/>
    <col min="14331" max="14331" width="17.26953125" style="544" customWidth="1"/>
    <col min="14332" max="14332" width="11" style="544" customWidth="1"/>
    <col min="14333" max="14333" width="22.54296875" style="544" customWidth="1"/>
    <col min="14334" max="14584" width="11.453125" style="544"/>
    <col min="14585" max="14585" width="28.7265625" style="544" customWidth="1"/>
    <col min="14586" max="14586" width="11.1796875" style="544" customWidth="1"/>
    <col min="14587" max="14587" width="17.26953125" style="544" customWidth="1"/>
    <col min="14588" max="14588" width="11" style="544" customWidth="1"/>
    <col min="14589" max="14589" width="22.54296875" style="544" customWidth="1"/>
    <col min="14590" max="14840" width="11.453125" style="544"/>
    <col min="14841" max="14841" width="28.7265625" style="544" customWidth="1"/>
    <col min="14842" max="14842" width="11.1796875" style="544" customWidth="1"/>
    <col min="14843" max="14843" width="17.26953125" style="544" customWidth="1"/>
    <col min="14844" max="14844" width="11" style="544" customWidth="1"/>
    <col min="14845" max="14845" width="22.54296875" style="544" customWidth="1"/>
    <col min="14846" max="15096" width="11.453125" style="544"/>
    <col min="15097" max="15097" width="28.7265625" style="544" customWidth="1"/>
    <col min="15098" max="15098" width="11.1796875" style="544" customWidth="1"/>
    <col min="15099" max="15099" width="17.26953125" style="544" customWidth="1"/>
    <col min="15100" max="15100" width="11" style="544" customWidth="1"/>
    <col min="15101" max="15101" width="22.54296875" style="544" customWidth="1"/>
    <col min="15102" max="15352" width="11.453125" style="544"/>
    <col min="15353" max="15353" width="28.7265625" style="544" customWidth="1"/>
    <col min="15354" max="15354" width="11.1796875" style="544" customWidth="1"/>
    <col min="15355" max="15355" width="17.26953125" style="544" customWidth="1"/>
    <col min="15356" max="15356" width="11" style="544" customWidth="1"/>
    <col min="15357" max="15357" width="22.54296875" style="544" customWidth="1"/>
    <col min="15358" max="15608" width="11.453125" style="544"/>
    <col min="15609" max="15609" width="28.7265625" style="544" customWidth="1"/>
    <col min="15610" max="15610" width="11.1796875" style="544" customWidth="1"/>
    <col min="15611" max="15611" width="17.26953125" style="544" customWidth="1"/>
    <col min="15612" max="15612" width="11" style="544" customWidth="1"/>
    <col min="15613" max="15613" width="22.54296875" style="544" customWidth="1"/>
    <col min="15614" max="15864" width="11.453125" style="544"/>
    <col min="15865" max="15865" width="28.7265625" style="544" customWidth="1"/>
    <col min="15866" max="15866" width="11.1796875" style="544" customWidth="1"/>
    <col min="15867" max="15867" width="17.26953125" style="544" customWidth="1"/>
    <col min="15868" max="15868" width="11" style="544" customWidth="1"/>
    <col min="15869" max="15869" width="22.54296875" style="544" customWidth="1"/>
    <col min="15870" max="16120" width="11.453125" style="544"/>
    <col min="16121" max="16121" width="28.7265625" style="544" customWidth="1"/>
    <col min="16122" max="16122" width="11.1796875" style="544" customWidth="1"/>
    <col min="16123" max="16123" width="17.26953125" style="544" customWidth="1"/>
    <col min="16124" max="16124" width="11" style="544" customWidth="1"/>
    <col min="16125" max="16125" width="22.54296875" style="544" customWidth="1"/>
    <col min="16126" max="16384" width="11.453125" style="544"/>
  </cols>
  <sheetData>
    <row r="1" spans="1:5" ht="99" customHeight="1" x14ac:dyDescent="0.4">
      <c r="A1" s="698"/>
      <c r="B1" s="698"/>
      <c r="C1" s="698"/>
      <c r="D1" s="698"/>
      <c r="E1" s="698"/>
    </row>
    <row r="2" spans="1:5" ht="23" x14ac:dyDescent="0.5">
      <c r="A2" s="699" t="s">
        <v>235</v>
      </c>
      <c r="B2" s="699"/>
      <c r="C2" s="699"/>
      <c r="D2" s="699"/>
      <c r="E2" s="699"/>
    </row>
    <row r="3" spans="1:5" ht="15.5" x14ac:dyDescent="0.35">
      <c r="A3" s="700" t="s">
        <v>236</v>
      </c>
      <c r="B3" s="700"/>
      <c r="C3" s="700"/>
      <c r="D3" s="700"/>
      <c r="E3" s="700"/>
    </row>
    <row r="5" spans="1:5" x14ac:dyDescent="0.3">
      <c r="A5" s="547" t="s">
        <v>249</v>
      </c>
      <c r="B5" s="547"/>
      <c r="C5" s="548">
        <f>'413-1'!F26</f>
        <v>0</v>
      </c>
      <c r="D5" s="549"/>
      <c r="E5" s="549"/>
    </row>
    <row r="6" spans="1:5" x14ac:dyDescent="0.3">
      <c r="A6" s="550" t="s">
        <v>255</v>
      </c>
      <c r="B6" s="550"/>
      <c r="C6" s="551">
        <f>'413-2'!E106</f>
        <v>0</v>
      </c>
    </row>
    <row r="7" spans="1:5" x14ac:dyDescent="0.3">
      <c r="A7" s="550" t="s">
        <v>253</v>
      </c>
      <c r="B7" s="550"/>
      <c r="C7" s="551">
        <f>C5-C6</f>
        <v>0</v>
      </c>
    </row>
    <row r="8" spans="1:5" x14ac:dyDescent="0.3">
      <c r="A8" s="552"/>
      <c r="B8" s="552"/>
      <c r="C8" s="553"/>
    </row>
    <row r="9" spans="1:5" x14ac:dyDescent="0.3">
      <c r="A9" s="552"/>
      <c r="B9" s="552"/>
    </row>
    <row r="10" spans="1:5" ht="26" x14ac:dyDescent="0.3">
      <c r="C10" s="554" t="s">
        <v>252</v>
      </c>
      <c r="D10" s="574" t="s">
        <v>237</v>
      </c>
      <c r="E10" s="574" t="s">
        <v>238</v>
      </c>
    </row>
    <row r="11" spans="1:5" x14ac:dyDescent="0.3">
      <c r="C11" s="555"/>
      <c r="D11" s="555"/>
      <c r="E11" s="555"/>
    </row>
    <row r="12" spans="1:5" x14ac:dyDescent="0.3">
      <c r="A12" s="576" t="s">
        <v>250</v>
      </c>
      <c r="B12" s="556"/>
      <c r="C12" s="555" t="s">
        <v>239</v>
      </c>
      <c r="D12" s="555" t="s">
        <v>240</v>
      </c>
      <c r="E12" s="555" t="s">
        <v>240</v>
      </c>
    </row>
    <row r="13" spans="1:5" x14ac:dyDescent="0.3">
      <c r="A13" s="572" t="s">
        <v>52</v>
      </c>
      <c r="B13" s="557"/>
      <c r="C13" s="558" t="str">
        <f>'413-2'!D64</f>
        <v/>
      </c>
      <c r="D13" s="559" t="e">
        <f>C13*C5</f>
        <v>#VALUE!</v>
      </c>
      <c r="E13" s="560" t="e">
        <f>D13*1.2</f>
        <v>#VALUE!</v>
      </c>
    </row>
    <row r="14" spans="1:5" x14ac:dyDescent="0.3">
      <c r="A14" s="561"/>
      <c r="B14" s="561"/>
      <c r="C14" s="562"/>
      <c r="D14" s="563"/>
      <c r="E14" s="564"/>
    </row>
    <row r="15" spans="1:5" x14ac:dyDescent="0.3">
      <c r="A15" s="561"/>
      <c r="B15" s="561"/>
      <c r="C15" s="562"/>
      <c r="D15" s="563"/>
      <c r="E15" s="564"/>
    </row>
    <row r="16" spans="1:5" x14ac:dyDescent="0.3">
      <c r="A16" s="577" t="s">
        <v>251</v>
      </c>
      <c r="B16" s="565"/>
      <c r="C16" s="562"/>
      <c r="D16" s="566"/>
      <c r="E16" s="564"/>
    </row>
    <row r="17" spans="1:5" x14ac:dyDescent="0.3">
      <c r="A17" s="572" t="s">
        <v>52</v>
      </c>
      <c r="B17" s="557"/>
      <c r="C17" s="558" t="str">
        <f>'413-2'!D64</f>
        <v/>
      </c>
      <c r="D17" s="559" t="e">
        <f>C17*C7</f>
        <v>#VALUE!</v>
      </c>
      <c r="E17" s="701" t="e">
        <f>IF(((D17+D18+D19)-D20)&lt;=((D17+D18+D19)*0.8),((D17+D18+D19)-D20), ((D17+D18+D19)*0.8))</f>
        <v>#VALUE!</v>
      </c>
    </row>
    <row r="18" spans="1:5" x14ac:dyDescent="0.3">
      <c r="A18" s="578" t="s">
        <v>254</v>
      </c>
      <c r="B18" s="567"/>
      <c r="C18" s="568" t="str">
        <f>'413-2'!D104</f>
        <v/>
      </c>
      <c r="D18" s="569" t="e">
        <f>C18*C6</f>
        <v>#VALUE!</v>
      </c>
      <c r="E18" s="702"/>
    </row>
    <row r="19" spans="1:5" x14ac:dyDescent="0.3">
      <c r="A19" s="579" t="s">
        <v>248</v>
      </c>
      <c r="B19" s="557"/>
      <c r="C19" s="570" t="str">
        <f>'413-2'!D145</f>
        <v/>
      </c>
      <c r="D19" s="559" t="e">
        <f>C19*C6</f>
        <v>#VALUE!</v>
      </c>
      <c r="E19" s="702"/>
    </row>
    <row r="20" spans="1:5" x14ac:dyDescent="0.3">
      <c r="A20" s="572" t="s">
        <v>105</v>
      </c>
      <c r="B20" s="557"/>
      <c r="C20" s="570" t="str">
        <f>Holzerlös!D33</f>
        <v/>
      </c>
      <c r="D20" s="559" t="e">
        <f>C20*C6</f>
        <v>#VALUE!</v>
      </c>
      <c r="E20" s="703"/>
    </row>
    <row r="22" spans="1:5" ht="14" x14ac:dyDescent="0.3">
      <c r="A22" s="575" t="s">
        <v>256</v>
      </c>
      <c r="B22" s="571"/>
      <c r="C22" s="704" t="e">
        <f>IF(E13&gt;=E17,"--&gt; Teilräumung","--&gt; Holz liegen lassen / neutralisieren")</f>
        <v>#VALUE!</v>
      </c>
      <c r="D22" s="704"/>
      <c r="E22" s="704"/>
    </row>
    <row r="24" spans="1:5" x14ac:dyDescent="0.3">
      <c r="C24" s="633"/>
      <c r="D24" s="632"/>
    </row>
    <row r="25" spans="1:5" x14ac:dyDescent="0.3">
      <c r="A25" s="545"/>
      <c r="B25" s="545"/>
      <c r="C25" s="634"/>
      <c r="D25" s="632"/>
    </row>
    <row r="26" spans="1:5" x14ac:dyDescent="0.3">
      <c r="A26" s="546"/>
      <c r="B26" s="546"/>
    </row>
    <row r="27" spans="1:5" x14ac:dyDescent="0.3">
      <c r="A27" s="546"/>
      <c r="B27" s="546"/>
    </row>
    <row r="28" spans="1:5" x14ac:dyDescent="0.3">
      <c r="A28" s="546"/>
      <c r="B28" s="546"/>
    </row>
    <row r="29" spans="1:5" x14ac:dyDescent="0.3">
      <c r="A29" s="546"/>
      <c r="B29" s="546"/>
    </row>
    <row r="30" spans="1:5" x14ac:dyDescent="0.3">
      <c r="A30" s="546"/>
      <c r="B30" s="546"/>
    </row>
  </sheetData>
  <sheetProtection password="C34F" sheet="1" selectLockedCells="1" selectUnlockedCells="1"/>
  <customSheetViews>
    <customSheetView guid="{7746770E-8DEE-4810-98CF-84361344C262}" scale="110" showGridLines="0" fitToPage="1">
      <selection activeCell="C14" sqref="C14"/>
      <pageMargins left="0.7" right="0.7" top="0.78740157499999996" bottom="0.78740157499999996" header="0.3" footer="0.3"/>
      <pageSetup paperSize="9" scale="86" orientation="portrait" r:id="rId1"/>
    </customSheetView>
  </customSheetViews>
  <mergeCells count="5">
    <mergeCell ref="A1:E1"/>
    <mergeCell ref="A2:E2"/>
    <mergeCell ref="A3:E3"/>
    <mergeCell ref="E17:E20"/>
    <mergeCell ref="C22:E22"/>
  </mergeCells>
  <pageMargins left="0.7" right="0.7" top="0.78740157499999996" bottom="0.78740157499999996" header="0.3" footer="0.3"/>
  <pageSetup paperSize="9" scale="84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60"/>
  <sheetViews>
    <sheetView showGridLines="0" zoomScaleNormal="100" workbookViewId="0">
      <selection activeCell="L8" sqref="L8:U8"/>
    </sheetView>
  </sheetViews>
  <sheetFormatPr baseColWidth="10" defaultRowHeight="10" x14ac:dyDescent="0.2"/>
  <cols>
    <col min="1" max="1" width="2" style="524" customWidth="1"/>
    <col min="2" max="2" width="10.7265625" style="524" customWidth="1"/>
    <col min="3" max="3" width="6.81640625" style="524" customWidth="1"/>
    <col min="4" max="4" width="13" style="524" customWidth="1"/>
    <col min="5" max="7" width="10.1796875" style="524" customWidth="1"/>
    <col min="8" max="8" width="3.1796875" style="524" customWidth="1"/>
    <col min="9" max="9" width="3.81640625" style="524" customWidth="1"/>
    <col min="10" max="11" width="7.7265625" style="524" customWidth="1"/>
    <col min="12" max="12" width="1.453125" style="524" customWidth="1"/>
    <col min="13" max="13" width="2.81640625" style="524" customWidth="1"/>
    <col min="14" max="14" width="0.7265625" style="524" customWidth="1"/>
    <col min="15" max="15" width="5.7265625" style="524" customWidth="1"/>
    <col min="16" max="18" width="4" style="524" customWidth="1"/>
    <col min="19" max="19" width="3.1796875" style="524" customWidth="1"/>
    <col min="20" max="20" width="1.1796875" style="524" customWidth="1"/>
    <col min="21" max="21" width="11.81640625" style="524" customWidth="1"/>
    <col min="22" max="235" width="11.453125" style="524"/>
    <col min="236" max="236" width="2" style="524" customWidth="1"/>
    <col min="237" max="237" width="10.7265625" style="524" customWidth="1"/>
    <col min="238" max="238" width="6.81640625" style="524" customWidth="1"/>
    <col min="239" max="242" width="10.1796875" style="524" customWidth="1"/>
    <col min="243" max="243" width="3.1796875" style="524" customWidth="1"/>
    <col min="244" max="244" width="3.81640625" style="524" customWidth="1"/>
    <col min="245" max="246" width="7.7265625" style="524" customWidth="1"/>
    <col min="247" max="247" width="1.453125" style="524" customWidth="1"/>
    <col min="248" max="248" width="2.81640625" style="524" customWidth="1"/>
    <col min="249" max="249" width="0.7265625" style="524" customWidth="1"/>
    <col min="250" max="253" width="4" style="524" customWidth="1"/>
    <col min="254" max="254" width="3.1796875" style="524" customWidth="1"/>
    <col min="255" max="255" width="1.1796875" style="524" customWidth="1"/>
    <col min="256" max="256" width="11.81640625" style="524" customWidth="1"/>
    <col min="257" max="491" width="11.453125" style="524"/>
    <col min="492" max="492" width="2" style="524" customWidth="1"/>
    <col min="493" max="493" width="10.7265625" style="524" customWidth="1"/>
    <col min="494" max="494" width="6.81640625" style="524" customWidth="1"/>
    <col min="495" max="498" width="10.1796875" style="524" customWidth="1"/>
    <col min="499" max="499" width="3.1796875" style="524" customWidth="1"/>
    <col min="500" max="500" width="3.81640625" style="524" customWidth="1"/>
    <col min="501" max="502" width="7.7265625" style="524" customWidth="1"/>
    <col min="503" max="503" width="1.453125" style="524" customWidth="1"/>
    <col min="504" max="504" width="2.81640625" style="524" customWidth="1"/>
    <col min="505" max="505" width="0.7265625" style="524" customWidth="1"/>
    <col min="506" max="509" width="4" style="524" customWidth="1"/>
    <col min="510" max="510" width="3.1796875" style="524" customWidth="1"/>
    <col min="511" max="511" width="1.1796875" style="524" customWidth="1"/>
    <col min="512" max="512" width="11.81640625" style="524" customWidth="1"/>
    <col min="513" max="747" width="11.453125" style="524"/>
    <col min="748" max="748" width="2" style="524" customWidth="1"/>
    <col min="749" max="749" width="10.7265625" style="524" customWidth="1"/>
    <col min="750" max="750" width="6.81640625" style="524" customWidth="1"/>
    <col min="751" max="754" width="10.1796875" style="524" customWidth="1"/>
    <col min="755" max="755" width="3.1796875" style="524" customWidth="1"/>
    <col min="756" max="756" width="3.81640625" style="524" customWidth="1"/>
    <col min="757" max="758" width="7.7265625" style="524" customWidth="1"/>
    <col min="759" max="759" width="1.453125" style="524" customWidth="1"/>
    <col min="760" max="760" width="2.81640625" style="524" customWidth="1"/>
    <col min="761" max="761" width="0.7265625" style="524" customWidth="1"/>
    <col min="762" max="765" width="4" style="524" customWidth="1"/>
    <col min="766" max="766" width="3.1796875" style="524" customWidth="1"/>
    <col min="767" max="767" width="1.1796875" style="524" customWidth="1"/>
    <col min="768" max="768" width="11.81640625" style="524" customWidth="1"/>
    <col min="769" max="1003" width="11.453125" style="524"/>
    <col min="1004" max="1004" width="2" style="524" customWidth="1"/>
    <col min="1005" max="1005" width="10.7265625" style="524" customWidth="1"/>
    <col min="1006" max="1006" width="6.81640625" style="524" customWidth="1"/>
    <col min="1007" max="1010" width="10.1796875" style="524" customWidth="1"/>
    <col min="1011" max="1011" width="3.1796875" style="524" customWidth="1"/>
    <col min="1012" max="1012" width="3.81640625" style="524" customWidth="1"/>
    <col min="1013" max="1014" width="7.7265625" style="524" customWidth="1"/>
    <col min="1015" max="1015" width="1.453125" style="524" customWidth="1"/>
    <col min="1016" max="1016" width="2.81640625" style="524" customWidth="1"/>
    <col min="1017" max="1017" width="0.7265625" style="524" customWidth="1"/>
    <col min="1018" max="1021" width="4" style="524" customWidth="1"/>
    <col min="1022" max="1022" width="3.1796875" style="524" customWidth="1"/>
    <col min="1023" max="1023" width="1.1796875" style="524" customWidth="1"/>
    <col min="1024" max="1024" width="11.81640625" style="524" customWidth="1"/>
    <col min="1025" max="1259" width="11.453125" style="524"/>
    <col min="1260" max="1260" width="2" style="524" customWidth="1"/>
    <col min="1261" max="1261" width="10.7265625" style="524" customWidth="1"/>
    <col min="1262" max="1262" width="6.81640625" style="524" customWidth="1"/>
    <col min="1263" max="1266" width="10.1796875" style="524" customWidth="1"/>
    <col min="1267" max="1267" width="3.1796875" style="524" customWidth="1"/>
    <col min="1268" max="1268" width="3.81640625" style="524" customWidth="1"/>
    <col min="1269" max="1270" width="7.7265625" style="524" customWidth="1"/>
    <col min="1271" max="1271" width="1.453125" style="524" customWidth="1"/>
    <col min="1272" max="1272" width="2.81640625" style="524" customWidth="1"/>
    <col min="1273" max="1273" width="0.7265625" style="524" customWidth="1"/>
    <col min="1274" max="1277" width="4" style="524" customWidth="1"/>
    <col min="1278" max="1278" width="3.1796875" style="524" customWidth="1"/>
    <col min="1279" max="1279" width="1.1796875" style="524" customWidth="1"/>
    <col min="1280" max="1280" width="11.81640625" style="524" customWidth="1"/>
    <col min="1281" max="1515" width="11.453125" style="524"/>
    <col min="1516" max="1516" width="2" style="524" customWidth="1"/>
    <col min="1517" max="1517" width="10.7265625" style="524" customWidth="1"/>
    <col min="1518" max="1518" width="6.81640625" style="524" customWidth="1"/>
    <col min="1519" max="1522" width="10.1796875" style="524" customWidth="1"/>
    <col min="1523" max="1523" width="3.1796875" style="524" customWidth="1"/>
    <col min="1524" max="1524" width="3.81640625" style="524" customWidth="1"/>
    <col min="1525" max="1526" width="7.7265625" style="524" customWidth="1"/>
    <col min="1527" max="1527" width="1.453125" style="524" customWidth="1"/>
    <col min="1528" max="1528" width="2.81640625" style="524" customWidth="1"/>
    <col min="1529" max="1529" width="0.7265625" style="524" customWidth="1"/>
    <col min="1530" max="1533" width="4" style="524" customWidth="1"/>
    <col min="1534" max="1534" width="3.1796875" style="524" customWidth="1"/>
    <col min="1535" max="1535" width="1.1796875" style="524" customWidth="1"/>
    <col min="1536" max="1536" width="11.81640625" style="524" customWidth="1"/>
    <col min="1537" max="1771" width="11.453125" style="524"/>
    <col min="1772" max="1772" width="2" style="524" customWidth="1"/>
    <col min="1773" max="1773" width="10.7265625" style="524" customWidth="1"/>
    <col min="1774" max="1774" width="6.81640625" style="524" customWidth="1"/>
    <col min="1775" max="1778" width="10.1796875" style="524" customWidth="1"/>
    <col min="1779" max="1779" width="3.1796875" style="524" customWidth="1"/>
    <col min="1780" max="1780" width="3.81640625" style="524" customWidth="1"/>
    <col min="1781" max="1782" width="7.7265625" style="524" customWidth="1"/>
    <col min="1783" max="1783" width="1.453125" style="524" customWidth="1"/>
    <col min="1784" max="1784" width="2.81640625" style="524" customWidth="1"/>
    <col min="1785" max="1785" width="0.7265625" style="524" customWidth="1"/>
    <col min="1786" max="1789" width="4" style="524" customWidth="1"/>
    <col min="1790" max="1790" width="3.1796875" style="524" customWidth="1"/>
    <col min="1791" max="1791" width="1.1796875" style="524" customWidth="1"/>
    <col min="1792" max="1792" width="11.81640625" style="524" customWidth="1"/>
    <col min="1793" max="2027" width="11.453125" style="524"/>
    <col min="2028" max="2028" width="2" style="524" customWidth="1"/>
    <col min="2029" max="2029" width="10.7265625" style="524" customWidth="1"/>
    <col min="2030" max="2030" width="6.81640625" style="524" customWidth="1"/>
    <col min="2031" max="2034" width="10.1796875" style="524" customWidth="1"/>
    <col min="2035" max="2035" width="3.1796875" style="524" customWidth="1"/>
    <col min="2036" max="2036" width="3.81640625" style="524" customWidth="1"/>
    <col min="2037" max="2038" width="7.7265625" style="524" customWidth="1"/>
    <col min="2039" max="2039" width="1.453125" style="524" customWidth="1"/>
    <col min="2040" max="2040" width="2.81640625" style="524" customWidth="1"/>
    <col min="2041" max="2041" width="0.7265625" style="524" customWidth="1"/>
    <col min="2042" max="2045" width="4" style="524" customWidth="1"/>
    <col min="2046" max="2046" width="3.1796875" style="524" customWidth="1"/>
    <col min="2047" max="2047" width="1.1796875" style="524" customWidth="1"/>
    <col min="2048" max="2048" width="11.81640625" style="524" customWidth="1"/>
    <col min="2049" max="2283" width="11.453125" style="524"/>
    <col min="2284" max="2284" width="2" style="524" customWidth="1"/>
    <col min="2285" max="2285" width="10.7265625" style="524" customWidth="1"/>
    <col min="2286" max="2286" width="6.81640625" style="524" customWidth="1"/>
    <col min="2287" max="2290" width="10.1796875" style="524" customWidth="1"/>
    <col min="2291" max="2291" width="3.1796875" style="524" customWidth="1"/>
    <col min="2292" max="2292" width="3.81640625" style="524" customWidth="1"/>
    <col min="2293" max="2294" width="7.7265625" style="524" customWidth="1"/>
    <col min="2295" max="2295" width="1.453125" style="524" customWidth="1"/>
    <col min="2296" max="2296" width="2.81640625" style="524" customWidth="1"/>
    <col min="2297" max="2297" width="0.7265625" style="524" customWidth="1"/>
    <col min="2298" max="2301" width="4" style="524" customWidth="1"/>
    <col min="2302" max="2302" width="3.1796875" style="524" customWidth="1"/>
    <col min="2303" max="2303" width="1.1796875" style="524" customWidth="1"/>
    <col min="2304" max="2304" width="11.81640625" style="524" customWidth="1"/>
    <col min="2305" max="2539" width="11.453125" style="524"/>
    <col min="2540" max="2540" width="2" style="524" customWidth="1"/>
    <col min="2541" max="2541" width="10.7265625" style="524" customWidth="1"/>
    <col min="2542" max="2542" width="6.81640625" style="524" customWidth="1"/>
    <col min="2543" max="2546" width="10.1796875" style="524" customWidth="1"/>
    <col min="2547" max="2547" width="3.1796875" style="524" customWidth="1"/>
    <col min="2548" max="2548" width="3.81640625" style="524" customWidth="1"/>
    <col min="2549" max="2550" width="7.7265625" style="524" customWidth="1"/>
    <col min="2551" max="2551" width="1.453125" style="524" customWidth="1"/>
    <col min="2552" max="2552" width="2.81640625" style="524" customWidth="1"/>
    <col min="2553" max="2553" width="0.7265625" style="524" customWidth="1"/>
    <col min="2554" max="2557" width="4" style="524" customWidth="1"/>
    <col min="2558" max="2558" width="3.1796875" style="524" customWidth="1"/>
    <col min="2559" max="2559" width="1.1796875" style="524" customWidth="1"/>
    <col min="2560" max="2560" width="11.81640625" style="524" customWidth="1"/>
    <col min="2561" max="2795" width="11.453125" style="524"/>
    <col min="2796" max="2796" width="2" style="524" customWidth="1"/>
    <col min="2797" max="2797" width="10.7265625" style="524" customWidth="1"/>
    <col min="2798" max="2798" width="6.81640625" style="524" customWidth="1"/>
    <col min="2799" max="2802" width="10.1796875" style="524" customWidth="1"/>
    <col min="2803" max="2803" width="3.1796875" style="524" customWidth="1"/>
    <col min="2804" max="2804" width="3.81640625" style="524" customWidth="1"/>
    <col min="2805" max="2806" width="7.7265625" style="524" customWidth="1"/>
    <col min="2807" max="2807" width="1.453125" style="524" customWidth="1"/>
    <col min="2808" max="2808" width="2.81640625" style="524" customWidth="1"/>
    <col min="2809" max="2809" width="0.7265625" style="524" customWidth="1"/>
    <col min="2810" max="2813" width="4" style="524" customWidth="1"/>
    <col min="2814" max="2814" width="3.1796875" style="524" customWidth="1"/>
    <col min="2815" max="2815" width="1.1796875" style="524" customWidth="1"/>
    <col min="2816" max="2816" width="11.81640625" style="524" customWidth="1"/>
    <col min="2817" max="3051" width="11.453125" style="524"/>
    <col min="3052" max="3052" width="2" style="524" customWidth="1"/>
    <col min="3053" max="3053" width="10.7265625" style="524" customWidth="1"/>
    <col min="3054" max="3054" width="6.81640625" style="524" customWidth="1"/>
    <col min="3055" max="3058" width="10.1796875" style="524" customWidth="1"/>
    <col min="3059" max="3059" width="3.1796875" style="524" customWidth="1"/>
    <col min="3060" max="3060" width="3.81640625" style="524" customWidth="1"/>
    <col min="3061" max="3062" width="7.7265625" style="524" customWidth="1"/>
    <col min="3063" max="3063" width="1.453125" style="524" customWidth="1"/>
    <col min="3064" max="3064" width="2.81640625" style="524" customWidth="1"/>
    <col min="3065" max="3065" width="0.7265625" style="524" customWidth="1"/>
    <col min="3066" max="3069" width="4" style="524" customWidth="1"/>
    <col min="3070" max="3070" width="3.1796875" style="524" customWidth="1"/>
    <col min="3071" max="3071" width="1.1796875" style="524" customWidth="1"/>
    <col min="3072" max="3072" width="11.81640625" style="524" customWidth="1"/>
    <col min="3073" max="3307" width="11.453125" style="524"/>
    <col min="3308" max="3308" width="2" style="524" customWidth="1"/>
    <col min="3309" max="3309" width="10.7265625" style="524" customWidth="1"/>
    <col min="3310" max="3310" width="6.81640625" style="524" customWidth="1"/>
    <col min="3311" max="3314" width="10.1796875" style="524" customWidth="1"/>
    <col min="3315" max="3315" width="3.1796875" style="524" customWidth="1"/>
    <col min="3316" max="3316" width="3.81640625" style="524" customWidth="1"/>
    <col min="3317" max="3318" width="7.7265625" style="524" customWidth="1"/>
    <col min="3319" max="3319" width="1.453125" style="524" customWidth="1"/>
    <col min="3320" max="3320" width="2.81640625" style="524" customWidth="1"/>
    <col min="3321" max="3321" width="0.7265625" style="524" customWidth="1"/>
    <col min="3322" max="3325" width="4" style="524" customWidth="1"/>
    <col min="3326" max="3326" width="3.1796875" style="524" customWidth="1"/>
    <col min="3327" max="3327" width="1.1796875" style="524" customWidth="1"/>
    <col min="3328" max="3328" width="11.81640625" style="524" customWidth="1"/>
    <col min="3329" max="3563" width="11.453125" style="524"/>
    <col min="3564" max="3564" width="2" style="524" customWidth="1"/>
    <col min="3565" max="3565" width="10.7265625" style="524" customWidth="1"/>
    <col min="3566" max="3566" width="6.81640625" style="524" customWidth="1"/>
    <col min="3567" max="3570" width="10.1796875" style="524" customWidth="1"/>
    <col min="3571" max="3571" width="3.1796875" style="524" customWidth="1"/>
    <col min="3572" max="3572" width="3.81640625" style="524" customWidth="1"/>
    <col min="3573" max="3574" width="7.7265625" style="524" customWidth="1"/>
    <col min="3575" max="3575" width="1.453125" style="524" customWidth="1"/>
    <col min="3576" max="3576" width="2.81640625" style="524" customWidth="1"/>
    <col min="3577" max="3577" width="0.7265625" style="524" customWidth="1"/>
    <col min="3578" max="3581" width="4" style="524" customWidth="1"/>
    <col min="3582" max="3582" width="3.1796875" style="524" customWidth="1"/>
    <col min="3583" max="3583" width="1.1796875" style="524" customWidth="1"/>
    <col min="3584" max="3584" width="11.81640625" style="524" customWidth="1"/>
    <col min="3585" max="3819" width="11.453125" style="524"/>
    <col min="3820" max="3820" width="2" style="524" customWidth="1"/>
    <col min="3821" max="3821" width="10.7265625" style="524" customWidth="1"/>
    <col min="3822" max="3822" width="6.81640625" style="524" customWidth="1"/>
    <col min="3823" max="3826" width="10.1796875" style="524" customWidth="1"/>
    <col min="3827" max="3827" width="3.1796875" style="524" customWidth="1"/>
    <col min="3828" max="3828" width="3.81640625" style="524" customWidth="1"/>
    <col min="3829" max="3830" width="7.7265625" style="524" customWidth="1"/>
    <col min="3831" max="3831" width="1.453125" style="524" customWidth="1"/>
    <col min="3832" max="3832" width="2.81640625" style="524" customWidth="1"/>
    <col min="3833" max="3833" width="0.7265625" style="524" customWidth="1"/>
    <col min="3834" max="3837" width="4" style="524" customWidth="1"/>
    <col min="3838" max="3838" width="3.1796875" style="524" customWidth="1"/>
    <col min="3839" max="3839" width="1.1796875" style="524" customWidth="1"/>
    <col min="3840" max="3840" width="11.81640625" style="524" customWidth="1"/>
    <col min="3841" max="4075" width="11.453125" style="524"/>
    <col min="4076" max="4076" width="2" style="524" customWidth="1"/>
    <col min="4077" max="4077" width="10.7265625" style="524" customWidth="1"/>
    <col min="4078" max="4078" width="6.81640625" style="524" customWidth="1"/>
    <col min="4079" max="4082" width="10.1796875" style="524" customWidth="1"/>
    <col min="4083" max="4083" width="3.1796875" style="524" customWidth="1"/>
    <col min="4084" max="4084" width="3.81640625" style="524" customWidth="1"/>
    <col min="4085" max="4086" width="7.7265625" style="524" customWidth="1"/>
    <col min="4087" max="4087" width="1.453125" style="524" customWidth="1"/>
    <col min="4088" max="4088" width="2.81640625" style="524" customWidth="1"/>
    <col min="4089" max="4089" width="0.7265625" style="524" customWidth="1"/>
    <col min="4090" max="4093" width="4" style="524" customWidth="1"/>
    <col min="4094" max="4094" width="3.1796875" style="524" customWidth="1"/>
    <col min="4095" max="4095" width="1.1796875" style="524" customWidth="1"/>
    <col min="4096" max="4096" width="11.81640625" style="524" customWidth="1"/>
    <col min="4097" max="4331" width="11.453125" style="524"/>
    <col min="4332" max="4332" width="2" style="524" customWidth="1"/>
    <col min="4333" max="4333" width="10.7265625" style="524" customWidth="1"/>
    <col min="4334" max="4334" width="6.81640625" style="524" customWidth="1"/>
    <col min="4335" max="4338" width="10.1796875" style="524" customWidth="1"/>
    <col min="4339" max="4339" width="3.1796875" style="524" customWidth="1"/>
    <col min="4340" max="4340" width="3.81640625" style="524" customWidth="1"/>
    <col min="4341" max="4342" width="7.7265625" style="524" customWidth="1"/>
    <col min="4343" max="4343" width="1.453125" style="524" customWidth="1"/>
    <col min="4344" max="4344" width="2.81640625" style="524" customWidth="1"/>
    <col min="4345" max="4345" width="0.7265625" style="524" customWidth="1"/>
    <col min="4346" max="4349" width="4" style="524" customWidth="1"/>
    <col min="4350" max="4350" width="3.1796875" style="524" customWidth="1"/>
    <col min="4351" max="4351" width="1.1796875" style="524" customWidth="1"/>
    <col min="4352" max="4352" width="11.81640625" style="524" customWidth="1"/>
    <col min="4353" max="4587" width="11.453125" style="524"/>
    <col min="4588" max="4588" width="2" style="524" customWidth="1"/>
    <col min="4589" max="4589" width="10.7265625" style="524" customWidth="1"/>
    <col min="4590" max="4590" width="6.81640625" style="524" customWidth="1"/>
    <col min="4591" max="4594" width="10.1796875" style="524" customWidth="1"/>
    <col min="4595" max="4595" width="3.1796875" style="524" customWidth="1"/>
    <col min="4596" max="4596" width="3.81640625" style="524" customWidth="1"/>
    <col min="4597" max="4598" width="7.7265625" style="524" customWidth="1"/>
    <col min="4599" max="4599" width="1.453125" style="524" customWidth="1"/>
    <col min="4600" max="4600" width="2.81640625" style="524" customWidth="1"/>
    <col min="4601" max="4601" width="0.7265625" style="524" customWidth="1"/>
    <col min="4602" max="4605" width="4" style="524" customWidth="1"/>
    <col min="4606" max="4606" width="3.1796875" style="524" customWidth="1"/>
    <col min="4607" max="4607" width="1.1796875" style="524" customWidth="1"/>
    <col min="4608" max="4608" width="11.81640625" style="524" customWidth="1"/>
    <col min="4609" max="4843" width="11.453125" style="524"/>
    <col min="4844" max="4844" width="2" style="524" customWidth="1"/>
    <col min="4845" max="4845" width="10.7265625" style="524" customWidth="1"/>
    <col min="4846" max="4846" width="6.81640625" style="524" customWidth="1"/>
    <col min="4847" max="4850" width="10.1796875" style="524" customWidth="1"/>
    <col min="4851" max="4851" width="3.1796875" style="524" customWidth="1"/>
    <col min="4852" max="4852" width="3.81640625" style="524" customWidth="1"/>
    <col min="4853" max="4854" width="7.7265625" style="524" customWidth="1"/>
    <col min="4855" max="4855" width="1.453125" style="524" customWidth="1"/>
    <col min="4856" max="4856" width="2.81640625" style="524" customWidth="1"/>
    <col min="4857" max="4857" width="0.7265625" style="524" customWidth="1"/>
    <col min="4858" max="4861" width="4" style="524" customWidth="1"/>
    <col min="4862" max="4862" width="3.1796875" style="524" customWidth="1"/>
    <col min="4863" max="4863" width="1.1796875" style="524" customWidth="1"/>
    <col min="4864" max="4864" width="11.81640625" style="524" customWidth="1"/>
    <col min="4865" max="5099" width="11.453125" style="524"/>
    <col min="5100" max="5100" width="2" style="524" customWidth="1"/>
    <col min="5101" max="5101" width="10.7265625" style="524" customWidth="1"/>
    <col min="5102" max="5102" width="6.81640625" style="524" customWidth="1"/>
    <col min="5103" max="5106" width="10.1796875" style="524" customWidth="1"/>
    <col min="5107" max="5107" width="3.1796875" style="524" customWidth="1"/>
    <col min="5108" max="5108" width="3.81640625" style="524" customWidth="1"/>
    <col min="5109" max="5110" width="7.7265625" style="524" customWidth="1"/>
    <col min="5111" max="5111" width="1.453125" style="524" customWidth="1"/>
    <col min="5112" max="5112" width="2.81640625" style="524" customWidth="1"/>
    <col min="5113" max="5113" width="0.7265625" style="524" customWidth="1"/>
    <col min="5114" max="5117" width="4" style="524" customWidth="1"/>
    <col min="5118" max="5118" width="3.1796875" style="524" customWidth="1"/>
    <col min="5119" max="5119" width="1.1796875" style="524" customWidth="1"/>
    <col min="5120" max="5120" width="11.81640625" style="524" customWidth="1"/>
    <col min="5121" max="5355" width="11.453125" style="524"/>
    <col min="5356" max="5356" width="2" style="524" customWidth="1"/>
    <col min="5357" max="5357" width="10.7265625" style="524" customWidth="1"/>
    <col min="5358" max="5358" width="6.81640625" style="524" customWidth="1"/>
    <col min="5359" max="5362" width="10.1796875" style="524" customWidth="1"/>
    <col min="5363" max="5363" width="3.1796875" style="524" customWidth="1"/>
    <col min="5364" max="5364" width="3.81640625" style="524" customWidth="1"/>
    <col min="5365" max="5366" width="7.7265625" style="524" customWidth="1"/>
    <col min="5367" max="5367" width="1.453125" style="524" customWidth="1"/>
    <col min="5368" max="5368" width="2.81640625" style="524" customWidth="1"/>
    <col min="5369" max="5369" width="0.7265625" style="524" customWidth="1"/>
    <col min="5370" max="5373" width="4" style="524" customWidth="1"/>
    <col min="5374" max="5374" width="3.1796875" style="524" customWidth="1"/>
    <col min="5375" max="5375" width="1.1796875" style="524" customWidth="1"/>
    <col min="5376" max="5376" width="11.81640625" style="524" customWidth="1"/>
    <col min="5377" max="5611" width="11.453125" style="524"/>
    <col min="5612" max="5612" width="2" style="524" customWidth="1"/>
    <col min="5613" max="5613" width="10.7265625" style="524" customWidth="1"/>
    <col min="5614" max="5614" width="6.81640625" style="524" customWidth="1"/>
    <col min="5615" max="5618" width="10.1796875" style="524" customWidth="1"/>
    <col min="5619" max="5619" width="3.1796875" style="524" customWidth="1"/>
    <col min="5620" max="5620" width="3.81640625" style="524" customWidth="1"/>
    <col min="5621" max="5622" width="7.7265625" style="524" customWidth="1"/>
    <col min="5623" max="5623" width="1.453125" style="524" customWidth="1"/>
    <col min="5624" max="5624" width="2.81640625" style="524" customWidth="1"/>
    <col min="5625" max="5625" width="0.7265625" style="524" customWidth="1"/>
    <col min="5626" max="5629" width="4" style="524" customWidth="1"/>
    <col min="5630" max="5630" width="3.1796875" style="524" customWidth="1"/>
    <col min="5631" max="5631" width="1.1796875" style="524" customWidth="1"/>
    <col min="5632" max="5632" width="11.81640625" style="524" customWidth="1"/>
    <col min="5633" max="5867" width="11.453125" style="524"/>
    <col min="5868" max="5868" width="2" style="524" customWidth="1"/>
    <col min="5869" max="5869" width="10.7265625" style="524" customWidth="1"/>
    <col min="5870" max="5870" width="6.81640625" style="524" customWidth="1"/>
    <col min="5871" max="5874" width="10.1796875" style="524" customWidth="1"/>
    <col min="5875" max="5875" width="3.1796875" style="524" customWidth="1"/>
    <col min="5876" max="5876" width="3.81640625" style="524" customWidth="1"/>
    <col min="5877" max="5878" width="7.7265625" style="524" customWidth="1"/>
    <col min="5879" max="5879" width="1.453125" style="524" customWidth="1"/>
    <col min="5880" max="5880" width="2.81640625" style="524" customWidth="1"/>
    <col min="5881" max="5881" width="0.7265625" style="524" customWidth="1"/>
    <col min="5882" max="5885" width="4" style="524" customWidth="1"/>
    <col min="5886" max="5886" width="3.1796875" style="524" customWidth="1"/>
    <col min="5887" max="5887" width="1.1796875" style="524" customWidth="1"/>
    <col min="5888" max="5888" width="11.81640625" style="524" customWidth="1"/>
    <col min="5889" max="6123" width="11.453125" style="524"/>
    <col min="6124" max="6124" width="2" style="524" customWidth="1"/>
    <col min="6125" max="6125" width="10.7265625" style="524" customWidth="1"/>
    <col min="6126" max="6126" width="6.81640625" style="524" customWidth="1"/>
    <col min="6127" max="6130" width="10.1796875" style="524" customWidth="1"/>
    <col min="6131" max="6131" width="3.1796875" style="524" customWidth="1"/>
    <col min="6132" max="6132" width="3.81640625" style="524" customWidth="1"/>
    <col min="6133" max="6134" width="7.7265625" style="524" customWidth="1"/>
    <col min="6135" max="6135" width="1.453125" style="524" customWidth="1"/>
    <col min="6136" max="6136" width="2.81640625" style="524" customWidth="1"/>
    <col min="6137" max="6137" width="0.7265625" style="524" customWidth="1"/>
    <col min="6138" max="6141" width="4" style="524" customWidth="1"/>
    <col min="6142" max="6142" width="3.1796875" style="524" customWidth="1"/>
    <col min="6143" max="6143" width="1.1796875" style="524" customWidth="1"/>
    <col min="6144" max="6144" width="11.81640625" style="524" customWidth="1"/>
    <col min="6145" max="6379" width="11.453125" style="524"/>
    <col min="6380" max="6380" width="2" style="524" customWidth="1"/>
    <col min="6381" max="6381" width="10.7265625" style="524" customWidth="1"/>
    <col min="6382" max="6382" width="6.81640625" style="524" customWidth="1"/>
    <col min="6383" max="6386" width="10.1796875" style="524" customWidth="1"/>
    <col min="6387" max="6387" width="3.1796875" style="524" customWidth="1"/>
    <col min="6388" max="6388" width="3.81640625" style="524" customWidth="1"/>
    <col min="6389" max="6390" width="7.7265625" style="524" customWidth="1"/>
    <col min="6391" max="6391" width="1.453125" style="524" customWidth="1"/>
    <col min="6392" max="6392" width="2.81640625" style="524" customWidth="1"/>
    <col min="6393" max="6393" width="0.7265625" style="524" customWidth="1"/>
    <col min="6394" max="6397" width="4" style="524" customWidth="1"/>
    <col min="6398" max="6398" width="3.1796875" style="524" customWidth="1"/>
    <col min="6399" max="6399" width="1.1796875" style="524" customWidth="1"/>
    <col min="6400" max="6400" width="11.81640625" style="524" customWidth="1"/>
    <col min="6401" max="6635" width="11.453125" style="524"/>
    <col min="6636" max="6636" width="2" style="524" customWidth="1"/>
    <col min="6637" max="6637" width="10.7265625" style="524" customWidth="1"/>
    <col min="6638" max="6638" width="6.81640625" style="524" customWidth="1"/>
    <col min="6639" max="6642" width="10.1796875" style="524" customWidth="1"/>
    <col min="6643" max="6643" width="3.1796875" style="524" customWidth="1"/>
    <col min="6644" max="6644" width="3.81640625" style="524" customWidth="1"/>
    <col min="6645" max="6646" width="7.7265625" style="524" customWidth="1"/>
    <col min="6647" max="6647" width="1.453125" style="524" customWidth="1"/>
    <col min="6648" max="6648" width="2.81640625" style="524" customWidth="1"/>
    <col min="6649" max="6649" width="0.7265625" style="524" customWidth="1"/>
    <col min="6650" max="6653" width="4" style="524" customWidth="1"/>
    <col min="6654" max="6654" width="3.1796875" style="524" customWidth="1"/>
    <col min="6655" max="6655" width="1.1796875" style="524" customWidth="1"/>
    <col min="6656" max="6656" width="11.81640625" style="524" customWidth="1"/>
    <col min="6657" max="6891" width="11.453125" style="524"/>
    <col min="6892" max="6892" width="2" style="524" customWidth="1"/>
    <col min="6893" max="6893" width="10.7265625" style="524" customWidth="1"/>
    <col min="6894" max="6894" width="6.81640625" style="524" customWidth="1"/>
    <col min="6895" max="6898" width="10.1796875" style="524" customWidth="1"/>
    <col min="6899" max="6899" width="3.1796875" style="524" customWidth="1"/>
    <col min="6900" max="6900" width="3.81640625" style="524" customWidth="1"/>
    <col min="6901" max="6902" width="7.7265625" style="524" customWidth="1"/>
    <col min="6903" max="6903" width="1.453125" style="524" customWidth="1"/>
    <col min="6904" max="6904" width="2.81640625" style="524" customWidth="1"/>
    <col min="6905" max="6905" width="0.7265625" style="524" customWidth="1"/>
    <col min="6906" max="6909" width="4" style="524" customWidth="1"/>
    <col min="6910" max="6910" width="3.1796875" style="524" customWidth="1"/>
    <col min="6911" max="6911" width="1.1796875" style="524" customWidth="1"/>
    <col min="6912" max="6912" width="11.81640625" style="524" customWidth="1"/>
    <col min="6913" max="7147" width="11.453125" style="524"/>
    <col min="7148" max="7148" width="2" style="524" customWidth="1"/>
    <col min="7149" max="7149" width="10.7265625" style="524" customWidth="1"/>
    <col min="7150" max="7150" width="6.81640625" style="524" customWidth="1"/>
    <col min="7151" max="7154" width="10.1796875" style="524" customWidth="1"/>
    <col min="7155" max="7155" width="3.1796875" style="524" customWidth="1"/>
    <col min="7156" max="7156" width="3.81640625" style="524" customWidth="1"/>
    <col min="7157" max="7158" width="7.7265625" style="524" customWidth="1"/>
    <col min="7159" max="7159" width="1.453125" style="524" customWidth="1"/>
    <col min="7160" max="7160" width="2.81640625" style="524" customWidth="1"/>
    <col min="7161" max="7161" width="0.7265625" style="524" customWidth="1"/>
    <col min="7162" max="7165" width="4" style="524" customWidth="1"/>
    <col min="7166" max="7166" width="3.1796875" style="524" customWidth="1"/>
    <col min="7167" max="7167" width="1.1796875" style="524" customWidth="1"/>
    <col min="7168" max="7168" width="11.81640625" style="524" customWidth="1"/>
    <col min="7169" max="7403" width="11.453125" style="524"/>
    <col min="7404" max="7404" width="2" style="524" customWidth="1"/>
    <col min="7405" max="7405" width="10.7265625" style="524" customWidth="1"/>
    <col min="7406" max="7406" width="6.81640625" style="524" customWidth="1"/>
    <col min="7407" max="7410" width="10.1796875" style="524" customWidth="1"/>
    <col min="7411" max="7411" width="3.1796875" style="524" customWidth="1"/>
    <col min="7412" max="7412" width="3.81640625" style="524" customWidth="1"/>
    <col min="7413" max="7414" width="7.7265625" style="524" customWidth="1"/>
    <col min="7415" max="7415" width="1.453125" style="524" customWidth="1"/>
    <col min="7416" max="7416" width="2.81640625" style="524" customWidth="1"/>
    <col min="7417" max="7417" width="0.7265625" style="524" customWidth="1"/>
    <col min="7418" max="7421" width="4" style="524" customWidth="1"/>
    <col min="7422" max="7422" width="3.1796875" style="524" customWidth="1"/>
    <col min="7423" max="7423" width="1.1796875" style="524" customWidth="1"/>
    <col min="7424" max="7424" width="11.81640625" style="524" customWidth="1"/>
    <col min="7425" max="7659" width="11.453125" style="524"/>
    <col min="7660" max="7660" width="2" style="524" customWidth="1"/>
    <col min="7661" max="7661" width="10.7265625" style="524" customWidth="1"/>
    <col min="7662" max="7662" width="6.81640625" style="524" customWidth="1"/>
    <col min="7663" max="7666" width="10.1796875" style="524" customWidth="1"/>
    <col min="7667" max="7667" width="3.1796875" style="524" customWidth="1"/>
    <col min="7668" max="7668" width="3.81640625" style="524" customWidth="1"/>
    <col min="7669" max="7670" width="7.7265625" style="524" customWidth="1"/>
    <col min="7671" max="7671" width="1.453125" style="524" customWidth="1"/>
    <col min="7672" max="7672" width="2.81640625" style="524" customWidth="1"/>
    <col min="7673" max="7673" width="0.7265625" style="524" customWidth="1"/>
    <col min="7674" max="7677" width="4" style="524" customWidth="1"/>
    <col min="7678" max="7678" width="3.1796875" style="524" customWidth="1"/>
    <col min="7679" max="7679" width="1.1796875" style="524" customWidth="1"/>
    <col min="7680" max="7680" width="11.81640625" style="524" customWidth="1"/>
    <col min="7681" max="7915" width="11.453125" style="524"/>
    <col min="7916" max="7916" width="2" style="524" customWidth="1"/>
    <col min="7917" max="7917" width="10.7265625" style="524" customWidth="1"/>
    <col min="7918" max="7918" width="6.81640625" style="524" customWidth="1"/>
    <col min="7919" max="7922" width="10.1796875" style="524" customWidth="1"/>
    <col min="7923" max="7923" width="3.1796875" style="524" customWidth="1"/>
    <col min="7924" max="7924" width="3.81640625" style="524" customWidth="1"/>
    <col min="7925" max="7926" width="7.7265625" style="524" customWidth="1"/>
    <col min="7927" max="7927" width="1.453125" style="524" customWidth="1"/>
    <col min="7928" max="7928" width="2.81640625" style="524" customWidth="1"/>
    <col min="7929" max="7929" width="0.7265625" style="524" customWidth="1"/>
    <col min="7930" max="7933" width="4" style="524" customWidth="1"/>
    <col min="7934" max="7934" width="3.1796875" style="524" customWidth="1"/>
    <col min="7935" max="7935" width="1.1796875" style="524" customWidth="1"/>
    <col min="7936" max="7936" width="11.81640625" style="524" customWidth="1"/>
    <col min="7937" max="8171" width="11.453125" style="524"/>
    <col min="8172" max="8172" width="2" style="524" customWidth="1"/>
    <col min="8173" max="8173" width="10.7265625" style="524" customWidth="1"/>
    <col min="8174" max="8174" width="6.81640625" style="524" customWidth="1"/>
    <col min="8175" max="8178" width="10.1796875" style="524" customWidth="1"/>
    <col min="8179" max="8179" width="3.1796875" style="524" customWidth="1"/>
    <col min="8180" max="8180" width="3.81640625" style="524" customWidth="1"/>
    <col min="8181" max="8182" width="7.7265625" style="524" customWidth="1"/>
    <col min="8183" max="8183" width="1.453125" style="524" customWidth="1"/>
    <col min="8184" max="8184" width="2.81640625" style="524" customWidth="1"/>
    <col min="8185" max="8185" width="0.7265625" style="524" customWidth="1"/>
    <col min="8186" max="8189" width="4" style="524" customWidth="1"/>
    <col min="8190" max="8190" width="3.1796875" style="524" customWidth="1"/>
    <col min="8191" max="8191" width="1.1796875" style="524" customWidth="1"/>
    <col min="8192" max="8192" width="11.81640625" style="524" customWidth="1"/>
    <col min="8193" max="8427" width="11.453125" style="524"/>
    <col min="8428" max="8428" width="2" style="524" customWidth="1"/>
    <col min="8429" max="8429" width="10.7265625" style="524" customWidth="1"/>
    <col min="8430" max="8430" width="6.81640625" style="524" customWidth="1"/>
    <col min="8431" max="8434" width="10.1796875" style="524" customWidth="1"/>
    <col min="8435" max="8435" width="3.1796875" style="524" customWidth="1"/>
    <col min="8436" max="8436" width="3.81640625" style="524" customWidth="1"/>
    <col min="8437" max="8438" width="7.7265625" style="524" customWidth="1"/>
    <col min="8439" max="8439" width="1.453125" style="524" customWidth="1"/>
    <col min="8440" max="8440" width="2.81640625" style="524" customWidth="1"/>
    <col min="8441" max="8441" width="0.7265625" style="524" customWidth="1"/>
    <col min="8442" max="8445" width="4" style="524" customWidth="1"/>
    <col min="8446" max="8446" width="3.1796875" style="524" customWidth="1"/>
    <col min="8447" max="8447" width="1.1796875" style="524" customWidth="1"/>
    <col min="8448" max="8448" width="11.81640625" style="524" customWidth="1"/>
    <col min="8449" max="8683" width="11.453125" style="524"/>
    <col min="8684" max="8684" width="2" style="524" customWidth="1"/>
    <col min="8685" max="8685" width="10.7265625" style="524" customWidth="1"/>
    <col min="8686" max="8686" width="6.81640625" style="524" customWidth="1"/>
    <col min="8687" max="8690" width="10.1796875" style="524" customWidth="1"/>
    <col min="8691" max="8691" width="3.1796875" style="524" customWidth="1"/>
    <col min="8692" max="8692" width="3.81640625" style="524" customWidth="1"/>
    <col min="8693" max="8694" width="7.7265625" style="524" customWidth="1"/>
    <col min="8695" max="8695" width="1.453125" style="524" customWidth="1"/>
    <col min="8696" max="8696" width="2.81640625" style="524" customWidth="1"/>
    <col min="8697" max="8697" width="0.7265625" style="524" customWidth="1"/>
    <col min="8698" max="8701" width="4" style="524" customWidth="1"/>
    <col min="8702" max="8702" width="3.1796875" style="524" customWidth="1"/>
    <col min="8703" max="8703" width="1.1796875" style="524" customWidth="1"/>
    <col min="8704" max="8704" width="11.81640625" style="524" customWidth="1"/>
    <col min="8705" max="8939" width="11.453125" style="524"/>
    <col min="8940" max="8940" width="2" style="524" customWidth="1"/>
    <col min="8941" max="8941" width="10.7265625" style="524" customWidth="1"/>
    <col min="8942" max="8942" width="6.81640625" style="524" customWidth="1"/>
    <col min="8943" max="8946" width="10.1796875" style="524" customWidth="1"/>
    <col min="8947" max="8947" width="3.1796875" style="524" customWidth="1"/>
    <col min="8948" max="8948" width="3.81640625" style="524" customWidth="1"/>
    <col min="8949" max="8950" width="7.7265625" style="524" customWidth="1"/>
    <col min="8951" max="8951" width="1.453125" style="524" customWidth="1"/>
    <col min="8952" max="8952" width="2.81640625" style="524" customWidth="1"/>
    <col min="8953" max="8953" width="0.7265625" style="524" customWidth="1"/>
    <col min="8954" max="8957" width="4" style="524" customWidth="1"/>
    <col min="8958" max="8958" width="3.1796875" style="524" customWidth="1"/>
    <col min="8959" max="8959" width="1.1796875" style="524" customWidth="1"/>
    <col min="8960" max="8960" width="11.81640625" style="524" customWidth="1"/>
    <col min="8961" max="9195" width="11.453125" style="524"/>
    <col min="9196" max="9196" width="2" style="524" customWidth="1"/>
    <col min="9197" max="9197" width="10.7265625" style="524" customWidth="1"/>
    <col min="9198" max="9198" width="6.81640625" style="524" customWidth="1"/>
    <col min="9199" max="9202" width="10.1796875" style="524" customWidth="1"/>
    <col min="9203" max="9203" width="3.1796875" style="524" customWidth="1"/>
    <col min="9204" max="9204" width="3.81640625" style="524" customWidth="1"/>
    <col min="9205" max="9206" width="7.7265625" style="524" customWidth="1"/>
    <col min="9207" max="9207" width="1.453125" style="524" customWidth="1"/>
    <col min="9208" max="9208" width="2.81640625" style="524" customWidth="1"/>
    <col min="9209" max="9209" width="0.7265625" style="524" customWidth="1"/>
    <col min="9210" max="9213" width="4" style="524" customWidth="1"/>
    <col min="9214" max="9214" width="3.1796875" style="524" customWidth="1"/>
    <col min="9215" max="9215" width="1.1796875" style="524" customWidth="1"/>
    <col min="9216" max="9216" width="11.81640625" style="524" customWidth="1"/>
    <col min="9217" max="9451" width="11.453125" style="524"/>
    <col min="9452" max="9452" width="2" style="524" customWidth="1"/>
    <col min="9453" max="9453" width="10.7265625" style="524" customWidth="1"/>
    <col min="9454" max="9454" width="6.81640625" style="524" customWidth="1"/>
    <col min="9455" max="9458" width="10.1796875" style="524" customWidth="1"/>
    <col min="9459" max="9459" width="3.1796875" style="524" customWidth="1"/>
    <col min="9460" max="9460" width="3.81640625" style="524" customWidth="1"/>
    <col min="9461" max="9462" width="7.7265625" style="524" customWidth="1"/>
    <col min="9463" max="9463" width="1.453125" style="524" customWidth="1"/>
    <col min="9464" max="9464" width="2.81640625" style="524" customWidth="1"/>
    <col min="9465" max="9465" width="0.7265625" style="524" customWidth="1"/>
    <col min="9466" max="9469" width="4" style="524" customWidth="1"/>
    <col min="9470" max="9470" width="3.1796875" style="524" customWidth="1"/>
    <col min="9471" max="9471" width="1.1796875" style="524" customWidth="1"/>
    <col min="9472" max="9472" width="11.81640625" style="524" customWidth="1"/>
    <col min="9473" max="9707" width="11.453125" style="524"/>
    <col min="9708" max="9708" width="2" style="524" customWidth="1"/>
    <col min="9709" max="9709" width="10.7265625" style="524" customWidth="1"/>
    <col min="9710" max="9710" width="6.81640625" style="524" customWidth="1"/>
    <col min="9711" max="9714" width="10.1796875" style="524" customWidth="1"/>
    <col min="9715" max="9715" width="3.1796875" style="524" customWidth="1"/>
    <col min="9716" max="9716" width="3.81640625" style="524" customWidth="1"/>
    <col min="9717" max="9718" width="7.7265625" style="524" customWidth="1"/>
    <col min="9719" max="9719" width="1.453125" style="524" customWidth="1"/>
    <col min="9720" max="9720" width="2.81640625" style="524" customWidth="1"/>
    <col min="9721" max="9721" width="0.7265625" style="524" customWidth="1"/>
    <col min="9722" max="9725" width="4" style="524" customWidth="1"/>
    <col min="9726" max="9726" width="3.1796875" style="524" customWidth="1"/>
    <col min="9727" max="9727" width="1.1796875" style="524" customWidth="1"/>
    <col min="9728" max="9728" width="11.81640625" style="524" customWidth="1"/>
    <col min="9729" max="9963" width="11.453125" style="524"/>
    <col min="9964" max="9964" width="2" style="524" customWidth="1"/>
    <col min="9965" max="9965" width="10.7265625" style="524" customWidth="1"/>
    <col min="9966" max="9966" width="6.81640625" style="524" customWidth="1"/>
    <col min="9967" max="9970" width="10.1796875" style="524" customWidth="1"/>
    <col min="9971" max="9971" width="3.1796875" style="524" customWidth="1"/>
    <col min="9972" max="9972" width="3.81640625" style="524" customWidth="1"/>
    <col min="9973" max="9974" width="7.7265625" style="524" customWidth="1"/>
    <col min="9975" max="9975" width="1.453125" style="524" customWidth="1"/>
    <col min="9976" max="9976" width="2.81640625" style="524" customWidth="1"/>
    <col min="9977" max="9977" width="0.7265625" style="524" customWidth="1"/>
    <col min="9978" max="9981" width="4" style="524" customWidth="1"/>
    <col min="9982" max="9982" width="3.1796875" style="524" customWidth="1"/>
    <col min="9983" max="9983" width="1.1796875" style="524" customWidth="1"/>
    <col min="9984" max="9984" width="11.81640625" style="524" customWidth="1"/>
    <col min="9985" max="10219" width="11.453125" style="524"/>
    <col min="10220" max="10220" width="2" style="524" customWidth="1"/>
    <col min="10221" max="10221" width="10.7265625" style="524" customWidth="1"/>
    <col min="10222" max="10222" width="6.81640625" style="524" customWidth="1"/>
    <col min="10223" max="10226" width="10.1796875" style="524" customWidth="1"/>
    <col min="10227" max="10227" width="3.1796875" style="524" customWidth="1"/>
    <col min="10228" max="10228" width="3.81640625" style="524" customWidth="1"/>
    <col min="10229" max="10230" width="7.7265625" style="524" customWidth="1"/>
    <col min="10231" max="10231" width="1.453125" style="524" customWidth="1"/>
    <col min="10232" max="10232" width="2.81640625" style="524" customWidth="1"/>
    <col min="10233" max="10233" width="0.7265625" style="524" customWidth="1"/>
    <col min="10234" max="10237" width="4" style="524" customWidth="1"/>
    <col min="10238" max="10238" width="3.1796875" style="524" customWidth="1"/>
    <col min="10239" max="10239" width="1.1796875" style="524" customWidth="1"/>
    <col min="10240" max="10240" width="11.81640625" style="524" customWidth="1"/>
    <col min="10241" max="10475" width="11.453125" style="524"/>
    <col min="10476" max="10476" width="2" style="524" customWidth="1"/>
    <col min="10477" max="10477" width="10.7265625" style="524" customWidth="1"/>
    <col min="10478" max="10478" width="6.81640625" style="524" customWidth="1"/>
    <col min="10479" max="10482" width="10.1796875" style="524" customWidth="1"/>
    <col min="10483" max="10483" width="3.1796875" style="524" customWidth="1"/>
    <col min="10484" max="10484" width="3.81640625" style="524" customWidth="1"/>
    <col min="10485" max="10486" width="7.7265625" style="524" customWidth="1"/>
    <col min="10487" max="10487" width="1.453125" style="524" customWidth="1"/>
    <col min="10488" max="10488" width="2.81640625" style="524" customWidth="1"/>
    <col min="10489" max="10489" width="0.7265625" style="524" customWidth="1"/>
    <col min="10490" max="10493" width="4" style="524" customWidth="1"/>
    <col min="10494" max="10494" width="3.1796875" style="524" customWidth="1"/>
    <col min="10495" max="10495" width="1.1796875" style="524" customWidth="1"/>
    <col min="10496" max="10496" width="11.81640625" style="524" customWidth="1"/>
    <col min="10497" max="10731" width="11.453125" style="524"/>
    <col min="10732" max="10732" width="2" style="524" customWidth="1"/>
    <col min="10733" max="10733" width="10.7265625" style="524" customWidth="1"/>
    <col min="10734" max="10734" width="6.81640625" style="524" customWidth="1"/>
    <col min="10735" max="10738" width="10.1796875" style="524" customWidth="1"/>
    <col min="10739" max="10739" width="3.1796875" style="524" customWidth="1"/>
    <col min="10740" max="10740" width="3.81640625" style="524" customWidth="1"/>
    <col min="10741" max="10742" width="7.7265625" style="524" customWidth="1"/>
    <col min="10743" max="10743" width="1.453125" style="524" customWidth="1"/>
    <col min="10744" max="10744" width="2.81640625" style="524" customWidth="1"/>
    <col min="10745" max="10745" width="0.7265625" style="524" customWidth="1"/>
    <col min="10746" max="10749" width="4" style="524" customWidth="1"/>
    <col min="10750" max="10750" width="3.1796875" style="524" customWidth="1"/>
    <col min="10751" max="10751" width="1.1796875" style="524" customWidth="1"/>
    <col min="10752" max="10752" width="11.81640625" style="524" customWidth="1"/>
    <col min="10753" max="10987" width="11.453125" style="524"/>
    <col min="10988" max="10988" width="2" style="524" customWidth="1"/>
    <col min="10989" max="10989" width="10.7265625" style="524" customWidth="1"/>
    <col min="10990" max="10990" width="6.81640625" style="524" customWidth="1"/>
    <col min="10991" max="10994" width="10.1796875" style="524" customWidth="1"/>
    <col min="10995" max="10995" width="3.1796875" style="524" customWidth="1"/>
    <col min="10996" max="10996" width="3.81640625" style="524" customWidth="1"/>
    <col min="10997" max="10998" width="7.7265625" style="524" customWidth="1"/>
    <col min="10999" max="10999" width="1.453125" style="524" customWidth="1"/>
    <col min="11000" max="11000" width="2.81640625" style="524" customWidth="1"/>
    <col min="11001" max="11001" width="0.7265625" style="524" customWidth="1"/>
    <col min="11002" max="11005" width="4" style="524" customWidth="1"/>
    <col min="11006" max="11006" width="3.1796875" style="524" customWidth="1"/>
    <col min="11007" max="11007" width="1.1796875" style="524" customWidth="1"/>
    <col min="11008" max="11008" width="11.81640625" style="524" customWidth="1"/>
    <col min="11009" max="11243" width="11.453125" style="524"/>
    <col min="11244" max="11244" width="2" style="524" customWidth="1"/>
    <col min="11245" max="11245" width="10.7265625" style="524" customWidth="1"/>
    <col min="11246" max="11246" width="6.81640625" style="524" customWidth="1"/>
    <col min="11247" max="11250" width="10.1796875" style="524" customWidth="1"/>
    <col min="11251" max="11251" width="3.1796875" style="524" customWidth="1"/>
    <col min="11252" max="11252" width="3.81640625" style="524" customWidth="1"/>
    <col min="11253" max="11254" width="7.7265625" style="524" customWidth="1"/>
    <col min="11255" max="11255" width="1.453125" style="524" customWidth="1"/>
    <col min="11256" max="11256" width="2.81640625" style="524" customWidth="1"/>
    <col min="11257" max="11257" width="0.7265625" style="524" customWidth="1"/>
    <col min="11258" max="11261" width="4" style="524" customWidth="1"/>
    <col min="11262" max="11262" width="3.1796875" style="524" customWidth="1"/>
    <col min="11263" max="11263" width="1.1796875" style="524" customWidth="1"/>
    <col min="11264" max="11264" width="11.81640625" style="524" customWidth="1"/>
    <col min="11265" max="11499" width="11.453125" style="524"/>
    <col min="11500" max="11500" width="2" style="524" customWidth="1"/>
    <col min="11501" max="11501" width="10.7265625" style="524" customWidth="1"/>
    <col min="11502" max="11502" width="6.81640625" style="524" customWidth="1"/>
    <col min="11503" max="11506" width="10.1796875" style="524" customWidth="1"/>
    <col min="11507" max="11507" width="3.1796875" style="524" customWidth="1"/>
    <col min="11508" max="11508" width="3.81640625" style="524" customWidth="1"/>
    <col min="11509" max="11510" width="7.7265625" style="524" customWidth="1"/>
    <col min="11511" max="11511" width="1.453125" style="524" customWidth="1"/>
    <col min="11512" max="11512" width="2.81640625" style="524" customWidth="1"/>
    <col min="11513" max="11513" width="0.7265625" style="524" customWidth="1"/>
    <col min="11514" max="11517" width="4" style="524" customWidth="1"/>
    <col min="11518" max="11518" width="3.1796875" style="524" customWidth="1"/>
    <col min="11519" max="11519" width="1.1796875" style="524" customWidth="1"/>
    <col min="11520" max="11520" width="11.81640625" style="524" customWidth="1"/>
    <col min="11521" max="11755" width="11.453125" style="524"/>
    <col min="11756" max="11756" width="2" style="524" customWidth="1"/>
    <col min="11757" max="11757" width="10.7265625" style="524" customWidth="1"/>
    <col min="11758" max="11758" width="6.81640625" style="524" customWidth="1"/>
    <col min="11759" max="11762" width="10.1796875" style="524" customWidth="1"/>
    <col min="11763" max="11763" width="3.1796875" style="524" customWidth="1"/>
    <col min="11764" max="11764" width="3.81640625" style="524" customWidth="1"/>
    <col min="11765" max="11766" width="7.7265625" style="524" customWidth="1"/>
    <col min="11767" max="11767" width="1.453125" style="524" customWidth="1"/>
    <col min="11768" max="11768" width="2.81640625" style="524" customWidth="1"/>
    <col min="11769" max="11769" width="0.7265625" style="524" customWidth="1"/>
    <col min="11770" max="11773" width="4" style="524" customWidth="1"/>
    <col min="11774" max="11774" width="3.1796875" style="524" customWidth="1"/>
    <col min="11775" max="11775" width="1.1796875" style="524" customWidth="1"/>
    <col min="11776" max="11776" width="11.81640625" style="524" customWidth="1"/>
    <col min="11777" max="12011" width="11.453125" style="524"/>
    <col min="12012" max="12012" width="2" style="524" customWidth="1"/>
    <col min="12013" max="12013" width="10.7265625" style="524" customWidth="1"/>
    <col min="12014" max="12014" width="6.81640625" style="524" customWidth="1"/>
    <col min="12015" max="12018" width="10.1796875" style="524" customWidth="1"/>
    <col min="12019" max="12019" width="3.1796875" style="524" customWidth="1"/>
    <col min="12020" max="12020" width="3.81640625" style="524" customWidth="1"/>
    <col min="12021" max="12022" width="7.7265625" style="524" customWidth="1"/>
    <col min="12023" max="12023" width="1.453125" style="524" customWidth="1"/>
    <col min="12024" max="12024" width="2.81640625" style="524" customWidth="1"/>
    <col min="12025" max="12025" width="0.7265625" style="524" customWidth="1"/>
    <col min="12026" max="12029" width="4" style="524" customWidth="1"/>
    <col min="12030" max="12030" width="3.1796875" style="524" customWidth="1"/>
    <col min="12031" max="12031" width="1.1796875" style="524" customWidth="1"/>
    <col min="12032" max="12032" width="11.81640625" style="524" customWidth="1"/>
    <col min="12033" max="12267" width="11.453125" style="524"/>
    <col min="12268" max="12268" width="2" style="524" customWidth="1"/>
    <col min="12269" max="12269" width="10.7265625" style="524" customWidth="1"/>
    <col min="12270" max="12270" width="6.81640625" style="524" customWidth="1"/>
    <col min="12271" max="12274" width="10.1796875" style="524" customWidth="1"/>
    <col min="12275" max="12275" width="3.1796875" style="524" customWidth="1"/>
    <col min="12276" max="12276" width="3.81640625" style="524" customWidth="1"/>
    <col min="12277" max="12278" width="7.7265625" style="524" customWidth="1"/>
    <col min="12279" max="12279" width="1.453125" style="524" customWidth="1"/>
    <col min="12280" max="12280" width="2.81640625" style="524" customWidth="1"/>
    <col min="12281" max="12281" width="0.7265625" style="524" customWidth="1"/>
    <col min="12282" max="12285" width="4" style="524" customWidth="1"/>
    <col min="12286" max="12286" width="3.1796875" style="524" customWidth="1"/>
    <col min="12287" max="12287" width="1.1796875" style="524" customWidth="1"/>
    <col min="12288" max="12288" width="11.81640625" style="524" customWidth="1"/>
    <col min="12289" max="12523" width="11.453125" style="524"/>
    <col min="12524" max="12524" width="2" style="524" customWidth="1"/>
    <col min="12525" max="12525" width="10.7265625" style="524" customWidth="1"/>
    <col min="12526" max="12526" width="6.81640625" style="524" customWidth="1"/>
    <col min="12527" max="12530" width="10.1796875" style="524" customWidth="1"/>
    <col min="12531" max="12531" width="3.1796875" style="524" customWidth="1"/>
    <col min="12532" max="12532" width="3.81640625" style="524" customWidth="1"/>
    <col min="12533" max="12534" width="7.7265625" style="524" customWidth="1"/>
    <col min="12535" max="12535" width="1.453125" style="524" customWidth="1"/>
    <col min="12536" max="12536" width="2.81640625" style="524" customWidth="1"/>
    <col min="12537" max="12537" width="0.7265625" style="524" customWidth="1"/>
    <col min="12538" max="12541" width="4" style="524" customWidth="1"/>
    <col min="12542" max="12542" width="3.1796875" style="524" customWidth="1"/>
    <col min="12543" max="12543" width="1.1796875" style="524" customWidth="1"/>
    <col min="12544" max="12544" width="11.81640625" style="524" customWidth="1"/>
    <col min="12545" max="12779" width="11.453125" style="524"/>
    <col min="12780" max="12780" width="2" style="524" customWidth="1"/>
    <col min="12781" max="12781" width="10.7265625" style="524" customWidth="1"/>
    <col min="12782" max="12782" width="6.81640625" style="524" customWidth="1"/>
    <col min="12783" max="12786" width="10.1796875" style="524" customWidth="1"/>
    <col min="12787" max="12787" width="3.1796875" style="524" customWidth="1"/>
    <col min="12788" max="12788" width="3.81640625" style="524" customWidth="1"/>
    <col min="12789" max="12790" width="7.7265625" style="524" customWidth="1"/>
    <col min="12791" max="12791" width="1.453125" style="524" customWidth="1"/>
    <col min="12792" max="12792" width="2.81640625" style="524" customWidth="1"/>
    <col min="12793" max="12793" width="0.7265625" style="524" customWidth="1"/>
    <col min="12794" max="12797" width="4" style="524" customWidth="1"/>
    <col min="12798" max="12798" width="3.1796875" style="524" customWidth="1"/>
    <col min="12799" max="12799" width="1.1796875" style="524" customWidth="1"/>
    <col min="12800" max="12800" width="11.81640625" style="524" customWidth="1"/>
    <col min="12801" max="13035" width="11.453125" style="524"/>
    <col min="13036" max="13036" width="2" style="524" customWidth="1"/>
    <col min="13037" max="13037" width="10.7265625" style="524" customWidth="1"/>
    <col min="13038" max="13038" width="6.81640625" style="524" customWidth="1"/>
    <col min="13039" max="13042" width="10.1796875" style="524" customWidth="1"/>
    <col min="13043" max="13043" width="3.1796875" style="524" customWidth="1"/>
    <col min="13044" max="13044" width="3.81640625" style="524" customWidth="1"/>
    <col min="13045" max="13046" width="7.7265625" style="524" customWidth="1"/>
    <col min="13047" max="13047" width="1.453125" style="524" customWidth="1"/>
    <col min="13048" max="13048" width="2.81640625" style="524" customWidth="1"/>
    <col min="13049" max="13049" width="0.7265625" style="524" customWidth="1"/>
    <col min="13050" max="13053" width="4" style="524" customWidth="1"/>
    <col min="13054" max="13054" width="3.1796875" style="524" customWidth="1"/>
    <col min="13055" max="13055" width="1.1796875" style="524" customWidth="1"/>
    <col min="13056" max="13056" width="11.81640625" style="524" customWidth="1"/>
    <col min="13057" max="13291" width="11.453125" style="524"/>
    <col min="13292" max="13292" width="2" style="524" customWidth="1"/>
    <col min="13293" max="13293" width="10.7265625" style="524" customWidth="1"/>
    <col min="13294" max="13294" width="6.81640625" style="524" customWidth="1"/>
    <col min="13295" max="13298" width="10.1796875" style="524" customWidth="1"/>
    <col min="13299" max="13299" width="3.1796875" style="524" customWidth="1"/>
    <col min="13300" max="13300" width="3.81640625" style="524" customWidth="1"/>
    <col min="13301" max="13302" width="7.7265625" style="524" customWidth="1"/>
    <col min="13303" max="13303" width="1.453125" style="524" customWidth="1"/>
    <col min="13304" max="13304" width="2.81640625" style="524" customWidth="1"/>
    <col min="13305" max="13305" width="0.7265625" style="524" customWidth="1"/>
    <col min="13306" max="13309" width="4" style="524" customWidth="1"/>
    <col min="13310" max="13310" width="3.1796875" style="524" customWidth="1"/>
    <col min="13311" max="13311" width="1.1796875" style="524" customWidth="1"/>
    <col min="13312" max="13312" width="11.81640625" style="524" customWidth="1"/>
    <col min="13313" max="13547" width="11.453125" style="524"/>
    <col min="13548" max="13548" width="2" style="524" customWidth="1"/>
    <col min="13549" max="13549" width="10.7265625" style="524" customWidth="1"/>
    <col min="13550" max="13550" width="6.81640625" style="524" customWidth="1"/>
    <col min="13551" max="13554" width="10.1796875" style="524" customWidth="1"/>
    <col min="13555" max="13555" width="3.1796875" style="524" customWidth="1"/>
    <col min="13556" max="13556" width="3.81640625" style="524" customWidth="1"/>
    <col min="13557" max="13558" width="7.7265625" style="524" customWidth="1"/>
    <col min="13559" max="13559" width="1.453125" style="524" customWidth="1"/>
    <col min="13560" max="13560" width="2.81640625" style="524" customWidth="1"/>
    <col min="13561" max="13561" width="0.7265625" style="524" customWidth="1"/>
    <col min="13562" max="13565" width="4" style="524" customWidth="1"/>
    <col min="13566" max="13566" width="3.1796875" style="524" customWidth="1"/>
    <col min="13567" max="13567" width="1.1796875" style="524" customWidth="1"/>
    <col min="13568" max="13568" width="11.81640625" style="524" customWidth="1"/>
    <col min="13569" max="13803" width="11.453125" style="524"/>
    <col min="13804" max="13804" width="2" style="524" customWidth="1"/>
    <col min="13805" max="13805" width="10.7265625" style="524" customWidth="1"/>
    <col min="13806" max="13806" width="6.81640625" style="524" customWidth="1"/>
    <col min="13807" max="13810" width="10.1796875" style="524" customWidth="1"/>
    <col min="13811" max="13811" width="3.1796875" style="524" customWidth="1"/>
    <col min="13812" max="13812" width="3.81640625" style="524" customWidth="1"/>
    <col min="13813" max="13814" width="7.7265625" style="524" customWidth="1"/>
    <col min="13815" max="13815" width="1.453125" style="524" customWidth="1"/>
    <col min="13816" max="13816" width="2.81640625" style="524" customWidth="1"/>
    <col min="13817" max="13817" width="0.7265625" style="524" customWidth="1"/>
    <col min="13818" max="13821" width="4" style="524" customWidth="1"/>
    <col min="13822" max="13822" width="3.1796875" style="524" customWidth="1"/>
    <col min="13823" max="13823" width="1.1796875" style="524" customWidth="1"/>
    <col min="13824" max="13824" width="11.81640625" style="524" customWidth="1"/>
    <col min="13825" max="14059" width="11.453125" style="524"/>
    <col min="14060" max="14060" width="2" style="524" customWidth="1"/>
    <col min="14061" max="14061" width="10.7265625" style="524" customWidth="1"/>
    <col min="14062" max="14062" width="6.81640625" style="524" customWidth="1"/>
    <col min="14063" max="14066" width="10.1796875" style="524" customWidth="1"/>
    <col min="14067" max="14067" width="3.1796875" style="524" customWidth="1"/>
    <col min="14068" max="14068" width="3.81640625" style="524" customWidth="1"/>
    <col min="14069" max="14070" width="7.7265625" style="524" customWidth="1"/>
    <col min="14071" max="14071" width="1.453125" style="524" customWidth="1"/>
    <col min="14072" max="14072" width="2.81640625" style="524" customWidth="1"/>
    <col min="14073" max="14073" width="0.7265625" style="524" customWidth="1"/>
    <col min="14074" max="14077" width="4" style="524" customWidth="1"/>
    <col min="14078" max="14078" width="3.1796875" style="524" customWidth="1"/>
    <col min="14079" max="14079" width="1.1796875" style="524" customWidth="1"/>
    <col min="14080" max="14080" width="11.81640625" style="524" customWidth="1"/>
    <col min="14081" max="14315" width="11.453125" style="524"/>
    <col min="14316" max="14316" width="2" style="524" customWidth="1"/>
    <col min="14317" max="14317" width="10.7265625" style="524" customWidth="1"/>
    <col min="14318" max="14318" width="6.81640625" style="524" customWidth="1"/>
    <col min="14319" max="14322" width="10.1796875" style="524" customWidth="1"/>
    <col min="14323" max="14323" width="3.1796875" style="524" customWidth="1"/>
    <col min="14324" max="14324" width="3.81640625" style="524" customWidth="1"/>
    <col min="14325" max="14326" width="7.7265625" style="524" customWidth="1"/>
    <col min="14327" max="14327" width="1.453125" style="524" customWidth="1"/>
    <col min="14328" max="14328" width="2.81640625" style="524" customWidth="1"/>
    <col min="14329" max="14329" width="0.7265625" style="524" customWidth="1"/>
    <col min="14330" max="14333" width="4" style="524" customWidth="1"/>
    <col min="14334" max="14334" width="3.1796875" style="524" customWidth="1"/>
    <col min="14335" max="14335" width="1.1796875" style="524" customWidth="1"/>
    <col min="14336" max="14336" width="11.81640625" style="524" customWidth="1"/>
    <col min="14337" max="14571" width="11.453125" style="524"/>
    <col min="14572" max="14572" width="2" style="524" customWidth="1"/>
    <col min="14573" max="14573" width="10.7265625" style="524" customWidth="1"/>
    <col min="14574" max="14574" width="6.81640625" style="524" customWidth="1"/>
    <col min="14575" max="14578" width="10.1796875" style="524" customWidth="1"/>
    <col min="14579" max="14579" width="3.1796875" style="524" customWidth="1"/>
    <col min="14580" max="14580" width="3.81640625" style="524" customWidth="1"/>
    <col min="14581" max="14582" width="7.7265625" style="524" customWidth="1"/>
    <col min="14583" max="14583" width="1.453125" style="524" customWidth="1"/>
    <col min="14584" max="14584" width="2.81640625" style="524" customWidth="1"/>
    <col min="14585" max="14585" width="0.7265625" style="524" customWidth="1"/>
    <col min="14586" max="14589" width="4" style="524" customWidth="1"/>
    <col min="14590" max="14590" width="3.1796875" style="524" customWidth="1"/>
    <col min="14591" max="14591" width="1.1796875" style="524" customWidth="1"/>
    <col min="14592" max="14592" width="11.81640625" style="524" customWidth="1"/>
    <col min="14593" max="14827" width="11.453125" style="524"/>
    <col min="14828" max="14828" width="2" style="524" customWidth="1"/>
    <col min="14829" max="14829" width="10.7265625" style="524" customWidth="1"/>
    <col min="14830" max="14830" width="6.81640625" style="524" customWidth="1"/>
    <col min="14831" max="14834" width="10.1796875" style="524" customWidth="1"/>
    <col min="14835" max="14835" width="3.1796875" style="524" customWidth="1"/>
    <col min="14836" max="14836" width="3.81640625" style="524" customWidth="1"/>
    <col min="14837" max="14838" width="7.7265625" style="524" customWidth="1"/>
    <col min="14839" max="14839" width="1.453125" style="524" customWidth="1"/>
    <col min="14840" max="14840" width="2.81640625" style="524" customWidth="1"/>
    <col min="14841" max="14841" width="0.7265625" style="524" customWidth="1"/>
    <col min="14842" max="14845" width="4" style="524" customWidth="1"/>
    <col min="14846" max="14846" width="3.1796875" style="524" customWidth="1"/>
    <col min="14847" max="14847" width="1.1796875" style="524" customWidth="1"/>
    <col min="14848" max="14848" width="11.81640625" style="524" customWidth="1"/>
    <col min="14849" max="15083" width="11.453125" style="524"/>
    <col min="15084" max="15084" width="2" style="524" customWidth="1"/>
    <col min="15085" max="15085" width="10.7265625" style="524" customWidth="1"/>
    <col min="15086" max="15086" width="6.81640625" style="524" customWidth="1"/>
    <col min="15087" max="15090" width="10.1796875" style="524" customWidth="1"/>
    <col min="15091" max="15091" width="3.1796875" style="524" customWidth="1"/>
    <col min="15092" max="15092" width="3.81640625" style="524" customWidth="1"/>
    <col min="15093" max="15094" width="7.7265625" style="524" customWidth="1"/>
    <col min="15095" max="15095" width="1.453125" style="524" customWidth="1"/>
    <col min="15096" max="15096" width="2.81640625" style="524" customWidth="1"/>
    <col min="15097" max="15097" width="0.7265625" style="524" customWidth="1"/>
    <col min="15098" max="15101" width="4" style="524" customWidth="1"/>
    <col min="15102" max="15102" width="3.1796875" style="524" customWidth="1"/>
    <col min="15103" max="15103" width="1.1796875" style="524" customWidth="1"/>
    <col min="15104" max="15104" width="11.81640625" style="524" customWidth="1"/>
    <col min="15105" max="15339" width="11.453125" style="524"/>
    <col min="15340" max="15340" width="2" style="524" customWidth="1"/>
    <col min="15341" max="15341" width="10.7265625" style="524" customWidth="1"/>
    <col min="15342" max="15342" width="6.81640625" style="524" customWidth="1"/>
    <col min="15343" max="15346" width="10.1796875" style="524" customWidth="1"/>
    <col min="15347" max="15347" width="3.1796875" style="524" customWidth="1"/>
    <col min="15348" max="15348" width="3.81640625" style="524" customWidth="1"/>
    <col min="15349" max="15350" width="7.7265625" style="524" customWidth="1"/>
    <col min="15351" max="15351" width="1.453125" style="524" customWidth="1"/>
    <col min="15352" max="15352" width="2.81640625" style="524" customWidth="1"/>
    <col min="15353" max="15353" width="0.7265625" style="524" customWidth="1"/>
    <col min="15354" max="15357" width="4" style="524" customWidth="1"/>
    <col min="15358" max="15358" width="3.1796875" style="524" customWidth="1"/>
    <col min="15359" max="15359" width="1.1796875" style="524" customWidth="1"/>
    <col min="15360" max="15360" width="11.81640625" style="524" customWidth="1"/>
    <col min="15361" max="15595" width="11.453125" style="524"/>
    <col min="15596" max="15596" width="2" style="524" customWidth="1"/>
    <col min="15597" max="15597" width="10.7265625" style="524" customWidth="1"/>
    <col min="15598" max="15598" width="6.81640625" style="524" customWidth="1"/>
    <col min="15599" max="15602" width="10.1796875" style="524" customWidth="1"/>
    <col min="15603" max="15603" width="3.1796875" style="524" customWidth="1"/>
    <col min="15604" max="15604" width="3.81640625" style="524" customWidth="1"/>
    <col min="15605" max="15606" width="7.7265625" style="524" customWidth="1"/>
    <col min="15607" max="15607" width="1.453125" style="524" customWidth="1"/>
    <col min="15608" max="15608" width="2.81640625" style="524" customWidth="1"/>
    <col min="15609" max="15609" width="0.7265625" style="524" customWidth="1"/>
    <col min="15610" max="15613" width="4" style="524" customWidth="1"/>
    <col min="15614" max="15614" width="3.1796875" style="524" customWidth="1"/>
    <col min="15615" max="15615" width="1.1796875" style="524" customWidth="1"/>
    <col min="15616" max="15616" width="11.81640625" style="524" customWidth="1"/>
    <col min="15617" max="15851" width="11.453125" style="524"/>
    <col min="15852" max="15852" width="2" style="524" customWidth="1"/>
    <col min="15853" max="15853" width="10.7265625" style="524" customWidth="1"/>
    <col min="15854" max="15854" width="6.81640625" style="524" customWidth="1"/>
    <col min="15855" max="15858" width="10.1796875" style="524" customWidth="1"/>
    <col min="15859" max="15859" width="3.1796875" style="524" customWidth="1"/>
    <col min="15860" max="15860" width="3.81640625" style="524" customWidth="1"/>
    <col min="15861" max="15862" width="7.7265625" style="524" customWidth="1"/>
    <col min="15863" max="15863" width="1.453125" style="524" customWidth="1"/>
    <col min="15864" max="15864" width="2.81640625" style="524" customWidth="1"/>
    <col min="15865" max="15865" width="0.7265625" style="524" customWidth="1"/>
    <col min="15866" max="15869" width="4" style="524" customWidth="1"/>
    <col min="15870" max="15870" width="3.1796875" style="524" customWidth="1"/>
    <col min="15871" max="15871" width="1.1796875" style="524" customWidth="1"/>
    <col min="15872" max="15872" width="11.81640625" style="524" customWidth="1"/>
    <col min="15873" max="16107" width="11.453125" style="524"/>
    <col min="16108" max="16108" width="2" style="524" customWidth="1"/>
    <col min="16109" max="16109" width="10.7265625" style="524" customWidth="1"/>
    <col min="16110" max="16110" width="6.81640625" style="524" customWidth="1"/>
    <col min="16111" max="16114" width="10.1796875" style="524" customWidth="1"/>
    <col min="16115" max="16115" width="3.1796875" style="524" customWidth="1"/>
    <col min="16116" max="16116" width="3.81640625" style="524" customWidth="1"/>
    <col min="16117" max="16118" width="7.7265625" style="524" customWidth="1"/>
    <col min="16119" max="16119" width="1.453125" style="524" customWidth="1"/>
    <col min="16120" max="16120" width="2.81640625" style="524" customWidth="1"/>
    <col min="16121" max="16121" width="0.7265625" style="524" customWidth="1"/>
    <col min="16122" max="16125" width="4" style="524" customWidth="1"/>
    <col min="16126" max="16126" width="3.1796875" style="524" customWidth="1"/>
    <col min="16127" max="16127" width="1.1796875" style="524" customWidth="1"/>
    <col min="16128" max="16128" width="11.81640625" style="524" customWidth="1"/>
    <col min="16129" max="16384" width="11.453125" style="524"/>
  </cols>
  <sheetData>
    <row r="1" spans="1:21" ht="85.5" customHeight="1" x14ac:dyDescent="0.4">
      <c r="A1" s="708" t="s">
        <v>297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</row>
    <row r="2" spans="1:21" ht="23.25" customHeight="1" x14ac:dyDescent="0.2"/>
    <row r="3" spans="1:21" ht="15.5" x14ac:dyDescent="0.35">
      <c r="A3" s="709" t="s">
        <v>190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</row>
    <row r="4" spans="1:21" ht="21" customHeight="1" x14ac:dyDescent="0.2"/>
    <row r="5" spans="1:21" ht="16.5" customHeight="1" x14ac:dyDescent="0.25">
      <c r="A5" s="705" t="s">
        <v>191</v>
      </c>
      <c r="B5" s="705"/>
      <c r="C5" s="705"/>
      <c r="D5" s="706"/>
      <c r="E5" s="706"/>
      <c r="F5" s="706"/>
      <c r="G5" s="706"/>
      <c r="H5" s="706"/>
      <c r="I5" s="706"/>
      <c r="J5" s="706"/>
      <c r="K5" s="706"/>
      <c r="M5" s="535"/>
      <c r="N5" s="535"/>
      <c r="O5" s="535"/>
      <c r="P5" s="535"/>
      <c r="Q5" s="535"/>
      <c r="R5" s="535"/>
      <c r="S5" s="535"/>
      <c r="T5" s="536"/>
      <c r="U5" s="610"/>
    </row>
    <row r="6" spans="1:21" ht="5.25" customHeight="1" x14ac:dyDescent="0.2">
      <c r="A6" s="705" t="s">
        <v>192</v>
      </c>
      <c r="B6" s="705"/>
      <c r="M6" s="537"/>
      <c r="N6" s="537"/>
      <c r="O6" s="537"/>
      <c r="P6" s="537"/>
      <c r="Q6" s="537"/>
      <c r="R6" s="537"/>
      <c r="S6" s="537"/>
      <c r="T6" s="537"/>
      <c r="U6" s="537"/>
    </row>
    <row r="7" spans="1:21" ht="13.5" customHeight="1" x14ac:dyDescent="0.2">
      <c r="A7" s="705"/>
      <c r="B7" s="705"/>
      <c r="C7" s="639"/>
      <c r="D7" s="524" t="s">
        <v>261</v>
      </c>
      <c r="E7" s="609"/>
      <c r="F7" s="525" t="s">
        <v>193</v>
      </c>
      <c r="G7" s="639"/>
      <c r="H7" s="524" t="s">
        <v>260</v>
      </c>
      <c r="K7" s="706"/>
      <c r="L7" s="706"/>
      <c r="N7" s="707" t="s">
        <v>194</v>
      </c>
      <c r="O7" s="707"/>
      <c r="P7" s="707"/>
      <c r="Q7" s="707"/>
      <c r="R7" s="707"/>
      <c r="S7" s="706"/>
      <c r="T7" s="706"/>
      <c r="U7" s="706"/>
    </row>
    <row r="8" spans="1:21" ht="16.5" customHeight="1" x14ac:dyDescent="0.2">
      <c r="A8" s="705" t="s">
        <v>195</v>
      </c>
      <c r="B8" s="705"/>
      <c r="C8" s="705"/>
      <c r="D8" s="706"/>
      <c r="E8" s="706"/>
      <c r="F8" s="706"/>
      <c r="G8" s="706"/>
      <c r="H8" s="706"/>
      <c r="J8" s="524" t="s">
        <v>196</v>
      </c>
      <c r="L8" s="706"/>
      <c r="M8" s="706"/>
      <c r="N8" s="706"/>
      <c r="O8" s="706"/>
      <c r="P8" s="706"/>
      <c r="Q8" s="706"/>
      <c r="R8" s="706"/>
      <c r="S8" s="706"/>
      <c r="T8" s="706"/>
      <c r="U8" s="706"/>
    </row>
    <row r="9" spans="1:21" ht="4.5" customHeight="1" x14ac:dyDescent="0.25">
      <c r="A9" s="527"/>
      <c r="B9" s="527"/>
      <c r="C9" s="527"/>
      <c r="D9" s="528"/>
      <c r="E9" s="528"/>
      <c r="F9" s="528"/>
      <c r="G9" s="529"/>
      <c r="H9" s="529"/>
      <c r="L9" s="529"/>
      <c r="M9" s="529"/>
      <c r="N9" s="529"/>
      <c r="O9" s="529"/>
      <c r="P9" s="529"/>
      <c r="Q9" s="529"/>
      <c r="R9" s="529"/>
      <c r="S9" s="529"/>
      <c r="T9" s="529"/>
      <c r="U9" s="529"/>
    </row>
    <row r="10" spans="1:21" ht="14.25" customHeight="1" x14ac:dyDescent="0.25">
      <c r="A10" s="705" t="s">
        <v>197</v>
      </c>
      <c r="B10" s="705"/>
      <c r="C10" s="706"/>
      <c r="D10" s="706"/>
      <c r="E10" s="706"/>
      <c r="F10" s="706"/>
      <c r="G10" s="648"/>
      <c r="H10" s="608"/>
      <c r="I10" s="645" t="s">
        <v>290</v>
      </c>
      <c r="L10" s="645"/>
      <c r="M10" s="608"/>
      <c r="N10" s="645"/>
      <c r="O10" s="645" t="s">
        <v>291</v>
      </c>
      <c r="Q10" s="645"/>
      <c r="R10" s="645"/>
      <c r="S10" s="608"/>
      <c r="T10" s="645"/>
      <c r="U10" s="650" t="s">
        <v>292</v>
      </c>
    </row>
    <row r="11" spans="1:21" s="650" customFormat="1" ht="5.25" customHeight="1" x14ac:dyDescent="0.25">
      <c r="A11" s="657"/>
      <c r="B11" s="658"/>
      <c r="C11" s="659"/>
      <c r="D11" s="659"/>
      <c r="E11" s="659"/>
      <c r="F11" s="659"/>
      <c r="G11" s="655"/>
      <c r="H11" s="649"/>
      <c r="I11" s="645"/>
      <c r="J11" s="656"/>
      <c r="K11" s="656"/>
      <c r="L11" s="645"/>
      <c r="M11" s="649"/>
      <c r="N11" s="645"/>
      <c r="O11" s="645"/>
      <c r="P11" s="656"/>
      <c r="Q11" s="645"/>
      <c r="R11" s="645"/>
      <c r="S11" s="649"/>
      <c r="T11" s="645"/>
      <c r="U11" s="656"/>
    </row>
    <row r="12" spans="1:21" ht="16.5" customHeight="1" x14ac:dyDescent="0.3">
      <c r="A12" s="705" t="s">
        <v>198</v>
      </c>
      <c r="B12" s="705"/>
      <c r="C12" s="706"/>
      <c r="D12" s="706"/>
      <c r="E12" s="706"/>
      <c r="F12" s="706"/>
      <c r="G12" s="706"/>
      <c r="H12" s="706"/>
      <c r="I12" s="706"/>
      <c r="J12" s="706"/>
      <c r="K12" s="706"/>
      <c r="O12" s="524" t="s">
        <v>199</v>
      </c>
      <c r="P12" s="706"/>
      <c r="Q12" s="740"/>
      <c r="R12" s="740"/>
      <c r="S12" s="616"/>
      <c r="T12" s="616"/>
      <c r="U12" s="616"/>
    </row>
    <row r="13" spans="1:21" ht="5.25" customHeight="1" thickBot="1" x14ac:dyDescent="0.25"/>
    <row r="14" spans="1:21" ht="12.75" customHeight="1" x14ac:dyDescent="0.2">
      <c r="A14" s="718" t="s">
        <v>200</v>
      </c>
      <c r="B14" s="719"/>
      <c r="C14" s="719"/>
      <c r="D14" s="719"/>
      <c r="E14" s="719"/>
      <c r="F14" s="719"/>
      <c r="G14" s="719"/>
      <c r="H14" s="719"/>
      <c r="I14" s="720"/>
      <c r="J14" s="724" t="s">
        <v>201</v>
      </c>
      <c r="K14" s="726" t="s">
        <v>202</v>
      </c>
      <c r="M14" s="729" t="s">
        <v>203</v>
      </c>
      <c r="N14" s="730"/>
      <c r="O14" s="730"/>
      <c r="P14" s="730"/>
      <c r="Q14" s="730"/>
      <c r="R14" s="730"/>
      <c r="S14" s="730"/>
      <c r="T14" s="731"/>
      <c r="U14" s="738" t="s">
        <v>204</v>
      </c>
    </row>
    <row r="15" spans="1:21" x14ac:dyDescent="0.2">
      <c r="A15" s="721"/>
      <c r="B15" s="722"/>
      <c r="C15" s="722"/>
      <c r="D15" s="722"/>
      <c r="E15" s="722"/>
      <c r="F15" s="722"/>
      <c r="G15" s="722"/>
      <c r="H15" s="722"/>
      <c r="I15" s="723"/>
      <c r="J15" s="725"/>
      <c r="K15" s="727"/>
      <c r="M15" s="765" t="s">
        <v>205</v>
      </c>
      <c r="N15" s="710"/>
      <c r="O15" s="710"/>
      <c r="P15" s="710"/>
      <c r="Q15" s="710" t="s">
        <v>206</v>
      </c>
      <c r="R15" s="710"/>
      <c r="S15" s="710"/>
      <c r="T15" s="710"/>
      <c r="U15" s="739"/>
    </row>
    <row r="16" spans="1:21" ht="35" thickBot="1" x14ac:dyDescent="0.25">
      <c r="A16" s="711" t="s">
        <v>207</v>
      </c>
      <c r="B16" s="712"/>
      <c r="C16" s="713"/>
      <c r="D16" s="714" t="s">
        <v>208</v>
      </c>
      <c r="E16" s="714"/>
      <c r="F16" s="714"/>
      <c r="G16" s="714"/>
      <c r="H16" s="714"/>
      <c r="I16" s="714"/>
      <c r="J16" s="725"/>
      <c r="K16" s="728"/>
      <c r="L16" s="530"/>
      <c r="M16" s="715" t="s">
        <v>209</v>
      </c>
      <c r="N16" s="716"/>
      <c r="O16" s="531" t="s">
        <v>210</v>
      </c>
      <c r="P16" s="532" t="s">
        <v>211</v>
      </c>
      <c r="Q16" s="532" t="s">
        <v>211</v>
      </c>
      <c r="R16" s="531" t="s">
        <v>210</v>
      </c>
      <c r="S16" s="717" t="s">
        <v>209</v>
      </c>
      <c r="T16" s="717"/>
      <c r="U16" s="533" t="s">
        <v>212</v>
      </c>
    </row>
    <row r="17" spans="1:21" ht="15" customHeight="1" x14ac:dyDescent="0.2">
      <c r="A17" s="745" t="s">
        <v>213</v>
      </c>
      <c r="B17" s="746"/>
      <c r="C17" s="747"/>
      <c r="D17" s="748" t="s">
        <v>214</v>
      </c>
      <c r="E17" s="748"/>
      <c r="F17" s="748"/>
      <c r="G17" s="748"/>
      <c r="H17" s="748"/>
      <c r="I17" s="748"/>
      <c r="J17" s="627"/>
      <c r="K17" s="611"/>
      <c r="M17" s="758"/>
      <c r="N17" s="759"/>
      <c r="O17" s="627"/>
      <c r="P17" s="627"/>
      <c r="Q17" s="627"/>
      <c r="R17" s="627"/>
      <c r="S17" s="760"/>
      <c r="T17" s="760"/>
      <c r="U17" s="611"/>
    </row>
    <row r="18" spans="1:21" ht="15" customHeight="1" x14ac:dyDescent="0.2">
      <c r="A18" s="752"/>
      <c r="B18" s="753"/>
      <c r="C18" s="754"/>
      <c r="D18" s="761" t="s">
        <v>215</v>
      </c>
      <c r="E18" s="761"/>
      <c r="F18" s="761"/>
      <c r="G18" s="761"/>
      <c r="H18" s="761"/>
      <c r="I18" s="761"/>
      <c r="J18" s="628"/>
      <c r="K18" s="612"/>
      <c r="M18" s="762"/>
      <c r="N18" s="763"/>
      <c r="O18" s="628"/>
      <c r="P18" s="628"/>
      <c r="Q18" s="628"/>
      <c r="R18" s="628"/>
      <c r="S18" s="764"/>
      <c r="T18" s="764"/>
      <c r="U18" s="612"/>
    </row>
    <row r="19" spans="1:21" ht="15" customHeight="1" x14ac:dyDescent="0.2">
      <c r="A19" s="752"/>
      <c r="B19" s="753"/>
      <c r="C19" s="754"/>
      <c r="D19" s="761" t="s">
        <v>216</v>
      </c>
      <c r="E19" s="761"/>
      <c r="F19" s="761"/>
      <c r="G19" s="761"/>
      <c r="H19" s="761"/>
      <c r="I19" s="761"/>
      <c r="J19" s="628"/>
      <c r="K19" s="612"/>
      <c r="M19" s="762"/>
      <c r="N19" s="763"/>
      <c r="O19" s="628"/>
      <c r="P19" s="628"/>
      <c r="Q19" s="628"/>
      <c r="R19" s="628"/>
      <c r="S19" s="764"/>
      <c r="T19" s="764"/>
      <c r="U19" s="612"/>
    </row>
    <row r="20" spans="1:21" ht="15" customHeight="1" thickBot="1" x14ac:dyDescent="0.25">
      <c r="A20" s="755"/>
      <c r="B20" s="756"/>
      <c r="C20" s="757"/>
      <c r="D20" s="741" t="s">
        <v>217</v>
      </c>
      <c r="E20" s="741"/>
      <c r="F20" s="741"/>
      <c r="G20" s="741"/>
      <c r="H20" s="741"/>
      <c r="I20" s="741"/>
      <c r="J20" s="626"/>
      <c r="K20" s="613"/>
      <c r="M20" s="742"/>
      <c r="N20" s="743"/>
      <c r="O20" s="624"/>
      <c r="P20" s="624"/>
      <c r="Q20" s="624"/>
      <c r="R20" s="624"/>
      <c r="S20" s="744"/>
      <c r="T20" s="744"/>
      <c r="U20" s="614"/>
    </row>
    <row r="21" spans="1:21" ht="15" customHeight="1" thickBot="1" x14ac:dyDescent="0.25">
      <c r="A21" s="745" t="s">
        <v>287</v>
      </c>
      <c r="B21" s="746"/>
      <c r="C21" s="747"/>
      <c r="D21" s="748" t="s">
        <v>288</v>
      </c>
      <c r="E21" s="748"/>
      <c r="F21" s="748"/>
      <c r="G21" s="748"/>
      <c r="H21" s="748"/>
      <c r="I21" s="748"/>
      <c r="J21" s="627"/>
      <c r="K21" s="611"/>
      <c r="M21" s="749"/>
      <c r="N21" s="750"/>
      <c r="O21" s="625"/>
      <c r="P21" s="625"/>
      <c r="Q21" s="625"/>
      <c r="R21" s="625"/>
      <c r="S21" s="751"/>
      <c r="T21" s="751"/>
      <c r="U21" s="631"/>
    </row>
    <row r="22" spans="1:21" ht="15" customHeight="1" thickBot="1" x14ac:dyDescent="0.35">
      <c r="A22" s="732" t="s">
        <v>289</v>
      </c>
      <c r="B22" s="733"/>
      <c r="C22" s="733"/>
      <c r="D22" s="734" t="s">
        <v>293</v>
      </c>
      <c r="E22" s="734"/>
      <c r="F22" s="734"/>
      <c r="G22" s="734"/>
      <c r="H22" s="734"/>
      <c r="I22" s="734"/>
      <c r="J22" s="646"/>
      <c r="K22" s="630"/>
      <c r="M22" s="735"/>
      <c r="N22" s="736"/>
      <c r="O22" s="646"/>
      <c r="P22" s="646"/>
      <c r="Q22" s="646"/>
      <c r="R22" s="646"/>
      <c r="S22" s="736"/>
      <c r="T22" s="737"/>
      <c r="U22" s="630"/>
    </row>
    <row r="23" spans="1:21" ht="15" customHeight="1" x14ac:dyDescent="0.2">
      <c r="A23" s="745" t="s">
        <v>218</v>
      </c>
      <c r="B23" s="746"/>
      <c r="C23" s="747"/>
      <c r="D23" s="748" t="s">
        <v>219</v>
      </c>
      <c r="E23" s="748"/>
      <c r="F23" s="748"/>
      <c r="G23" s="748"/>
      <c r="H23" s="748"/>
      <c r="I23" s="748"/>
      <c r="J23" s="627"/>
      <c r="K23" s="611"/>
      <c r="M23" s="749"/>
      <c r="N23" s="750"/>
      <c r="O23" s="647"/>
      <c r="P23" s="647"/>
      <c r="Q23" s="647"/>
      <c r="R23" s="647"/>
      <c r="S23" s="751"/>
      <c r="T23" s="751"/>
      <c r="U23" s="631"/>
    </row>
    <row r="24" spans="1:21" ht="15" customHeight="1" thickBot="1" x14ac:dyDescent="0.25">
      <c r="A24" s="755"/>
      <c r="B24" s="756"/>
      <c r="C24" s="757"/>
      <c r="D24" s="780" t="s">
        <v>220</v>
      </c>
      <c r="E24" s="780"/>
      <c r="F24" s="780"/>
      <c r="G24" s="780"/>
      <c r="H24" s="780"/>
      <c r="I24" s="780"/>
      <c r="J24" s="626"/>
      <c r="K24" s="613"/>
      <c r="M24" s="781"/>
      <c r="N24" s="782"/>
      <c r="O24" s="626"/>
      <c r="P24" s="626"/>
      <c r="Q24" s="626"/>
      <c r="R24" s="626"/>
      <c r="S24" s="769"/>
      <c r="T24" s="769"/>
      <c r="U24" s="613"/>
    </row>
    <row r="25" spans="1:21" ht="15" customHeight="1" thickBot="1" x14ac:dyDescent="0.25">
      <c r="A25" s="770" t="s">
        <v>221</v>
      </c>
      <c r="B25" s="771"/>
      <c r="C25" s="772"/>
      <c r="D25" s="773" t="s">
        <v>246</v>
      </c>
      <c r="E25" s="773"/>
      <c r="F25" s="773"/>
      <c r="G25" s="773"/>
      <c r="H25" s="773"/>
      <c r="I25" s="774"/>
      <c r="J25" s="653"/>
      <c r="K25" s="654"/>
      <c r="L25" s="542"/>
      <c r="M25" s="776"/>
      <c r="N25" s="777"/>
      <c r="O25" s="777"/>
      <c r="P25" s="778"/>
      <c r="Q25" s="779"/>
      <c r="R25" s="777"/>
      <c r="S25" s="777"/>
      <c r="T25" s="778"/>
      <c r="U25" s="629"/>
    </row>
    <row r="26" spans="1:21" ht="5.25" customHeight="1" x14ac:dyDescent="0.2">
      <c r="A26" s="775"/>
      <c r="B26" s="775"/>
      <c r="C26" s="775"/>
      <c r="D26" s="775"/>
      <c r="E26" s="775"/>
      <c r="F26" s="775"/>
      <c r="G26" s="775"/>
      <c r="H26" s="775"/>
      <c r="I26" s="775"/>
    </row>
    <row r="27" spans="1:21" ht="25.5" customHeight="1" x14ac:dyDescent="0.2">
      <c r="A27" s="766" t="s">
        <v>222</v>
      </c>
      <c r="B27" s="766"/>
      <c r="C27" s="766"/>
      <c r="D27" s="766"/>
      <c r="E27" s="766"/>
      <c r="F27" s="706"/>
      <c r="G27" s="706"/>
      <c r="H27" s="706"/>
      <c r="I27" s="706"/>
      <c r="J27" s="706"/>
      <c r="K27" s="706"/>
      <c r="L27" s="706"/>
      <c r="M27" s="706"/>
      <c r="N27" s="706"/>
      <c r="O27" s="706"/>
      <c r="P27" s="706"/>
      <c r="Q27" s="706"/>
      <c r="R27" s="706"/>
      <c r="S27" s="706"/>
      <c r="T27" s="706"/>
      <c r="U27" s="706"/>
    </row>
    <row r="28" spans="1:21" ht="18" customHeight="1" x14ac:dyDescent="0.25">
      <c r="A28" s="767" t="s">
        <v>223</v>
      </c>
      <c r="B28" s="767"/>
      <c r="C28" s="767"/>
      <c r="D28" s="767"/>
      <c r="E28" s="767"/>
      <c r="F28" s="768" t="s">
        <v>48</v>
      </c>
      <c r="G28" s="768"/>
      <c r="H28" s="768"/>
      <c r="I28" s="768"/>
      <c r="J28" s="768"/>
      <c r="K28" s="768"/>
      <c r="L28" s="768"/>
      <c r="M28" s="768"/>
      <c r="N28" s="768"/>
      <c r="O28" s="768"/>
      <c r="P28" s="768"/>
      <c r="Q28" s="768"/>
      <c r="R28" s="768"/>
      <c r="S28" s="768"/>
      <c r="T28" s="768"/>
      <c r="U28" s="768"/>
    </row>
    <row r="29" spans="1:21" ht="6" customHeight="1" x14ac:dyDescent="0.25">
      <c r="A29" s="783"/>
      <c r="B29" s="783"/>
      <c r="C29" s="783"/>
      <c r="D29" s="783"/>
      <c r="E29" s="783"/>
    </row>
    <row r="30" spans="1:21" ht="10.5" x14ac:dyDescent="0.25">
      <c r="A30" s="608"/>
      <c r="B30" s="705" t="s">
        <v>224</v>
      </c>
      <c r="C30" s="705"/>
      <c r="D30" s="705"/>
      <c r="E30" s="705"/>
      <c r="F30" s="706"/>
      <c r="G30" s="706"/>
      <c r="H30" s="706"/>
      <c r="I30" s="706"/>
      <c r="J30" s="706"/>
      <c r="K30" s="706"/>
      <c r="L30" s="706"/>
      <c r="M30" s="706"/>
      <c r="N30" s="706"/>
      <c r="O30" s="706"/>
      <c r="P30" s="706"/>
      <c r="Q30" s="706"/>
      <c r="R30" s="706"/>
      <c r="S30" s="706"/>
      <c r="T30" s="706"/>
      <c r="U30" s="706"/>
    </row>
    <row r="31" spans="1:21" ht="5.25" customHeight="1" x14ac:dyDescent="0.25">
      <c r="A31" s="783"/>
      <c r="B31" s="783"/>
      <c r="C31" s="783"/>
      <c r="D31" s="783"/>
      <c r="E31" s="783"/>
      <c r="F31" s="580"/>
      <c r="G31" s="580"/>
      <c r="H31" s="580"/>
      <c r="I31" s="580"/>
      <c r="J31" s="580"/>
      <c r="K31" s="580"/>
      <c r="L31" s="580"/>
      <c r="M31" s="580"/>
      <c r="N31" s="580"/>
      <c r="O31" s="580"/>
      <c r="P31" s="580"/>
      <c r="Q31" s="580"/>
      <c r="R31" s="580"/>
      <c r="S31" s="580"/>
      <c r="T31" s="580"/>
      <c r="U31" s="580"/>
    </row>
    <row r="32" spans="1:21" ht="10.5" x14ac:dyDescent="0.25">
      <c r="A32" s="608"/>
      <c r="B32" s="705" t="s">
        <v>225</v>
      </c>
      <c r="C32" s="705"/>
      <c r="D32" s="705"/>
      <c r="E32" s="705"/>
      <c r="F32" s="706"/>
      <c r="G32" s="706"/>
      <c r="H32" s="706"/>
      <c r="I32" s="706"/>
      <c r="J32" s="706"/>
      <c r="K32" s="706"/>
      <c r="L32" s="706"/>
      <c r="M32" s="706"/>
      <c r="N32" s="706"/>
      <c r="O32" s="706"/>
      <c r="P32" s="706"/>
      <c r="Q32" s="706"/>
      <c r="R32" s="706"/>
      <c r="S32" s="706"/>
      <c r="T32" s="706"/>
      <c r="U32" s="706"/>
    </row>
    <row r="33" spans="1:21" ht="3" customHeight="1" x14ac:dyDescent="0.25">
      <c r="A33" s="783"/>
      <c r="B33" s="783"/>
      <c r="C33" s="783"/>
      <c r="D33" s="783"/>
      <c r="E33" s="783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580"/>
      <c r="S33" s="580"/>
      <c r="T33" s="580"/>
      <c r="U33" s="580"/>
    </row>
    <row r="34" spans="1:21" ht="10.5" x14ac:dyDescent="0.25">
      <c r="A34" s="608"/>
      <c r="B34" s="705" t="s">
        <v>279</v>
      </c>
      <c r="C34" s="705"/>
      <c r="D34" s="705"/>
      <c r="E34" s="705"/>
      <c r="F34" s="706"/>
      <c r="G34" s="706"/>
      <c r="H34" s="706"/>
      <c r="I34" s="706"/>
      <c r="J34" s="706"/>
      <c r="K34" s="706"/>
      <c r="L34" s="706"/>
      <c r="M34" s="706"/>
      <c r="N34" s="706"/>
      <c r="O34" s="706"/>
      <c r="P34" s="706"/>
      <c r="Q34" s="706"/>
      <c r="R34" s="706"/>
      <c r="S34" s="706"/>
      <c r="T34" s="706"/>
      <c r="U34" s="706"/>
    </row>
    <row r="35" spans="1:21" ht="3" customHeight="1" x14ac:dyDescent="0.25">
      <c r="A35" s="783"/>
      <c r="B35" s="783"/>
      <c r="C35" s="783"/>
      <c r="D35" s="783"/>
      <c r="E35" s="783"/>
      <c r="F35" s="580"/>
      <c r="G35" s="580"/>
      <c r="H35" s="580"/>
      <c r="I35" s="580"/>
      <c r="J35" s="580"/>
      <c r="K35" s="580"/>
      <c r="L35" s="580"/>
      <c r="M35" s="580"/>
      <c r="N35" s="580"/>
      <c r="O35" s="580"/>
      <c r="P35" s="580"/>
      <c r="Q35" s="580"/>
      <c r="R35" s="580"/>
      <c r="S35" s="580"/>
      <c r="T35" s="580"/>
      <c r="U35" s="580"/>
    </row>
    <row r="36" spans="1:21" ht="10.5" x14ac:dyDescent="0.25">
      <c r="A36" s="534" t="s">
        <v>226</v>
      </c>
      <c r="F36" s="784"/>
      <c r="G36" s="784"/>
      <c r="H36" s="784"/>
      <c r="I36" s="784"/>
      <c r="J36" s="784"/>
      <c r="K36" s="784"/>
      <c r="L36" s="784"/>
      <c r="M36" s="784"/>
      <c r="N36" s="784"/>
      <c r="O36" s="784"/>
      <c r="P36" s="784"/>
      <c r="Q36" s="784"/>
      <c r="R36" s="784"/>
      <c r="S36" s="784"/>
      <c r="T36" s="784"/>
      <c r="U36" s="784"/>
    </row>
    <row r="37" spans="1:21" ht="3" customHeight="1" x14ac:dyDescent="0.25">
      <c r="A37" s="783"/>
      <c r="B37" s="783"/>
      <c r="C37" s="783"/>
      <c r="D37" s="783"/>
      <c r="E37" s="783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  <c r="S37" s="580"/>
      <c r="T37" s="580"/>
      <c r="U37" s="580"/>
    </row>
    <row r="38" spans="1:21" ht="10.5" x14ac:dyDescent="0.25">
      <c r="A38" s="608"/>
      <c r="B38" s="705" t="s">
        <v>227</v>
      </c>
      <c r="C38" s="705"/>
      <c r="D38" s="705"/>
      <c r="E38" s="705"/>
      <c r="F38" s="706"/>
      <c r="G38" s="706"/>
      <c r="H38" s="706"/>
      <c r="I38" s="706"/>
      <c r="J38" s="706"/>
      <c r="K38" s="706"/>
      <c r="L38" s="706"/>
      <c r="M38" s="706"/>
      <c r="N38" s="706"/>
      <c r="O38" s="706"/>
      <c r="P38" s="706"/>
      <c r="Q38" s="706"/>
      <c r="R38" s="706"/>
      <c r="S38" s="706"/>
      <c r="T38" s="706"/>
      <c r="U38" s="706"/>
    </row>
    <row r="39" spans="1:21" ht="3" customHeight="1" x14ac:dyDescent="0.25">
      <c r="A39" s="783"/>
      <c r="B39" s="783"/>
      <c r="C39" s="783"/>
      <c r="D39" s="783"/>
      <c r="E39" s="783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</row>
    <row r="40" spans="1:21" ht="10.5" x14ac:dyDescent="0.25">
      <c r="A40" s="608"/>
      <c r="B40" s="705" t="s">
        <v>228</v>
      </c>
      <c r="C40" s="705"/>
      <c r="D40" s="705"/>
      <c r="E40" s="705"/>
      <c r="F40" s="706"/>
      <c r="G40" s="706"/>
      <c r="H40" s="706"/>
      <c r="I40" s="706"/>
      <c r="J40" s="706"/>
      <c r="K40" s="706"/>
      <c r="L40" s="706"/>
      <c r="M40" s="706"/>
      <c r="N40" s="706"/>
      <c r="O40" s="706"/>
      <c r="P40" s="706"/>
      <c r="Q40" s="706"/>
      <c r="R40" s="706"/>
      <c r="S40" s="706"/>
      <c r="T40" s="706"/>
      <c r="U40" s="706"/>
    </row>
    <row r="41" spans="1:21" ht="3" customHeight="1" x14ac:dyDescent="0.25">
      <c r="A41" s="783"/>
      <c r="B41" s="783"/>
      <c r="C41" s="783"/>
      <c r="D41" s="783"/>
      <c r="E41" s="783"/>
      <c r="F41" s="580"/>
      <c r="G41" s="580"/>
      <c r="H41" s="580"/>
      <c r="I41" s="580"/>
      <c r="J41" s="580"/>
      <c r="K41" s="580"/>
      <c r="L41" s="580"/>
      <c r="M41" s="580"/>
      <c r="N41" s="580"/>
      <c r="O41" s="580"/>
      <c r="P41" s="580"/>
      <c r="Q41" s="580"/>
      <c r="R41" s="580"/>
      <c r="S41" s="580"/>
      <c r="T41" s="580"/>
      <c r="U41" s="580"/>
    </row>
    <row r="42" spans="1:21" ht="10.5" x14ac:dyDescent="0.25">
      <c r="A42" s="608"/>
      <c r="B42" s="705" t="s">
        <v>229</v>
      </c>
      <c r="C42" s="705"/>
      <c r="D42" s="705"/>
      <c r="E42" s="705"/>
      <c r="F42" s="706"/>
      <c r="G42" s="706"/>
      <c r="H42" s="706"/>
      <c r="I42" s="706"/>
      <c r="J42" s="706"/>
      <c r="K42" s="706"/>
      <c r="L42" s="706"/>
      <c r="M42" s="706"/>
      <c r="N42" s="706"/>
      <c r="O42" s="706"/>
      <c r="P42" s="706"/>
      <c r="Q42" s="706"/>
      <c r="R42" s="706"/>
      <c r="S42" s="706"/>
      <c r="T42" s="706"/>
      <c r="U42" s="706"/>
    </row>
    <row r="43" spans="1:21" ht="3" customHeight="1" x14ac:dyDescent="0.25">
      <c r="A43" s="783"/>
      <c r="B43" s="783"/>
      <c r="C43" s="783"/>
      <c r="D43" s="783"/>
      <c r="E43" s="783"/>
      <c r="F43" s="580"/>
      <c r="G43" s="580"/>
      <c r="H43" s="580"/>
      <c r="I43" s="580"/>
      <c r="J43" s="580"/>
      <c r="K43" s="580"/>
      <c r="L43" s="580"/>
      <c r="M43" s="580"/>
      <c r="N43" s="580"/>
      <c r="O43" s="580"/>
      <c r="P43" s="580"/>
      <c r="Q43" s="580"/>
      <c r="R43" s="580"/>
      <c r="S43" s="580"/>
      <c r="T43" s="580"/>
      <c r="U43" s="580"/>
    </row>
    <row r="44" spans="1:21" ht="10.5" x14ac:dyDescent="0.25">
      <c r="A44" s="608"/>
      <c r="B44" s="705" t="s">
        <v>230</v>
      </c>
      <c r="C44" s="705"/>
      <c r="D44" s="705"/>
      <c r="E44" s="705"/>
      <c r="F44" s="706"/>
      <c r="G44" s="706"/>
      <c r="H44" s="706"/>
      <c r="I44" s="706"/>
      <c r="J44" s="706"/>
      <c r="K44" s="706"/>
      <c r="L44" s="706"/>
      <c r="M44" s="706"/>
      <c r="N44" s="706"/>
      <c r="O44" s="706"/>
      <c r="P44" s="706"/>
      <c r="Q44" s="706"/>
      <c r="R44" s="706"/>
      <c r="S44" s="706"/>
      <c r="T44" s="706"/>
      <c r="U44" s="706"/>
    </row>
    <row r="45" spans="1:21" ht="5.25" customHeight="1" x14ac:dyDescent="0.25">
      <c r="A45" s="783"/>
      <c r="B45" s="783"/>
      <c r="C45" s="783"/>
      <c r="D45" s="783"/>
      <c r="E45" s="783"/>
      <c r="F45" s="580"/>
      <c r="G45" s="580"/>
      <c r="H45" s="580"/>
      <c r="I45" s="580"/>
      <c r="J45" s="580"/>
      <c r="K45" s="580"/>
      <c r="L45" s="580"/>
      <c r="M45" s="580"/>
      <c r="N45" s="580"/>
      <c r="O45" s="580"/>
      <c r="P45" s="580"/>
      <c r="Q45" s="580"/>
      <c r="R45" s="580"/>
      <c r="S45" s="580"/>
      <c r="T45" s="580"/>
      <c r="U45" s="580"/>
    </row>
    <row r="46" spans="1:21" ht="10.5" x14ac:dyDescent="0.25">
      <c r="A46" s="608"/>
      <c r="B46" s="705" t="s">
        <v>231</v>
      </c>
      <c r="C46" s="705"/>
      <c r="D46" s="705"/>
      <c r="E46" s="705"/>
      <c r="F46" s="706"/>
      <c r="G46" s="706"/>
      <c r="H46" s="706"/>
      <c r="I46" s="706"/>
      <c r="J46" s="706"/>
      <c r="K46" s="706"/>
      <c r="L46" s="706"/>
      <c r="M46" s="706"/>
      <c r="N46" s="706"/>
      <c r="O46" s="706"/>
      <c r="P46" s="706"/>
      <c r="Q46" s="706"/>
      <c r="R46" s="706"/>
      <c r="S46" s="706"/>
      <c r="T46" s="706"/>
      <c r="U46" s="706"/>
    </row>
    <row r="47" spans="1:21" ht="3.75" customHeight="1" x14ac:dyDescent="0.25">
      <c r="A47" s="783"/>
      <c r="B47" s="783"/>
      <c r="C47" s="783"/>
      <c r="D47" s="783"/>
      <c r="E47" s="783"/>
      <c r="F47" s="580"/>
      <c r="G47" s="580"/>
      <c r="H47" s="580"/>
      <c r="I47" s="580"/>
      <c r="J47" s="580"/>
      <c r="K47" s="580"/>
      <c r="L47" s="580"/>
      <c r="M47" s="580"/>
      <c r="N47" s="580"/>
      <c r="O47" s="580"/>
      <c r="P47" s="580"/>
      <c r="Q47" s="580"/>
      <c r="R47" s="580"/>
      <c r="S47" s="580"/>
      <c r="T47" s="580"/>
      <c r="U47" s="580"/>
    </row>
    <row r="48" spans="1:21" ht="10.5" x14ac:dyDescent="0.25">
      <c r="A48" s="608"/>
      <c r="B48" s="705" t="s">
        <v>232</v>
      </c>
      <c r="C48" s="705"/>
      <c r="D48" s="705"/>
      <c r="E48" s="705"/>
      <c r="F48" s="706"/>
      <c r="G48" s="706"/>
      <c r="H48" s="706"/>
      <c r="I48" s="706"/>
      <c r="J48" s="706"/>
      <c r="K48" s="706"/>
      <c r="L48" s="706"/>
      <c r="M48" s="706"/>
      <c r="N48" s="706"/>
      <c r="O48" s="706"/>
      <c r="P48" s="706"/>
      <c r="Q48" s="706"/>
      <c r="R48" s="706"/>
      <c r="S48" s="706"/>
      <c r="T48" s="706"/>
      <c r="U48" s="706"/>
    </row>
    <row r="49" spans="1:21" ht="3.75" customHeight="1" x14ac:dyDescent="0.25">
      <c r="A49" s="783"/>
      <c r="B49" s="783"/>
      <c r="C49" s="783"/>
      <c r="D49" s="783"/>
      <c r="E49" s="783"/>
      <c r="F49" s="580"/>
      <c r="G49" s="580"/>
      <c r="H49" s="580"/>
      <c r="I49" s="580"/>
      <c r="J49" s="580"/>
      <c r="K49" s="580"/>
      <c r="L49" s="580"/>
      <c r="M49" s="580"/>
      <c r="N49" s="580"/>
      <c r="O49" s="580"/>
      <c r="P49" s="580"/>
      <c r="Q49" s="580"/>
      <c r="R49" s="580"/>
      <c r="S49" s="580"/>
      <c r="T49" s="580"/>
      <c r="U49" s="580"/>
    </row>
    <row r="50" spans="1:21" ht="10.5" x14ac:dyDescent="0.25">
      <c r="A50" s="608"/>
      <c r="B50" s="705" t="s">
        <v>233</v>
      </c>
      <c r="C50" s="705"/>
      <c r="D50" s="705"/>
      <c r="E50" s="705"/>
      <c r="F50" s="706"/>
      <c r="G50" s="706"/>
      <c r="H50" s="706"/>
      <c r="I50" s="706"/>
      <c r="J50" s="706"/>
      <c r="K50" s="706"/>
      <c r="L50" s="706"/>
      <c r="M50" s="706"/>
      <c r="N50" s="706"/>
      <c r="O50" s="706"/>
      <c r="P50" s="706"/>
      <c r="Q50" s="706"/>
      <c r="R50" s="706"/>
      <c r="S50" s="706"/>
      <c r="T50" s="706"/>
      <c r="U50" s="706"/>
    </row>
    <row r="51" spans="1:21" ht="3.75" customHeight="1" x14ac:dyDescent="0.25">
      <c r="A51" s="783"/>
      <c r="B51" s="783"/>
      <c r="C51" s="783"/>
      <c r="D51" s="783"/>
      <c r="E51" s="783"/>
      <c r="F51" s="580"/>
      <c r="G51" s="580"/>
      <c r="H51" s="580"/>
      <c r="I51" s="580"/>
      <c r="J51" s="580"/>
      <c r="K51" s="580"/>
      <c r="L51" s="580"/>
      <c r="M51" s="580"/>
      <c r="N51" s="580"/>
      <c r="O51" s="580"/>
      <c r="P51" s="580"/>
      <c r="Q51" s="580"/>
      <c r="R51" s="580"/>
      <c r="S51" s="580"/>
      <c r="T51" s="580"/>
      <c r="U51" s="580"/>
    </row>
    <row r="52" spans="1:21" ht="10.5" x14ac:dyDescent="0.25">
      <c r="A52" s="608"/>
      <c r="B52" s="705" t="s">
        <v>234</v>
      </c>
      <c r="C52" s="705"/>
      <c r="D52" s="705"/>
      <c r="E52" s="705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706"/>
    </row>
    <row r="53" spans="1:21" ht="4.5" customHeight="1" x14ac:dyDescent="0.2">
      <c r="F53" s="527"/>
      <c r="G53" s="527"/>
      <c r="H53" s="527"/>
      <c r="I53" s="527"/>
      <c r="J53" s="527"/>
      <c r="K53" s="527"/>
      <c r="L53" s="527"/>
      <c r="M53" s="527"/>
      <c r="N53" s="527"/>
      <c r="O53" s="527"/>
      <c r="P53" s="527"/>
      <c r="Q53" s="527"/>
      <c r="R53" s="527"/>
      <c r="S53" s="527"/>
      <c r="T53" s="527"/>
      <c r="U53" s="527"/>
    </row>
    <row r="54" spans="1:21" ht="10.5" x14ac:dyDescent="0.25">
      <c r="A54" s="595" t="s">
        <v>262</v>
      </c>
      <c r="B54" s="596"/>
      <c r="C54" s="596"/>
      <c r="D54" s="596"/>
    </row>
    <row r="55" spans="1:21" x14ac:dyDescent="0.2">
      <c r="A55" s="526"/>
      <c r="B55" s="526"/>
      <c r="C55" s="526"/>
      <c r="D55" s="526"/>
      <c r="E55" s="526"/>
      <c r="F55" s="526"/>
      <c r="G55" s="526"/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526"/>
      <c r="U55" s="526"/>
    </row>
    <row r="57" spans="1:21" x14ac:dyDescent="0.2">
      <c r="B57" s="535"/>
      <c r="C57" s="535"/>
      <c r="D57" s="535"/>
      <c r="E57" s="535"/>
      <c r="F57" s="535"/>
      <c r="G57" s="786"/>
      <c r="H57" s="786"/>
      <c r="I57" s="786"/>
      <c r="J57" s="786"/>
      <c r="K57" s="786"/>
      <c r="L57" s="786"/>
    </row>
    <row r="58" spans="1:21" x14ac:dyDescent="0.2">
      <c r="B58" s="535"/>
      <c r="C58" s="785"/>
      <c r="D58" s="785"/>
      <c r="E58" s="785"/>
      <c r="F58" s="535"/>
      <c r="G58" s="786"/>
      <c r="H58" s="786"/>
      <c r="I58" s="786"/>
      <c r="J58" s="786"/>
      <c r="K58" s="786"/>
      <c r="L58" s="786"/>
    </row>
    <row r="59" spans="1:21" x14ac:dyDescent="0.2">
      <c r="B59" s="535"/>
      <c r="C59" s="785"/>
      <c r="D59" s="785"/>
      <c r="E59" s="785"/>
      <c r="F59" s="535"/>
      <c r="G59" s="535"/>
      <c r="H59" s="535"/>
      <c r="I59" s="535"/>
      <c r="J59" s="535"/>
      <c r="K59" s="535"/>
      <c r="L59" s="535"/>
    </row>
    <row r="60" spans="1:21" x14ac:dyDescent="0.2">
      <c r="B60" s="535"/>
      <c r="C60" s="535"/>
      <c r="D60" s="535"/>
      <c r="E60" s="535"/>
      <c r="F60" s="535"/>
      <c r="G60" s="535"/>
      <c r="H60" s="535"/>
      <c r="I60" s="535"/>
      <c r="J60" s="535"/>
      <c r="K60" s="535"/>
      <c r="L60" s="535"/>
    </row>
  </sheetData>
  <sheetProtection password="C34F" sheet="1" objects="1" scenarios="1"/>
  <customSheetViews>
    <customSheetView guid="{7746770E-8DEE-4810-98CF-84361344C262}" scale="110" showGridLines="0">
      <selection activeCell="E55" sqref="E55"/>
      <pageMargins left="0.15748031496062992" right="0.15748031496062992" top="0.41145833333333331" bottom="0.78740157480314965" header="0.51181102362204722" footer="0.62992125984251968"/>
      <pageSetup paperSize="9" scale="79" fitToHeight="0" orientation="portrait" r:id="rId1"/>
      <headerFooter alignWithMargins="0">
        <oddFooter>&amp;L      Bewältigung von Waldschadenereignissen kantonaler Bedeutung&amp;RHandbuch Kap. 5 - S.1</oddFooter>
      </headerFooter>
    </customSheetView>
  </customSheetViews>
  <mergeCells count="103">
    <mergeCell ref="C58:E59"/>
    <mergeCell ref="G57:L57"/>
    <mergeCell ref="G58:L58"/>
    <mergeCell ref="B42:E42"/>
    <mergeCell ref="F42:U42"/>
    <mergeCell ref="A43:E43"/>
    <mergeCell ref="B44:E44"/>
    <mergeCell ref="F44:U44"/>
    <mergeCell ref="A45:E45"/>
    <mergeCell ref="B52:E52"/>
    <mergeCell ref="F52:U52"/>
    <mergeCell ref="B38:E38"/>
    <mergeCell ref="F38:U38"/>
    <mergeCell ref="A39:E39"/>
    <mergeCell ref="B40:E40"/>
    <mergeCell ref="F40:U40"/>
    <mergeCell ref="A41:E41"/>
    <mergeCell ref="B50:E50"/>
    <mergeCell ref="F50:U50"/>
    <mergeCell ref="A51:E51"/>
    <mergeCell ref="B46:E46"/>
    <mergeCell ref="F46:U46"/>
    <mergeCell ref="A47:E47"/>
    <mergeCell ref="B48:E48"/>
    <mergeCell ref="F48:U48"/>
    <mergeCell ref="A49:E49"/>
    <mergeCell ref="A33:E33"/>
    <mergeCell ref="B34:E34"/>
    <mergeCell ref="F34:U34"/>
    <mergeCell ref="A35:E35"/>
    <mergeCell ref="F36:U36"/>
    <mergeCell ref="A37:E37"/>
    <mergeCell ref="A29:E29"/>
    <mergeCell ref="B30:E30"/>
    <mergeCell ref="F30:U30"/>
    <mergeCell ref="A31:E31"/>
    <mergeCell ref="B32:E32"/>
    <mergeCell ref="F32:U32"/>
    <mergeCell ref="A27:E27"/>
    <mergeCell ref="F27:U27"/>
    <mergeCell ref="A28:E28"/>
    <mergeCell ref="F28:U28"/>
    <mergeCell ref="S24:T24"/>
    <mergeCell ref="A25:C25"/>
    <mergeCell ref="D25:I25"/>
    <mergeCell ref="A26:C26"/>
    <mergeCell ref="D26:I26"/>
    <mergeCell ref="M25:P25"/>
    <mergeCell ref="Q25:T25"/>
    <mergeCell ref="A23:C24"/>
    <mergeCell ref="D23:I23"/>
    <mergeCell ref="M23:N23"/>
    <mergeCell ref="S23:T23"/>
    <mergeCell ref="D24:I24"/>
    <mergeCell ref="M24:N24"/>
    <mergeCell ref="A22:C22"/>
    <mergeCell ref="D22:I22"/>
    <mergeCell ref="M22:N22"/>
    <mergeCell ref="S22:T22"/>
    <mergeCell ref="U14:U15"/>
    <mergeCell ref="P12:R12"/>
    <mergeCell ref="D20:I20"/>
    <mergeCell ref="M20:N20"/>
    <mergeCell ref="S20:T20"/>
    <mergeCell ref="A21:C21"/>
    <mergeCell ref="D21:I21"/>
    <mergeCell ref="M21:N21"/>
    <mergeCell ref="S21:T21"/>
    <mergeCell ref="A17:C20"/>
    <mergeCell ref="D17:I17"/>
    <mergeCell ref="M17:N17"/>
    <mergeCell ref="S17:T17"/>
    <mergeCell ref="D18:I18"/>
    <mergeCell ref="M18:N18"/>
    <mergeCell ref="S18:T18"/>
    <mergeCell ref="D19:I19"/>
    <mergeCell ref="M19:N19"/>
    <mergeCell ref="S19:T19"/>
    <mergeCell ref="M15:P15"/>
    <mergeCell ref="Q15:T15"/>
    <mergeCell ref="A16:C16"/>
    <mergeCell ref="D16:I16"/>
    <mergeCell ref="M16:N16"/>
    <mergeCell ref="S16:T16"/>
    <mergeCell ref="A10:B10"/>
    <mergeCell ref="C10:F10"/>
    <mergeCell ref="A12:B12"/>
    <mergeCell ref="C12:K12"/>
    <mergeCell ref="A14:I15"/>
    <mergeCell ref="J14:J16"/>
    <mergeCell ref="K14:K16"/>
    <mergeCell ref="M14:T14"/>
    <mergeCell ref="A6:B7"/>
    <mergeCell ref="K7:L7"/>
    <mergeCell ref="N7:R7"/>
    <mergeCell ref="S7:U7"/>
    <mergeCell ref="A8:C8"/>
    <mergeCell ref="D8:H8"/>
    <mergeCell ref="L8:U8"/>
    <mergeCell ref="A1:U1"/>
    <mergeCell ref="A3:U3"/>
    <mergeCell ref="A5:C5"/>
    <mergeCell ref="D5:K5"/>
  </mergeCells>
  <pageMargins left="0.15748031496062992" right="0.15748031496062992" top="0.41145833333333331" bottom="0.78740157480314965" header="0.51181102362204722" footer="0.62992125984251968"/>
  <pageSetup paperSize="9" scale="79" fitToHeight="0" orientation="portrait" r:id="rId2"/>
  <headerFooter alignWithMargins="0">
    <oddFooter>&amp;L      Bewältigung von Waldschadenereignissen kantonaler Bedeutung&amp;RHandbuch Kap. 5 - S.1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7"/>
  <sheetViews>
    <sheetView showGridLines="0" showZeros="0" zoomScaleNormal="100" zoomScaleSheetLayoutView="100" workbookViewId="0">
      <selection activeCell="L11" sqref="L11"/>
    </sheetView>
  </sheetViews>
  <sheetFormatPr baseColWidth="10" defaultColWidth="11.453125" defaultRowHeight="13" x14ac:dyDescent="0.3"/>
  <cols>
    <col min="1" max="1" width="4.81640625" style="9" customWidth="1"/>
    <col min="2" max="2" width="28.7265625" style="2" customWidth="1"/>
    <col min="3" max="5" width="4.7265625" style="2" customWidth="1"/>
    <col min="6" max="6" width="8.81640625" style="2" customWidth="1"/>
    <col min="7" max="7" width="10.26953125" style="2" customWidth="1"/>
    <col min="8" max="8" width="11.7265625" style="2" customWidth="1"/>
    <col min="9" max="9" width="13.81640625" style="2" customWidth="1"/>
    <col min="10" max="10" width="8.26953125" style="2" customWidth="1"/>
    <col min="11" max="11" width="8.7265625" style="2" customWidth="1"/>
    <col min="12" max="16384" width="11.453125" style="2"/>
  </cols>
  <sheetData>
    <row r="1" spans="1:9" s="3" customFormat="1" ht="15" customHeight="1" x14ac:dyDescent="0.3">
      <c r="A1" s="316" t="s">
        <v>177</v>
      </c>
      <c r="B1" s="177"/>
      <c r="C1" s="316"/>
      <c r="E1" s="177"/>
      <c r="F1" s="317"/>
      <c r="I1" s="318" t="s">
        <v>298</v>
      </c>
    </row>
    <row r="2" spans="1:9" s="1" customFormat="1" ht="12" thickBot="1" x14ac:dyDescent="0.3">
      <c r="A2" s="319"/>
      <c r="B2" s="316" t="s">
        <v>0</v>
      </c>
      <c r="C2" s="316" t="s">
        <v>0</v>
      </c>
      <c r="D2" s="316"/>
      <c r="E2" s="316"/>
      <c r="F2" s="316" t="s">
        <v>0</v>
      </c>
      <c r="G2" s="316" t="s">
        <v>0</v>
      </c>
      <c r="H2" s="316"/>
      <c r="I2" s="320" t="s">
        <v>0</v>
      </c>
    </row>
    <row r="3" spans="1:9" s="3" customFormat="1" ht="13.5" thickTop="1" x14ac:dyDescent="0.3">
      <c r="A3" s="621"/>
      <c r="B3" s="615"/>
      <c r="C3" s="321"/>
      <c r="D3" s="38" t="s">
        <v>282</v>
      </c>
      <c r="E3" s="615" t="s">
        <v>1</v>
      </c>
      <c r="F3" s="321"/>
      <c r="G3" s="322"/>
      <c r="H3" s="321"/>
      <c r="I3" s="323"/>
    </row>
    <row r="4" spans="1:9" s="1" customFormat="1" ht="11.5" x14ac:dyDescent="0.25">
      <c r="A4" s="622" t="s">
        <v>147</v>
      </c>
      <c r="B4" s="620"/>
      <c r="C4" s="324" t="s">
        <v>0</v>
      </c>
      <c r="D4" s="39"/>
      <c r="E4" s="324" t="s">
        <v>2</v>
      </c>
      <c r="F4" s="324"/>
      <c r="G4" s="325"/>
      <c r="H4" s="324" t="s">
        <v>3</v>
      </c>
      <c r="I4" s="601"/>
    </row>
    <row r="5" spans="1:9" s="3" customFormat="1" ht="6" customHeight="1" x14ac:dyDescent="0.3">
      <c r="A5" s="326"/>
      <c r="B5" s="327"/>
      <c r="C5" s="328"/>
      <c r="D5" s="328"/>
      <c r="E5" s="328"/>
      <c r="F5" s="328"/>
      <c r="G5" s="325"/>
      <c r="H5" s="328"/>
      <c r="I5" s="329"/>
    </row>
    <row r="6" spans="1:9" s="4" customFormat="1" ht="10" x14ac:dyDescent="0.2">
      <c r="A6" s="330"/>
      <c r="B6" s="331"/>
      <c r="C6" s="332"/>
      <c r="D6" s="331"/>
      <c r="E6" s="331"/>
      <c r="F6" s="331"/>
      <c r="G6" s="332"/>
      <c r="H6" s="331"/>
      <c r="I6" s="333"/>
    </row>
    <row r="7" spans="1:9" s="5" customFormat="1" ht="10.5" x14ac:dyDescent="0.25">
      <c r="A7" s="599" t="s">
        <v>242</v>
      </c>
      <c r="B7" s="600"/>
      <c r="C7" s="334" t="s">
        <v>4</v>
      </c>
      <c r="D7" s="335"/>
      <c r="E7" s="335"/>
      <c r="F7" s="335"/>
      <c r="G7" s="334" t="s">
        <v>5</v>
      </c>
      <c r="H7" s="335"/>
      <c r="I7" s="336" t="s">
        <v>265</v>
      </c>
    </row>
    <row r="8" spans="1:9" s="4" customFormat="1" ht="12.75" customHeight="1" x14ac:dyDescent="0.2">
      <c r="A8" s="337"/>
      <c r="B8" s="338"/>
      <c r="C8" s="787"/>
      <c r="D8" s="788"/>
      <c r="E8" s="788"/>
      <c r="F8" s="789"/>
      <c r="G8" s="793"/>
      <c r="H8" s="794"/>
      <c r="I8" s="797"/>
    </row>
    <row r="9" spans="1:9" s="4" customFormat="1" ht="13.5" customHeight="1" thickBot="1" x14ac:dyDescent="0.25">
      <c r="A9" s="339"/>
      <c r="B9" s="340"/>
      <c r="C9" s="790"/>
      <c r="D9" s="791"/>
      <c r="E9" s="791"/>
      <c r="F9" s="792"/>
      <c r="G9" s="795"/>
      <c r="H9" s="796"/>
      <c r="I9" s="798"/>
    </row>
    <row r="10" spans="1:9" s="6" customFormat="1" ht="18" customHeight="1" thickTop="1" thickBot="1" x14ac:dyDescent="0.3">
      <c r="A10" s="341" t="s">
        <v>6</v>
      </c>
      <c r="B10" s="342" t="s">
        <v>7</v>
      </c>
      <c r="C10" s="342" t="s">
        <v>8</v>
      </c>
      <c r="D10" s="342" t="s">
        <v>9</v>
      </c>
      <c r="E10" s="342" t="s">
        <v>10</v>
      </c>
      <c r="F10" s="342" t="s">
        <v>11</v>
      </c>
      <c r="G10" s="342" t="s">
        <v>12</v>
      </c>
      <c r="H10" s="342" t="s">
        <v>13</v>
      </c>
      <c r="I10" s="343" t="s">
        <v>14</v>
      </c>
    </row>
    <row r="11" spans="1:9" s="4" customFormat="1" ht="23.15" customHeight="1" x14ac:dyDescent="0.25">
      <c r="A11" s="344" t="s">
        <v>15</v>
      </c>
      <c r="B11" s="345" t="s">
        <v>16</v>
      </c>
      <c r="C11" s="346"/>
      <c r="D11" s="346"/>
      <c r="E11" s="346"/>
      <c r="F11" s="346"/>
      <c r="G11" s="346"/>
      <c r="H11" s="347"/>
      <c r="I11" s="45"/>
    </row>
    <row r="12" spans="1:9" s="4" customFormat="1" ht="23.15" customHeight="1" x14ac:dyDescent="0.25">
      <c r="A12" s="348">
        <v>1</v>
      </c>
      <c r="B12" s="349" t="s">
        <v>158</v>
      </c>
      <c r="C12" s="50"/>
      <c r="D12" s="346"/>
      <c r="E12" s="346"/>
      <c r="F12" s="346"/>
      <c r="G12" s="350">
        <v>75</v>
      </c>
      <c r="H12" s="351">
        <f>C12*G12</f>
        <v>0</v>
      </c>
      <c r="I12" s="46"/>
    </row>
    <row r="13" spans="1:9" s="4" customFormat="1" ht="23.15" customHeight="1" x14ac:dyDescent="0.25">
      <c r="A13" s="348">
        <v>2</v>
      </c>
      <c r="B13" s="349" t="s">
        <v>159</v>
      </c>
      <c r="C13" s="50"/>
      <c r="D13" s="346"/>
      <c r="E13" s="346"/>
      <c r="F13" s="346"/>
      <c r="G13" s="350">
        <v>190</v>
      </c>
      <c r="H13" s="352">
        <f>C13*G13</f>
        <v>0</v>
      </c>
      <c r="I13" s="46"/>
    </row>
    <row r="14" spans="1:9" s="4" customFormat="1" ht="23.15" customHeight="1" x14ac:dyDescent="0.25">
      <c r="A14" s="348">
        <v>3</v>
      </c>
      <c r="B14" s="349" t="s">
        <v>17</v>
      </c>
      <c r="C14" s="50"/>
      <c r="D14" s="346"/>
      <c r="E14" s="346"/>
      <c r="F14" s="346"/>
      <c r="G14" s="350">
        <v>150</v>
      </c>
      <c r="H14" s="352">
        <f>C14*G14</f>
        <v>0</v>
      </c>
      <c r="I14" s="46"/>
    </row>
    <row r="15" spans="1:9" s="4" customFormat="1" ht="23.15" customHeight="1" x14ac:dyDescent="0.25">
      <c r="A15" s="348">
        <v>4</v>
      </c>
      <c r="B15" s="349" t="s">
        <v>18</v>
      </c>
      <c r="C15" s="346"/>
      <c r="D15" s="346"/>
      <c r="E15" s="50"/>
      <c r="F15" s="346"/>
      <c r="G15" s="350">
        <v>600</v>
      </c>
      <c r="H15" s="353">
        <f>E15*G15</f>
        <v>0</v>
      </c>
      <c r="I15" s="46"/>
    </row>
    <row r="16" spans="1:9" s="4" customFormat="1" ht="39" customHeight="1" thickBot="1" x14ac:dyDescent="0.3">
      <c r="A16" s="354">
        <v>5</v>
      </c>
      <c r="B16" s="355" t="s">
        <v>188</v>
      </c>
      <c r="C16" s="356"/>
      <c r="D16" s="357"/>
      <c r="E16" s="357"/>
      <c r="F16" s="357"/>
      <c r="G16" s="357"/>
      <c r="H16" s="358">
        <f>ROUNDDOWN(SUM(H12:H15)*0.02,0)</f>
        <v>0</v>
      </c>
      <c r="I16" s="405"/>
    </row>
    <row r="17" spans="1:10" s="4" customFormat="1" ht="23.15" customHeight="1" thickBot="1" x14ac:dyDescent="0.35">
      <c r="A17" s="359" t="s">
        <v>15</v>
      </c>
      <c r="B17" s="360" t="s">
        <v>19</v>
      </c>
      <c r="C17" s="361"/>
      <c r="D17" s="361"/>
      <c r="E17" s="361"/>
      <c r="F17" s="361"/>
      <c r="G17" s="361"/>
      <c r="H17" s="362">
        <f>SUM(H12:H16)</f>
        <v>0</v>
      </c>
      <c r="I17" s="47"/>
    </row>
    <row r="18" spans="1:10" s="4" customFormat="1" ht="23.15" customHeight="1" x14ac:dyDescent="0.25">
      <c r="A18" s="344" t="s">
        <v>20</v>
      </c>
      <c r="B18" s="345" t="s">
        <v>21</v>
      </c>
      <c r="C18" s="346"/>
      <c r="D18" s="346"/>
      <c r="E18" s="346"/>
      <c r="F18" s="346"/>
      <c r="G18" s="346"/>
      <c r="H18" s="347"/>
      <c r="I18" s="45"/>
    </row>
    <row r="19" spans="1:10" s="4" customFormat="1" ht="23.15" customHeight="1" x14ac:dyDescent="0.25">
      <c r="A19" s="348">
        <v>8</v>
      </c>
      <c r="B19" s="349" t="s">
        <v>22</v>
      </c>
      <c r="C19" s="346"/>
      <c r="D19" s="346"/>
      <c r="E19" s="363">
        <f>'413-2'!E24</f>
        <v>0</v>
      </c>
      <c r="F19" s="346"/>
      <c r="G19" s="364" t="str">
        <f>IF(H19=0,"",H19/E19)</f>
        <v/>
      </c>
      <c r="H19" s="365">
        <f>'413-2'!F24</f>
        <v>0</v>
      </c>
      <c r="I19" s="45"/>
    </row>
    <row r="20" spans="1:10" s="4" customFormat="1" ht="20" x14ac:dyDescent="0.25">
      <c r="A20" s="366">
        <v>9</v>
      </c>
      <c r="B20" s="367" t="s">
        <v>160</v>
      </c>
      <c r="C20" s="368"/>
      <c r="D20" s="368"/>
      <c r="E20" s="368"/>
      <c r="F20" s="369">
        <f>'413-2'!E66</f>
        <v>0</v>
      </c>
      <c r="G20" s="370" t="str">
        <f>IF(H20=0,"",H20/F20)</f>
        <v/>
      </c>
      <c r="H20" s="371">
        <f>'413-2'!F66</f>
        <v>0</v>
      </c>
      <c r="I20" s="48"/>
    </row>
    <row r="21" spans="1:10" s="4" customFormat="1" ht="20" x14ac:dyDescent="0.25">
      <c r="A21" s="366">
        <v>10</v>
      </c>
      <c r="B21" s="367" t="s">
        <v>156</v>
      </c>
      <c r="C21" s="368"/>
      <c r="D21" s="368"/>
      <c r="E21" s="368"/>
      <c r="F21" s="369">
        <f>'413-2'!E106</f>
        <v>0</v>
      </c>
      <c r="G21" s="370" t="str">
        <f>IF(H21=0,"",H21/F21)</f>
        <v/>
      </c>
      <c r="H21" s="371">
        <f>'413-2'!F106</f>
        <v>0</v>
      </c>
      <c r="I21" s="48"/>
    </row>
    <row r="22" spans="1:10" s="4" customFormat="1" ht="22" customHeight="1" x14ac:dyDescent="0.25">
      <c r="A22" s="348">
        <v>11</v>
      </c>
      <c r="B22" s="349" t="s">
        <v>23</v>
      </c>
      <c r="C22" s="346"/>
      <c r="D22" s="346"/>
      <c r="E22" s="346"/>
      <c r="F22" s="372">
        <f>'413-2'!E147</f>
        <v>0</v>
      </c>
      <c r="G22" s="370" t="str">
        <f>IF(H22=0,"",H22/F22)</f>
        <v/>
      </c>
      <c r="H22" s="365">
        <f>'413-2'!F147</f>
        <v>0</v>
      </c>
      <c r="I22" s="48"/>
    </row>
    <row r="23" spans="1:10" s="4" customFormat="1" ht="22" customHeight="1" x14ac:dyDescent="0.25">
      <c r="A23" s="348">
        <v>12</v>
      </c>
      <c r="B23" s="373" t="s">
        <v>186</v>
      </c>
      <c r="C23" s="346"/>
      <c r="D23" s="346"/>
      <c r="E23" s="346"/>
      <c r="F23" s="374"/>
      <c r="G23" s="374"/>
      <c r="H23" s="375">
        <f>ROUNDDOWN(SUM(H19:H22)*0.06,0)</f>
        <v>0</v>
      </c>
      <c r="I23" s="45"/>
    </row>
    <row r="24" spans="1:10" s="4" customFormat="1" ht="20.5" thickBot="1" x14ac:dyDescent="0.3">
      <c r="A24" s="354">
        <v>13</v>
      </c>
      <c r="B24" s="355" t="s">
        <v>187</v>
      </c>
      <c r="C24" s="376"/>
      <c r="D24" s="357"/>
      <c r="E24" s="357"/>
      <c r="F24" s="357"/>
      <c r="G24" s="357"/>
      <c r="H24" s="377">
        <f>ROUNDDOWN(SUM(H19:H23)*0.02,0)</f>
        <v>0</v>
      </c>
      <c r="I24" s="49"/>
    </row>
    <row r="25" spans="1:10" s="4" customFormat="1" ht="23.15" customHeight="1" thickBot="1" x14ac:dyDescent="0.3">
      <c r="A25" s="359" t="s">
        <v>20</v>
      </c>
      <c r="B25" s="360" t="s">
        <v>19</v>
      </c>
      <c r="C25" s="361"/>
      <c r="D25" s="361"/>
      <c r="E25" s="361"/>
      <c r="F25" s="378">
        <f>F20+F21</f>
        <v>0</v>
      </c>
      <c r="G25" s="379" t="str">
        <f>IF(H25=0,"",H25/F25)</f>
        <v/>
      </c>
      <c r="H25" s="380">
        <f>SUM(H19:H24)</f>
        <v>0</v>
      </c>
      <c r="I25" s="36"/>
    </row>
    <row r="26" spans="1:10" s="4" customFormat="1" ht="23.15" customHeight="1" thickTop="1" thickBot="1" x14ac:dyDescent="0.35">
      <c r="A26" s="381"/>
      <c r="B26" s="382" t="s">
        <v>24</v>
      </c>
      <c r="C26" s="383"/>
      <c r="D26" s="383"/>
      <c r="E26" s="383"/>
      <c r="F26" s="384">
        <f>F25</f>
        <v>0</v>
      </c>
      <c r="G26" s="385" t="str">
        <f>IF(H26=0,"",H26/F26)</f>
        <v/>
      </c>
      <c r="H26" s="386">
        <f>H25+H17</f>
        <v>0</v>
      </c>
      <c r="I26" s="37"/>
    </row>
    <row r="27" spans="1:10" s="4" customFormat="1" ht="23.15" customHeight="1" thickTop="1" thickBot="1" x14ac:dyDescent="0.3">
      <c r="A27" s="387"/>
      <c r="B27" s="388" t="s">
        <v>25</v>
      </c>
      <c r="C27" s="389"/>
      <c r="D27" s="389"/>
      <c r="E27" s="389"/>
      <c r="F27" s="390"/>
      <c r="G27" s="391"/>
      <c r="H27" s="391"/>
      <c r="I27" s="51"/>
    </row>
    <row r="28" spans="1:10" s="4" customFormat="1" ht="23.15" customHeight="1" thickBot="1" x14ac:dyDescent="0.3">
      <c r="A28" s="392" t="s">
        <v>26</v>
      </c>
      <c r="B28" s="393" t="s">
        <v>27</v>
      </c>
      <c r="C28" s="346"/>
      <c r="D28" s="346"/>
      <c r="E28" s="346"/>
      <c r="F28" s="346"/>
      <c r="G28" s="346"/>
      <c r="H28" s="374"/>
      <c r="I28" s="35"/>
    </row>
    <row r="29" spans="1:10" s="4" customFormat="1" ht="23.15" customHeight="1" thickTop="1" thickBot="1" x14ac:dyDescent="0.35">
      <c r="A29" s="394" t="s">
        <v>26</v>
      </c>
      <c r="B29" s="395" t="s">
        <v>157</v>
      </c>
      <c r="C29" s="383"/>
      <c r="D29" s="383"/>
      <c r="E29" s="383"/>
      <c r="F29" s="396">
        <f>Holzerlös!E33</f>
        <v>0</v>
      </c>
      <c r="G29" s="385" t="str">
        <f>IF(H29=0,"",H29/F29)</f>
        <v/>
      </c>
      <c r="H29" s="397">
        <f>Holzerlös!F33</f>
        <v>0</v>
      </c>
      <c r="I29" s="37"/>
    </row>
    <row r="30" spans="1:10" s="4" customFormat="1" ht="23.15" customHeight="1" thickTop="1" x14ac:dyDescent="0.3">
      <c r="A30" s="398" t="s">
        <v>0</v>
      </c>
      <c r="B30" s="399" t="s">
        <v>280</v>
      </c>
      <c r="C30" s="399"/>
      <c r="D30" s="399"/>
      <c r="E30" s="399"/>
      <c r="F30" s="399"/>
      <c r="G30" s="808" t="s">
        <v>281</v>
      </c>
      <c r="H30" s="809"/>
      <c r="I30" s="810"/>
    </row>
    <row r="31" spans="1:10" s="4" customFormat="1" ht="11.5" x14ac:dyDescent="0.25">
      <c r="A31" s="400"/>
      <c r="B31" s="401"/>
      <c r="C31" s="401"/>
      <c r="D31" s="401"/>
      <c r="E31" s="401"/>
      <c r="F31" s="401"/>
      <c r="G31" s="402"/>
      <c r="H31" s="403"/>
      <c r="I31" s="404"/>
    </row>
    <row r="32" spans="1:10" s="7" customFormat="1" ht="5.25" customHeight="1" x14ac:dyDescent="0.25">
      <c r="A32" s="804"/>
      <c r="B32" s="694"/>
      <c r="C32" s="694"/>
      <c r="D32" s="694"/>
      <c r="E32" s="694"/>
      <c r="F32" s="805"/>
      <c r="G32" s="799"/>
      <c r="H32" s="694"/>
      <c r="I32" s="800"/>
      <c r="J32" s="4"/>
    </row>
    <row r="33" spans="1:9" s="4" customFormat="1" ht="23.25" customHeight="1" thickBot="1" x14ac:dyDescent="0.25">
      <c r="A33" s="806"/>
      <c r="B33" s="802"/>
      <c r="C33" s="802"/>
      <c r="D33" s="802"/>
      <c r="E33" s="802"/>
      <c r="F33" s="807"/>
      <c r="G33" s="801"/>
      <c r="H33" s="802"/>
      <c r="I33" s="803"/>
    </row>
    <row r="34" spans="1:9" s="4" customFormat="1" ht="10.5" thickTop="1" x14ac:dyDescent="0.2">
      <c r="A34" s="8"/>
    </row>
    <row r="35" spans="1:9" s="4" customFormat="1" ht="10" x14ac:dyDescent="0.2">
      <c r="A35" s="8"/>
    </row>
    <row r="36" spans="1:9" s="4" customFormat="1" ht="10" x14ac:dyDescent="0.2">
      <c r="A36" s="8"/>
    </row>
    <row r="37" spans="1:9" s="4" customFormat="1" ht="10" x14ac:dyDescent="0.2">
      <c r="A37" s="8"/>
    </row>
    <row r="38" spans="1:9" s="4" customFormat="1" ht="10" x14ac:dyDescent="0.2">
      <c r="A38" s="8"/>
    </row>
    <row r="39" spans="1:9" s="4" customFormat="1" ht="10" x14ac:dyDescent="0.2">
      <c r="A39" s="8"/>
    </row>
    <row r="40" spans="1:9" s="4" customFormat="1" ht="10" x14ac:dyDescent="0.2">
      <c r="A40" s="8"/>
    </row>
    <row r="41" spans="1:9" s="4" customFormat="1" ht="10" x14ac:dyDescent="0.2">
      <c r="A41" s="8"/>
    </row>
    <row r="42" spans="1:9" s="4" customFormat="1" ht="10" x14ac:dyDescent="0.2">
      <c r="A42" s="8"/>
    </row>
    <row r="43" spans="1:9" s="4" customFormat="1" ht="10" x14ac:dyDescent="0.2">
      <c r="A43" s="8"/>
    </row>
    <row r="44" spans="1:9" s="4" customFormat="1" ht="10" x14ac:dyDescent="0.2">
      <c r="A44" s="8"/>
    </row>
    <row r="45" spans="1:9" s="4" customFormat="1" ht="10" x14ac:dyDescent="0.2">
      <c r="A45" s="8"/>
    </row>
    <row r="46" spans="1:9" s="4" customFormat="1" ht="10" x14ac:dyDescent="0.2">
      <c r="A46" s="8"/>
    </row>
    <row r="47" spans="1:9" s="4" customFormat="1" ht="10" x14ac:dyDescent="0.2">
      <c r="A47" s="8"/>
    </row>
    <row r="48" spans="1:9" s="4" customFormat="1" ht="10" x14ac:dyDescent="0.2">
      <c r="A48" s="8"/>
    </row>
    <row r="49" spans="1:1" s="4" customFormat="1" ht="10" x14ac:dyDescent="0.2">
      <c r="A49" s="8"/>
    </row>
    <row r="50" spans="1:1" s="4" customFormat="1" ht="10" x14ac:dyDescent="0.2">
      <c r="A50" s="8"/>
    </row>
    <row r="51" spans="1:1" s="4" customFormat="1" ht="10" x14ac:dyDescent="0.2">
      <c r="A51" s="8"/>
    </row>
    <row r="52" spans="1:1" s="4" customFormat="1" ht="10" x14ac:dyDescent="0.2">
      <c r="A52" s="8"/>
    </row>
    <row r="53" spans="1:1" s="4" customFormat="1" ht="10" x14ac:dyDescent="0.2">
      <c r="A53" s="8"/>
    </row>
    <row r="54" spans="1:1" s="4" customFormat="1" ht="10" x14ac:dyDescent="0.2">
      <c r="A54" s="8"/>
    </row>
    <row r="55" spans="1:1" s="4" customFormat="1" ht="10" x14ac:dyDescent="0.2">
      <c r="A55" s="8"/>
    </row>
    <row r="56" spans="1:1" s="4" customFormat="1" ht="10" x14ac:dyDescent="0.2">
      <c r="A56" s="8"/>
    </row>
    <row r="57" spans="1:1" s="4" customFormat="1" ht="10" x14ac:dyDescent="0.2">
      <c r="A57" s="8"/>
    </row>
    <row r="58" spans="1:1" s="4" customFormat="1" ht="10" x14ac:dyDescent="0.2">
      <c r="A58" s="8"/>
    </row>
    <row r="59" spans="1:1" s="4" customFormat="1" ht="10" x14ac:dyDescent="0.2">
      <c r="A59" s="8"/>
    </row>
    <row r="60" spans="1:1" s="4" customFormat="1" ht="10" x14ac:dyDescent="0.2">
      <c r="A60" s="8"/>
    </row>
    <row r="61" spans="1:1" s="4" customFormat="1" ht="10" x14ac:dyDescent="0.2">
      <c r="A61" s="8"/>
    </row>
    <row r="62" spans="1:1" s="4" customFormat="1" ht="10" x14ac:dyDescent="0.2">
      <c r="A62" s="8"/>
    </row>
    <row r="63" spans="1:1" s="4" customFormat="1" ht="10" x14ac:dyDescent="0.2">
      <c r="A63" s="8"/>
    </row>
    <row r="64" spans="1:1" s="4" customFormat="1" ht="10" x14ac:dyDescent="0.2">
      <c r="A64" s="8"/>
    </row>
    <row r="65" spans="1:1" s="4" customFormat="1" ht="10" x14ac:dyDescent="0.2">
      <c r="A65" s="8"/>
    </row>
    <row r="66" spans="1:1" s="4" customFormat="1" ht="10" x14ac:dyDescent="0.2">
      <c r="A66" s="8"/>
    </row>
    <row r="67" spans="1:1" s="4" customFormat="1" ht="10" x14ac:dyDescent="0.2">
      <c r="A67" s="8"/>
    </row>
    <row r="68" spans="1:1" s="4" customFormat="1" ht="10" x14ac:dyDescent="0.2">
      <c r="A68" s="8"/>
    </row>
    <row r="69" spans="1:1" s="4" customFormat="1" ht="10" x14ac:dyDescent="0.2">
      <c r="A69" s="8"/>
    </row>
    <row r="70" spans="1:1" s="4" customFormat="1" ht="10" x14ac:dyDescent="0.2">
      <c r="A70" s="8"/>
    </row>
    <row r="71" spans="1:1" s="4" customFormat="1" ht="10" x14ac:dyDescent="0.2">
      <c r="A71" s="8"/>
    </row>
    <row r="72" spans="1:1" s="4" customFormat="1" ht="10" x14ac:dyDescent="0.2">
      <c r="A72" s="8"/>
    </row>
    <row r="73" spans="1:1" s="4" customFormat="1" ht="10" x14ac:dyDescent="0.2">
      <c r="A73" s="8"/>
    </row>
    <row r="74" spans="1:1" s="4" customFormat="1" ht="10" x14ac:dyDescent="0.2">
      <c r="A74" s="8"/>
    </row>
    <row r="75" spans="1:1" s="4" customFormat="1" ht="10" x14ac:dyDescent="0.2">
      <c r="A75" s="8"/>
    </row>
    <row r="76" spans="1:1" s="4" customFormat="1" ht="10" x14ac:dyDescent="0.2">
      <c r="A76" s="8"/>
    </row>
    <row r="77" spans="1:1" s="4" customFormat="1" ht="10" x14ac:dyDescent="0.2">
      <c r="A77" s="8"/>
    </row>
    <row r="78" spans="1:1" s="4" customFormat="1" ht="10" x14ac:dyDescent="0.2">
      <c r="A78" s="8"/>
    </row>
    <row r="79" spans="1:1" s="4" customFormat="1" ht="10" x14ac:dyDescent="0.2">
      <c r="A79" s="8"/>
    </row>
    <row r="80" spans="1:1" s="4" customFormat="1" ht="10" x14ac:dyDescent="0.2">
      <c r="A80" s="8"/>
    </row>
    <row r="81" spans="1:9" s="4" customFormat="1" ht="10" x14ac:dyDescent="0.2">
      <c r="A81" s="8"/>
    </row>
    <row r="82" spans="1:9" s="4" customFormat="1" ht="10" x14ac:dyDescent="0.2">
      <c r="A82" s="8"/>
    </row>
    <row r="83" spans="1:9" s="4" customFormat="1" ht="10" x14ac:dyDescent="0.2">
      <c r="A83" s="8"/>
    </row>
    <row r="84" spans="1:9" s="4" customFormat="1" ht="10" x14ac:dyDescent="0.2">
      <c r="A84" s="8"/>
    </row>
    <row r="85" spans="1:9" s="4" customFormat="1" ht="10" x14ac:dyDescent="0.2">
      <c r="A85" s="8"/>
    </row>
    <row r="86" spans="1:9" s="4" customFormat="1" ht="10" x14ac:dyDescent="0.2">
      <c r="A86" s="8"/>
    </row>
    <row r="87" spans="1:9" s="4" customFormat="1" ht="10" x14ac:dyDescent="0.2">
      <c r="A87" s="8"/>
    </row>
    <row r="88" spans="1:9" s="4" customFormat="1" ht="10" x14ac:dyDescent="0.2">
      <c r="A88" s="8"/>
    </row>
    <row r="89" spans="1:9" s="4" customFormat="1" ht="10" x14ac:dyDescent="0.2">
      <c r="A89" s="8"/>
    </row>
    <row r="90" spans="1:9" s="4" customFormat="1" ht="10" x14ac:dyDescent="0.2">
      <c r="A90" s="8"/>
    </row>
    <row r="91" spans="1:9" s="4" customFormat="1" ht="10" x14ac:dyDescent="0.2">
      <c r="A91" s="8"/>
    </row>
    <row r="92" spans="1:9" s="4" customFormat="1" ht="10" x14ac:dyDescent="0.2">
      <c r="A92" s="8"/>
    </row>
    <row r="93" spans="1:9" s="4" customFormat="1" ht="10" x14ac:dyDescent="0.2">
      <c r="A93" s="8"/>
    </row>
    <row r="94" spans="1:9" s="4" customFormat="1" ht="10" x14ac:dyDescent="0.2">
      <c r="A94" s="8"/>
    </row>
    <row r="95" spans="1:9" s="4" customFormat="1" ht="10" x14ac:dyDescent="0.2">
      <c r="A95" s="8"/>
    </row>
    <row r="96" spans="1:9" s="4" customFormat="1" x14ac:dyDescent="0.3">
      <c r="A96" s="9"/>
      <c r="B96" s="2"/>
      <c r="C96" s="2"/>
      <c r="D96" s="2"/>
      <c r="E96" s="2"/>
      <c r="F96" s="2"/>
      <c r="G96" s="2"/>
      <c r="H96" s="2"/>
      <c r="I96" s="2"/>
    </row>
    <row r="97" spans="10:10" x14ac:dyDescent="0.3">
      <c r="J97" s="4"/>
    </row>
  </sheetData>
  <sheetProtection password="C34F" sheet="1" objects="1" scenarios="1"/>
  <customSheetViews>
    <customSheetView guid="{7746770E-8DEE-4810-98CF-84361344C262}" scale="110" showGridLines="0" zeroValues="0">
      <selection activeCell="H43" sqref="H43"/>
      <pageMargins left="0.48" right="0.5" top="0.984251969" bottom="0.984251969" header="0.4921259845" footer="0.4921259845"/>
      <pageSetup paperSize="9" orientation="portrait" r:id="rId1"/>
      <headerFooter alignWithMargins="0">
        <oddFooter>&amp;L&amp;8&amp;F</oddFooter>
      </headerFooter>
    </customSheetView>
  </customSheetViews>
  <mergeCells count="6">
    <mergeCell ref="C8:F9"/>
    <mergeCell ref="G8:H9"/>
    <mergeCell ref="I8:I9"/>
    <mergeCell ref="G32:I33"/>
    <mergeCell ref="A32:F33"/>
    <mergeCell ref="G30:I30"/>
  </mergeCells>
  <phoneticPr fontId="3" type="noConversion"/>
  <pageMargins left="0.48" right="0.5" top="0.984251969" bottom="0.984251969" header="0.4921259845" footer="0.4921259845"/>
  <pageSetup paperSize="9" orientation="portrait" r:id="rId2"/>
  <headerFooter alignWithMargins="0">
    <oddFooter>&amp;L&amp;8&amp;F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C53"/>
  <sheetViews>
    <sheetView showGridLines="0" zoomScaleNormal="100" zoomScaleSheetLayoutView="100" workbookViewId="0">
      <selection activeCell="J13" sqref="J13"/>
    </sheetView>
  </sheetViews>
  <sheetFormatPr baseColWidth="10" defaultRowHeight="13" x14ac:dyDescent="0.3"/>
  <sheetData>
    <row r="53" spans="3:3" x14ac:dyDescent="0.3">
      <c r="C53" s="102"/>
    </row>
  </sheetData>
  <customSheetViews>
    <customSheetView guid="{7746770E-8DEE-4810-98CF-84361344C262}" scale="110" showPageBreaks="1" showGridLines="0" printArea="1">
      <selection activeCell="J28" sqref="J28"/>
      <pageMargins left="0.35433070866141736" right="0.27559055118110237" top="0.31496062992125984" bottom="0.27559055118110237" header="0.51181102362204722" footer="0.51181102362204722"/>
      <pageSetup paperSize="9" orientation="portrait" r:id="rId1"/>
      <headerFooter alignWithMargins="0"/>
    </customSheetView>
  </customSheetViews>
  <phoneticPr fontId="3" type="noConversion"/>
  <pageMargins left="0.35433070866141736" right="0.27559055118110237" top="0.31496062992125984" bottom="0.27559055118110237" header="0.51181102362204722" footer="0.51181102362204722"/>
  <pageSetup paperSize="9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Dokument" shapeId="4097" r:id="rId5">
          <objectPr defaultSize="0" autoPict="0" r:id="rId6">
            <anchor moveWithCells="1">
              <from>
                <xdr:col>0</xdr:col>
                <xdr:colOff>76200</xdr:colOff>
                <xdr:row>5</xdr:row>
                <xdr:rowOff>0</xdr:rowOff>
              </from>
              <to>
                <xdr:col>8</xdr:col>
                <xdr:colOff>127000</xdr:colOff>
                <xdr:row>62</xdr:row>
                <xdr:rowOff>127000</xdr:rowOff>
              </to>
            </anchor>
          </objectPr>
        </oleObject>
      </mc:Choice>
      <mc:Fallback>
        <oleObject progId="Dokument" shapeId="4097" r:id="rId5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4"/>
  <sheetViews>
    <sheetView showGridLines="0" showZeros="0" zoomScaleNormal="100" workbookViewId="0">
      <selection activeCell="D5" sqref="D5"/>
    </sheetView>
  </sheetViews>
  <sheetFormatPr baseColWidth="10" defaultColWidth="11.453125" defaultRowHeight="13" x14ac:dyDescent="0.3"/>
  <cols>
    <col min="1" max="1" width="5.1796875" style="2" customWidth="1"/>
    <col min="2" max="2" width="28.81640625" style="2" customWidth="1"/>
    <col min="3" max="3" width="17" style="2" customWidth="1"/>
    <col min="4" max="4" width="36.26953125" style="2" customWidth="1"/>
    <col min="5" max="5" width="22.81640625" style="2" customWidth="1"/>
    <col min="6" max="6" width="11.54296875" style="2" customWidth="1"/>
    <col min="7" max="16384" width="11.453125" style="2"/>
  </cols>
  <sheetData>
    <row r="1" spans="1:5" s="74" customFormat="1" x14ac:dyDescent="0.3">
      <c r="A1" s="581" t="s">
        <v>283</v>
      </c>
      <c r="B1" s="581"/>
      <c r="C1" s="582" t="s">
        <v>296</v>
      </c>
      <c r="D1" s="583" t="s">
        <v>145</v>
      </c>
    </row>
    <row r="2" spans="1:5" x14ac:dyDescent="0.3">
      <c r="A2" s="454"/>
      <c r="B2" s="454"/>
      <c r="C2" s="177"/>
      <c r="D2" s="177"/>
    </row>
    <row r="3" spans="1:5" s="75" customFormat="1" x14ac:dyDescent="0.3">
      <c r="A3" s="584" t="s">
        <v>146</v>
      </c>
      <c r="B3" s="584"/>
      <c r="C3" s="584"/>
      <c r="D3" s="454"/>
    </row>
    <row r="4" spans="1:5" s="75" customFormat="1" x14ac:dyDescent="0.3">
      <c r="A4" s="584"/>
      <c r="B4" s="584"/>
      <c r="C4" s="584"/>
      <c r="D4" s="585" t="s">
        <v>147</v>
      </c>
      <c r="E4" s="90"/>
    </row>
    <row r="5" spans="1:5" s="75" customFormat="1" x14ac:dyDescent="0.3">
      <c r="A5" s="652" t="s">
        <v>148</v>
      </c>
      <c r="B5" s="92"/>
      <c r="C5" s="90"/>
      <c r="D5" s="91"/>
      <c r="E5" s="90"/>
    </row>
    <row r="6" spans="1:5" s="75" customFormat="1" x14ac:dyDescent="0.3">
      <c r="A6" s="90"/>
      <c r="B6" s="90"/>
      <c r="C6" s="90"/>
      <c r="D6" s="91"/>
      <c r="E6" s="90"/>
    </row>
    <row r="7" spans="1:5" s="75" customFormat="1" x14ac:dyDescent="0.3">
      <c r="A7" s="812" t="s">
        <v>259</v>
      </c>
      <c r="B7" s="813"/>
      <c r="C7" s="814"/>
      <c r="D7" s="692"/>
    </row>
    <row r="8" spans="1:5" s="75" customFormat="1" ht="13.5" thickBot="1" x14ac:dyDescent="0.35">
      <c r="A8" s="90"/>
      <c r="B8" s="90"/>
      <c r="C8" s="90"/>
      <c r="D8" s="91"/>
    </row>
    <row r="9" spans="1:5" s="76" customFormat="1" ht="36" customHeight="1" thickTop="1" thickBot="1" x14ac:dyDescent="0.35">
      <c r="A9" s="605" t="s">
        <v>149</v>
      </c>
      <c r="B9" s="606" t="s">
        <v>150</v>
      </c>
      <c r="C9" s="606" t="s">
        <v>151</v>
      </c>
      <c r="D9" s="607" t="s">
        <v>178</v>
      </c>
    </row>
    <row r="10" spans="1:5" ht="17.149999999999999" customHeight="1" thickTop="1" x14ac:dyDescent="0.3">
      <c r="A10" s="93"/>
      <c r="B10" s="94"/>
      <c r="C10" s="95"/>
      <c r="D10" s="103"/>
    </row>
    <row r="11" spans="1:5" ht="17.149999999999999" customHeight="1" x14ac:dyDescent="0.3">
      <c r="A11" s="96"/>
      <c r="B11" s="97"/>
      <c r="C11" s="98"/>
      <c r="D11" s="104"/>
    </row>
    <row r="12" spans="1:5" ht="17.149999999999999" customHeight="1" x14ac:dyDescent="0.3">
      <c r="A12" s="96"/>
      <c r="B12" s="97"/>
      <c r="C12" s="98"/>
      <c r="D12" s="104"/>
    </row>
    <row r="13" spans="1:5" ht="17.149999999999999" customHeight="1" x14ac:dyDescent="0.3">
      <c r="A13" s="96"/>
      <c r="B13" s="97"/>
      <c r="C13" s="97"/>
      <c r="D13" s="104"/>
    </row>
    <row r="14" spans="1:5" ht="17.149999999999999" customHeight="1" x14ac:dyDescent="0.3">
      <c r="A14" s="96"/>
      <c r="B14" s="97"/>
      <c r="C14" s="97"/>
      <c r="D14" s="104"/>
    </row>
    <row r="15" spans="1:5" ht="17.149999999999999" customHeight="1" x14ac:dyDescent="0.3">
      <c r="A15" s="96"/>
      <c r="B15" s="97"/>
      <c r="C15" s="97"/>
      <c r="D15" s="104"/>
    </row>
    <row r="16" spans="1:5" ht="17.149999999999999" customHeight="1" x14ac:dyDescent="0.3">
      <c r="A16" s="96"/>
      <c r="B16" s="97"/>
      <c r="C16" s="97"/>
      <c r="D16" s="104"/>
    </row>
    <row r="17" spans="1:4" ht="17.149999999999999" customHeight="1" x14ac:dyDescent="0.3">
      <c r="A17" s="96"/>
      <c r="B17" s="97"/>
      <c r="C17" s="97"/>
      <c r="D17" s="104"/>
    </row>
    <row r="18" spans="1:4" ht="17.149999999999999" customHeight="1" x14ac:dyDescent="0.3">
      <c r="A18" s="96"/>
      <c r="B18" s="97"/>
      <c r="C18" s="97"/>
      <c r="D18" s="104"/>
    </row>
    <row r="19" spans="1:4" ht="17.149999999999999" customHeight="1" x14ac:dyDescent="0.3">
      <c r="A19" s="96"/>
      <c r="B19" s="97"/>
      <c r="C19" s="97"/>
      <c r="D19" s="104"/>
    </row>
    <row r="20" spans="1:4" ht="17.149999999999999" customHeight="1" x14ac:dyDescent="0.3">
      <c r="A20" s="96"/>
      <c r="B20" s="97"/>
      <c r="C20" s="97"/>
      <c r="D20" s="104"/>
    </row>
    <row r="21" spans="1:4" ht="17.149999999999999" customHeight="1" x14ac:dyDescent="0.3">
      <c r="A21" s="96"/>
      <c r="B21" s="97"/>
      <c r="C21" s="97"/>
      <c r="D21" s="104"/>
    </row>
    <row r="22" spans="1:4" ht="17.149999999999999" customHeight="1" x14ac:dyDescent="0.3">
      <c r="A22" s="96"/>
      <c r="B22" s="97"/>
      <c r="C22" s="97"/>
      <c r="D22" s="104"/>
    </row>
    <row r="23" spans="1:4" ht="17.149999999999999" customHeight="1" x14ac:dyDescent="0.3">
      <c r="A23" s="96"/>
      <c r="B23" s="97"/>
      <c r="C23" s="97"/>
      <c r="D23" s="104"/>
    </row>
    <row r="24" spans="1:4" ht="17.149999999999999" customHeight="1" x14ac:dyDescent="0.3">
      <c r="A24" s="96"/>
      <c r="B24" s="97"/>
      <c r="C24" s="97"/>
      <c r="D24" s="104"/>
    </row>
    <row r="25" spans="1:4" ht="17.149999999999999" customHeight="1" x14ac:dyDescent="0.3">
      <c r="A25" s="96"/>
      <c r="B25" s="97"/>
      <c r="C25" s="97"/>
      <c r="D25" s="104"/>
    </row>
    <row r="26" spans="1:4" ht="17.149999999999999" customHeight="1" x14ac:dyDescent="0.3">
      <c r="A26" s="96"/>
      <c r="B26" s="97"/>
      <c r="C26" s="97"/>
      <c r="D26" s="104"/>
    </row>
    <row r="27" spans="1:4" ht="17.149999999999999" customHeight="1" x14ac:dyDescent="0.3">
      <c r="A27" s="96"/>
      <c r="B27" s="97"/>
      <c r="C27" s="97"/>
      <c r="D27" s="104"/>
    </row>
    <row r="28" spans="1:4" ht="17.149999999999999" customHeight="1" x14ac:dyDescent="0.3">
      <c r="A28" s="96"/>
      <c r="B28" s="97"/>
      <c r="C28" s="97"/>
      <c r="D28" s="104"/>
    </row>
    <row r="29" spans="1:4" ht="17.149999999999999" customHeight="1" x14ac:dyDescent="0.3">
      <c r="A29" s="96"/>
      <c r="B29" s="97"/>
      <c r="C29" s="97"/>
      <c r="D29" s="104"/>
    </row>
    <row r="30" spans="1:4" ht="17.149999999999999" customHeight="1" x14ac:dyDescent="0.3">
      <c r="A30" s="96"/>
      <c r="B30" s="97"/>
      <c r="C30" s="97"/>
      <c r="D30" s="104"/>
    </row>
    <row r="31" spans="1:4" ht="17.149999999999999" customHeight="1" x14ac:dyDescent="0.3">
      <c r="A31" s="96"/>
      <c r="B31" s="97"/>
      <c r="C31" s="97"/>
      <c r="D31" s="104"/>
    </row>
    <row r="32" spans="1:4" ht="17.149999999999999" customHeight="1" x14ac:dyDescent="0.3">
      <c r="A32" s="96"/>
      <c r="B32" s="97"/>
      <c r="C32" s="97"/>
      <c r="D32" s="104"/>
    </row>
    <row r="33" spans="1:4" ht="17.149999999999999" customHeight="1" x14ac:dyDescent="0.3">
      <c r="A33" s="96"/>
      <c r="B33" s="97"/>
      <c r="C33" s="97"/>
      <c r="D33" s="104"/>
    </row>
    <row r="34" spans="1:4" ht="17.149999999999999" customHeight="1" x14ac:dyDescent="0.3">
      <c r="A34" s="96"/>
      <c r="B34" s="97"/>
      <c r="C34" s="97"/>
      <c r="D34" s="104"/>
    </row>
    <row r="35" spans="1:4" ht="17.149999999999999" customHeight="1" x14ac:dyDescent="0.3">
      <c r="A35" s="96"/>
      <c r="B35" s="97"/>
      <c r="C35" s="97"/>
      <c r="D35" s="104"/>
    </row>
    <row r="36" spans="1:4" ht="17.149999999999999" customHeight="1" x14ac:dyDescent="0.3">
      <c r="A36" s="96"/>
      <c r="B36" s="97"/>
      <c r="C36" s="98"/>
      <c r="D36" s="104"/>
    </row>
    <row r="37" spans="1:4" ht="17.149999999999999" customHeight="1" x14ac:dyDescent="0.3">
      <c r="A37" s="96"/>
      <c r="B37" s="97"/>
      <c r="C37" s="97"/>
      <c r="D37" s="104"/>
    </row>
    <row r="38" spans="1:4" ht="17.149999999999999" customHeight="1" thickBot="1" x14ac:dyDescent="0.35">
      <c r="A38" s="96"/>
      <c r="B38" s="97"/>
      <c r="C38" s="97"/>
      <c r="D38" s="104"/>
    </row>
    <row r="39" spans="1:4" ht="20.149999999999999" customHeight="1" thickTop="1" thickBot="1" x14ac:dyDescent="0.4">
      <c r="A39" s="587" t="s">
        <v>19</v>
      </c>
      <c r="B39" s="588"/>
      <c r="C39" s="589"/>
      <c r="D39" s="586">
        <f>SUM(D10:D38)</f>
        <v>0</v>
      </c>
    </row>
    <row r="40" spans="1:4" ht="6.75" customHeight="1" thickTop="1" x14ac:dyDescent="0.3">
      <c r="A40" s="592"/>
      <c r="B40" s="590"/>
      <c r="C40" s="590"/>
      <c r="D40" s="593"/>
    </row>
    <row r="41" spans="1:4" x14ac:dyDescent="0.3">
      <c r="A41" s="591" t="s">
        <v>152</v>
      </c>
      <c r="B41" s="590"/>
      <c r="C41" s="590"/>
      <c r="D41" s="594" t="s">
        <v>241</v>
      </c>
    </row>
    <row r="42" spans="1:4" ht="6.75" customHeight="1" x14ac:dyDescent="0.3">
      <c r="A42" s="592"/>
      <c r="B42" s="590"/>
      <c r="C42" s="590"/>
      <c r="D42" s="594"/>
    </row>
    <row r="43" spans="1:4" ht="33.75" customHeight="1" thickBot="1" x14ac:dyDescent="0.35">
      <c r="A43" s="811"/>
      <c r="B43" s="802"/>
      <c r="C43" s="807"/>
      <c r="D43" s="651"/>
    </row>
    <row r="44" spans="1:4" ht="13.5" thickTop="1" x14ac:dyDescent="0.3"/>
  </sheetData>
  <customSheetViews>
    <customSheetView guid="{7746770E-8DEE-4810-98CF-84361344C262}" scale="110" showGridLines="0" zeroValues="0">
      <selection activeCell="H32" sqref="H31:H32"/>
      <pageMargins left="0.45" right="0.28000000000000003" top="0.53" bottom="0.4" header="0.35" footer="0.26"/>
      <pageSetup paperSize="9" orientation="portrait" r:id="rId1"/>
      <headerFooter alignWithMargins="0">
        <oddFooter>&amp;L&amp;8&amp;F</oddFooter>
      </headerFooter>
    </customSheetView>
  </customSheetViews>
  <mergeCells count="3">
    <mergeCell ref="A43:C43"/>
    <mergeCell ref="A7:B7"/>
    <mergeCell ref="C7:D7"/>
  </mergeCells>
  <phoneticPr fontId="3" type="noConversion"/>
  <pageMargins left="0.45" right="0.28000000000000003" top="0.53" bottom="0.4" header="0.35" footer="0.26"/>
  <pageSetup paperSize="9" orientation="portrait" r:id="rId2"/>
  <headerFooter alignWithMargins="0">
    <oddFooter>&amp;L&amp;8&amp;F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</vt:i4>
      </vt:variant>
    </vt:vector>
  </HeadingPairs>
  <TitlesOfParts>
    <vt:vector size="14" baseType="lpstr">
      <vt:lpstr>Entscheidbaum mittel_gross</vt:lpstr>
      <vt:lpstr>413-3</vt:lpstr>
      <vt:lpstr>413-2</vt:lpstr>
      <vt:lpstr>Holzerlös</vt:lpstr>
      <vt:lpstr>Vergleichende Tabelle</vt:lpstr>
      <vt:lpstr>A1 - Checkliste</vt:lpstr>
      <vt:lpstr>413-1</vt:lpstr>
      <vt:lpstr>413-4</vt:lpstr>
      <vt:lpstr>413-5</vt:lpstr>
      <vt:lpstr>'413-2'!Druckbereich</vt:lpstr>
      <vt:lpstr>'413-3'!Druckbereich</vt:lpstr>
      <vt:lpstr>'413-4'!Druckbereich</vt:lpstr>
      <vt:lpstr>'413-5'!Druckbereich</vt:lpstr>
      <vt:lpstr>'A1 - Checkliste'!Druckbereich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Jonas LEHNER</cp:lastModifiedBy>
  <cp:lastPrinted>2019-03-01T12:13:51Z</cp:lastPrinted>
  <dcterms:created xsi:type="dcterms:W3CDTF">1998-07-20T07:32:32Z</dcterms:created>
  <dcterms:modified xsi:type="dcterms:W3CDTF">2021-10-04T13:10:13Z</dcterms:modified>
  <cp:contentStatus/>
</cp:coreProperties>
</file>