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  <Override PartName="/xl/embeddings/oleObject_3_5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4_4.bin" ContentType="application/vnd.openxmlformats-officedocument.oleObject"/>
  <Override PartName="/xl/embeddings/oleObject_4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8795" windowHeight="13035" activeTab="0"/>
  </bookViews>
  <sheets>
    <sheet name="Abricotier" sheetId="1" r:id="rId1"/>
    <sheet name="PommierPoirier engazonné" sheetId="2" r:id="rId2"/>
    <sheet name="PommierPoirier Sol nu" sheetId="3" r:id="rId3"/>
    <sheet name="PêcherPrécoceEngazonné" sheetId="4" r:id="rId4"/>
    <sheet name="Cerisier engazonné" sheetId="5" r:id="rId5"/>
  </sheets>
  <definedNames>
    <definedName name="EC" localSheetId="0">'Abricotier'!#REF!</definedName>
    <definedName name="EC" localSheetId="4">'Cerisier engazonné'!#REF!</definedName>
    <definedName name="EC" localSheetId="3">'PêcherPrécoceEngazonné'!#REF!</definedName>
    <definedName name="EC" localSheetId="1">'PommierPoirier engazonné'!#REF!</definedName>
    <definedName name="EC" localSheetId="2">'PommierPoirier Sol nu'!#REF!</definedName>
    <definedName name="gramme_engrais_par_sem" localSheetId="0">'Abricotier'!#REF!</definedName>
    <definedName name="gramme_engrais_par_sem" localSheetId="4">'Cerisier engazonné'!#REF!</definedName>
    <definedName name="gramme_engrais_par_sem" localSheetId="3">'PêcherPrécoceEngazonné'!#REF!</definedName>
    <definedName name="gramme_engrais_par_sem" localSheetId="1">'PommierPoirier engazonné'!#REF!</definedName>
    <definedName name="gramme_engrais_par_sem" localSheetId="2">'PommierPoirier Sol nu'!#REF!</definedName>
    <definedName name="minutes_arrosage" localSheetId="0">'Abricotier'!$R$5:$R$10</definedName>
    <definedName name="minutes_arrosage" localSheetId="4">'Cerisier engazonné'!$R$5:$R$10</definedName>
    <definedName name="minutes_arrosage" localSheetId="3">'PêcherPrécoceEngazonné'!$R$5:$R$10</definedName>
    <definedName name="minutes_arrosage" localSheetId="1">'PommierPoirier engazonné'!$R$5:$R$10</definedName>
    <definedName name="minutes_arrosage" localSheetId="2">'PommierPoirier Sol nu'!$R$5:$R$10</definedName>
    <definedName name="Secteur_A" localSheetId="0">'Abricotier'!#REF!</definedName>
    <definedName name="Secteur_A" localSheetId="4">'Cerisier engazonné'!#REF!</definedName>
    <definedName name="Secteur_A" localSheetId="3">'PêcherPrécoceEngazonné'!#REF!</definedName>
    <definedName name="Secteur_A" localSheetId="1">'PommierPoirier engazonné'!#REF!</definedName>
    <definedName name="Secteur_A" localSheetId="2">'PommierPoirier Sol nu'!#REF!</definedName>
    <definedName name="Secteur_B" localSheetId="0">'Abricotier'!$E$19</definedName>
    <definedName name="Secteur_B" localSheetId="4">'Cerisier engazonné'!$E$19</definedName>
    <definedName name="Secteur_B" localSheetId="3">'PêcherPrécoceEngazonné'!$E$19</definedName>
    <definedName name="Secteur_B" localSheetId="1">'PommierPoirier engazonné'!$E$19</definedName>
    <definedName name="Secteur_B" localSheetId="2">'PommierPoirier Sol nu'!$E$19</definedName>
    <definedName name="Taux_injection" localSheetId="0">'Abricotier'!#REF!</definedName>
    <definedName name="Taux_injection" localSheetId="4">'Cerisier engazonné'!#REF!</definedName>
    <definedName name="Taux_injection" localSheetId="3">'PêcherPrécoceEngazonné'!#REF!</definedName>
    <definedName name="Taux_injection" localSheetId="1">'PommierPoirier engazonné'!#REF!</definedName>
    <definedName name="Taux_injection" localSheetId="2">'PommierPoirier Sol nu'!#REF!</definedName>
    <definedName name="_xlnm.Print_Area" localSheetId="0">'Abricotier'!$A$1:$S$41</definedName>
    <definedName name="_xlnm.Print_Area" localSheetId="4">'Cerisier engazonné'!$A$1:$S$41</definedName>
    <definedName name="_xlnm.Print_Area" localSheetId="3">'PêcherPrécoceEngazonné'!$A$1:$S$41</definedName>
    <definedName name="_xlnm.Print_Area" localSheetId="1">'PommierPoirier engazonné'!$A$1:$S$41</definedName>
    <definedName name="_xlnm.Print_Area" localSheetId="2">'PommierPoirier Sol nu'!$A$1:$S$41</definedName>
  </definedNames>
  <calcPr fullCalcOnLoad="1"/>
</workbook>
</file>

<file path=xl/comments1.xml><?xml version="1.0" encoding="utf-8"?>
<comments xmlns="http://schemas.openxmlformats.org/spreadsheetml/2006/main">
  <authors>
    <author>AC_VS</author>
  </authors>
  <commentList>
    <comment ref="N4" authorId="0">
      <text>
        <r>
          <rPr>
            <b/>
            <sz val="10"/>
            <rFont val="Tahoma"/>
            <family val="2"/>
          </rPr>
          <t>Adaptez le coefficent de végétation kc en fonction du développement de la végétation.
Vous trouverez des informations dans le tableau des coefficients kc, colonne Z</t>
        </r>
      </text>
    </comment>
    <comment ref="K4" authorId="0">
      <text>
        <r>
          <rPr>
            <b/>
            <sz val="10"/>
            <rFont val="Tahoma"/>
            <family val="2"/>
          </rPr>
          <t>Pour modifier les valeurs de l'ETPserre déplacez-vous dans les colonnes AE, AF et AG.</t>
        </r>
      </text>
    </comment>
  </commentList>
</comments>
</file>

<file path=xl/comments2.xml><?xml version="1.0" encoding="utf-8"?>
<comments xmlns="http://schemas.openxmlformats.org/spreadsheetml/2006/main">
  <authors>
    <author>AC_VS</author>
  </authors>
  <commentList>
    <comment ref="N4" authorId="0">
      <text>
        <r>
          <rPr>
            <b/>
            <sz val="10"/>
            <rFont val="Tahoma"/>
            <family val="2"/>
          </rPr>
          <t>Adaptez le coefficent de végétation kc en fonction du développement de la végétation.
Vous trouverez des informations dans le tableau des coefficients kc, colonne Z</t>
        </r>
      </text>
    </comment>
    <comment ref="K4" authorId="0">
      <text>
        <r>
          <rPr>
            <b/>
            <sz val="10"/>
            <rFont val="Tahoma"/>
            <family val="2"/>
          </rPr>
          <t>Pour modifier les valeurs de l'ETPserre déplacez-vous dans les colonnes AE, AF et AG.</t>
        </r>
      </text>
    </comment>
  </commentList>
</comments>
</file>

<file path=xl/comments3.xml><?xml version="1.0" encoding="utf-8"?>
<comments xmlns="http://schemas.openxmlformats.org/spreadsheetml/2006/main">
  <authors>
    <author>AC_VS</author>
  </authors>
  <commentList>
    <comment ref="N4" authorId="0">
      <text>
        <r>
          <rPr>
            <b/>
            <sz val="10"/>
            <rFont val="Tahoma"/>
            <family val="2"/>
          </rPr>
          <t>Adaptez le coefficent de végétation kc en fonction du développement de la végétation.
Vous trouverez des informations dans le tableau des coefficients kc, colonne Z</t>
        </r>
      </text>
    </comment>
    <comment ref="K4" authorId="0">
      <text>
        <r>
          <rPr>
            <b/>
            <sz val="10"/>
            <rFont val="Tahoma"/>
            <family val="2"/>
          </rPr>
          <t>Pour modifier les valeurs de l'ETPserre déplacez-vous dans les colonnes AE, AF et AG.</t>
        </r>
      </text>
    </comment>
  </commentList>
</comments>
</file>

<file path=xl/comments4.xml><?xml version="1.0" encoding="utf-8"?>
<comments xmlns="http://schemas.openxmlformats.org/spreadsheetml/2006/main">
  <authors>
    <author>AC_VS</author>
  </authors>
  <commentList>
    <comment ref="N4" authorId="0">
      <text>
        <r>
          <rPr>
            <b/>
            <sz val="10"/>
            <rFont val="Tahoma"/>
            <family val="2"/>
          </rPr>
          <t>Adaptez le coefficent de végétation kc en fonction du développement de la végétation.
Vous trouverez des informations dans le tableau des coefficients kc, colonne Z</t>
        </r>
      </text>
    </comment>
    <comment ref="K4" authorId="0">
      <text>
        <r>
          <rPr>
            <b/>
            <sz val="10"/>
            <rFont val="Tahoma"/>
            <family val="2"/>
          </rPr>
          <t>Pour modifier les valeurs de l'ETPserre déplacez-vous dans les colonnes AE, AF et AG.</t>
        </r>
      </text>
    </comment>
  </commentList>
</comments>
</file>

<file path=xl/comments5.xml><?xml version="1.0" encoding="utf-8"?>
<comments xmlns="http://schemas.openxmlformats.org/spreadsheetml/2006/main">
  <authors>
    <author>AC_VS</author>
  </authors>
  <commentList>
    <comment ref="N4" authorId="0">
      <text>
        <r>
          <rPr>
            <b/>
            <sz val="10"/>
            <rFont val="Tahoma"/>
            <family val="2"/>
          </rPr>
          <t>Adaptez le coefficent de végétation kc en fonction du développement de la végétation.
Vous trouverez des informations dans le tableau des coefficients kc, colonne Z</t>
        </r>
      </text>
    </comment>
    <comment ref="K4" authorId="0">
      <text>
        <r>
          <rPr>
            <b/>
            <sz val="10"/>
            <rFont val="Tahoma"/>
            <family val="2"/>
          </rPr>
          <t>Pour modifier les valeurs de l'ETPserre déplacez-vous dans les colonnes AE, AF et AG.</t>
        </r>
      </text>
    </comment>
  </commentList>
</comments>
</file>

<file path=xl/sharedStrings.xml><?xml version="1.0" encoding="utf-8"?>
<sst xmlns="http://schemas.openxmlformats.org/spreadsheetml/2006/main" count="411" uniqueCount="81">
  <si>
    <t xml:space="preserve">2 - Consommation d'eau </t>
  </si>
  <si>
    <t>3 - Durée d'arrosage</t>
  </si>
  <si>
    <t>Pommier / poirier engazonné</t>
  </si>
  <si>
    <t xml:space="preserve"> ETP Plein champ</t>
  </si>
  <si>
    <t>mm/jour</t>
  </si>
  <si>
    <t>Coeff. végétation</t>
  </si>
  <si>
    <t>Quantité apportée mm</t>
  </si>
  <si>
    <t>Durée d'arrosage</t>
  </si>
  <si>
    <t>Décades</t>
  </si>
  <si>
    <t>ETP x Kc</t>
  </si>
  <si>
    <t>kc</t>
  </si>
  <si>
    <t>en heures</t>
  </si>
  <si>
    <t>Stade</t>
  </si>
  <si>
    <t>époque</t>
  </si>
  <si>
    <t>ETPs</t>
  </si>
  <si>
    <t>avril</t>
  </si>
  <si>
    <t>du 1er au 20 avril</t>
  </si>
  <si>
    <t>du 20 avril au 20 juin</t>
  </si>
  <si>
    <t>du 20 juin au 20 juillet</t>
  </si>
  <si>
    <t>mai</t>
  </si>
  <si>
    <t>du 20 juillet au 10 sept.</t>
  </si>
  <si>
    <t>du 10 sept à fin sept</t>
  </si>
  <si>
    <t>1 - Caractéristiques de l'installation</t>
  </si>
  <si>
    <t>juin</t>
  </si>
  <si>
    <t>Feuille protégée: taper "pommier"</t>
  </si>
  <si>
    <t>juillet</t>
  </si>
  <si>
    <t>Installation</t>
  </si>
  <si>
    <t>Unité</t>
  </si>
  <si>
    <t>Débit/goutteur/asperseur</t>
  </si>
  <si>
    <t>l/heure</t>
  </si>
  <si>
    <t>m</t>
  </si>
  <si>
    <t>août</t>
  </si>
  <si>
    <t>Nb /m2</t>
  </si>
  <si>
    <t>Longueur des lignes</t>
  </si>
  <si>
    <t>Sept.</t>
  </si>
  <si>
    <t>Nombre de ligne</t>
  </si>
  <si>
    <t>lignes</t>
  </si>
  <si>
    <t>Débit pour la parcelle</t>
  </si>
  <si>
    <t>m3/heure</t>
  </si>
  <si>
    <t>Valeurs moyennes des années 1990 à 2000 à Sion</t>
  </si>
  <si>
    <t>Office d'arboriculture valaisan - Vincent Günther - 2008</t>
  </si>
  <si>
    <t>4 - RFU du sol en mm</t>
  </si>
  <si>
    <t>% terre fine</t>
  </si>
  <si>
    <t>RFU nette</t>
  </si>
  <si>
    <t>Type de sol</t>
  </si>
  <si>
    <t>Limon argilo-sableux</t>
  </si>
  <si>
    <t>mm / cm de sol</t>
  </si>
  <si>
    <t>Profondeur d'enracinement en cm</t>
  </si>
  <si>
    <t>mm / profondeur totale</t>
  </si>
  <si>
    <t>RFU mm/cm</t>
  </si>
  <si>
    <t>Profondeur enracinement</t>
  </si>
  <si>
    <t>Sable pur</t>
  </si>
  <si>
    <t>Sol sableux</t>
  </si>
  <si>
    <t>5 - Fréquence d'irrigation nécessaire selon l'ETP et la RFU</t>
  </si>
  <si>
    <t>Sol léger</t>
  </si>
  <si>
    <t>ETP en mm / jour</t>
  </si>
  <si>
    <t>Sol argilo-sableux</t>
  </si>
  <si>
    <t>Arrosage nécessaire après X jours</t>
  </si>
  <si>
    <t>Argile limono-sableux</t>
  </si>
  <si>
    <r>
      <t>g/m</t>
    </r>
    <r>
      <rPr>
        <vertAlign val="superscript"/>
        <sz val="10"/>
        <rFont val="Arial"/>
        <family val="2"/>
      </rPr>
      <t>2</t>
    </r>
  </si>
  <si>
    <t xml:space="preserve">Un asperseur tous les </t>
  </si>
  <si>
    <t>Une ligne d'asperseur tous les</t>
  </si>
  <si>
    <t>TABLE D'IRRIGATION - Aspersion</t>
  </si>
  <si>
    <t>Abricotier</t>
  </si>
  <si>
    <t>Avril</t>
  </si>
  <si>
    <t>Mai</t>
  </si>
  <si>
    <t>Juin</t>
  </si>
  <si>
    <t>Juillet</t>
  </si>
  <si>
    <t>du 1er au 20 août</t>
  </si>
  <si>
    <t>du 20 août à fin sept.</t>
  </si>
  <si>
    <t>Pommier/Poirier engazonné</t>
  </si>
  <si>
    <t>Pommier/poirier sol nu</t>
  </si>
  <si>
    <t>Pommier / poirier sol nu</t>
  </si>
  <si>
    <t>Pêcher précoce engazonné</t>
  </si>
  <si>
    <t>du 1er au 20 mai</t>
  </si>
  <si>
    <t>du 20 mai au 10 juillet</t>
  </si>
  <si>
    <t>du 10 juillet à fin sept.</t>
  </si>
  <si>
    <t>Cerisier engazonné</t>
  </si>
  <si>
    <t>du 20 avril à fin mai</t>
  </si>
  <si>
    <t>du 1er juillet 10 sept.</t>
  </si>
  <si>
    <t>Cerisier</t>
  </si>
</sst>
</file>

<file path=xl/styles.xml><?xml version="1.0" encoding="utf-8"?>
<styleSheet xmlns="http://schemas.openxmlformats.org/spreadsheetml/2006/main">
  <numFmts count="1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.0%"/>
    <numFmt numFmtId="173" formatCode="0.000%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6"/>
      <name val="Arial"/>
      <family val="2"/>
    </font>
    <font>
      <b/>
      <sz val="24"/>
      <color indexed="9"/>
      <name val="Arial"/>
      <family val="2"/>
    </font>
    <font>
      <b/>
      <sz val="18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sz val="26"/>
      <name val="Arial"/>
      <family val="2"/>
    </font>
    <font>
      <sz val="24"/>
      <color indexed="9"/>
      <name val="Arial"/>
      <family val="2"/>
    </font>
    <font>
      <sz val="14"/>
      <color indexed="9"/>
      <name val="Arial"/>
      <family val="2"/>
    </font>
    <font>
      <b/>
      <sz val="6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b/>
      <sz val="12"/>
      <color indexed="9"/>
      <name val="Arial"/>
      <family val="2"/>
    </font>
    <font>
      <sz val="24"/>
      <name val="Arial"/>
      <family val="2"/>
    </font>
    <font>
      <b/>
      <u val="single"/>
      <sz val="12"/>
      <name val="Arial"/>
      <family val="2"/>
    </font>
    <font>
      <b/>
      <sz val="10"/>
      <name val="Tahoma"/>
      <family val="2"/>
    </font>
    <font>
      <b/>
      <sz val="20"/>
      <name val="Arial"/>
      <family val="2"/>
    </font>
    <font>
      <sz val="20"/>
      <name val="Arial"/>
      <family val="2"/>
    </font>
    <font>
      <b/>
      <sz val="19"/>
      <name val="Arial"/>
      <family val="2"/>
    </font>
    <font>
      <sz val="19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/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5" fillId="0" borderId="0" xfId="0" applyFont="1" applyFill="1" applyAlignment="1" applyProtection="1">
      <alignment horizontal="center" vertical="top" textRotation="90"/>
      <protection/>
    </xf>
    <xf numFmtId="0" fontId="0" fillId="0" borderId="0" xfId="0" applyAlignment="1" applyProtection="1">
      <alignment/>
      <protection/>
    </xf>
    <xf numFmtId="0" fontId="6" fillId="2" borderId="1" xfId="0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right"/>
      <protection/>
    </xf>
    <xf numFmtId="0" fontId="6" fillId="3" borderId="1" xfId="0" applyFont="1" applyFill="1" applyBorder="1" applyAlignment="1" applyProtection="1">
      <alignment/>
      <protection/>
    </xf>
    <xf numFmtId="0" fontId="0" fillId="3" borderId="2" xfId="0" applyFill="1" applyBorder="1" applyAlignment="1" applyProtection="1">
      <alignment/>
      <protection/>
    </xf>
    <xf numFmtId="0" fontId="10" fillId="0" borderId="0" xfId="0" applyFont="1" applyFill="1" applyAlignment="1">
      <alignment horizontal="center" vertical="top" textRotation="90"/>
    </xf>
    <xf numFmtId="0" fontId="7" fillId="2" borderId="4" xfId="0" applyFont="1" applyFill="1" applyBorder="1" applyAlignment="1" applyProtection="1">
      <alignment horizontal="center"/>
      <protection/>
    </xf>
    <xf numFmtId="0" fontId="7" fillId="2" borderId="5" xfId="0" applyFont="1" applyFill="1" applyBorder="1" applyAlignment="1" applyProtection="1">
      <alignment horizontal="center"/>
      <protection/>
    </xf>
    <xf numFmtId="0" fontId="12" fillId="2" borderId="6" xfId="0" applyFont="1" applyFill="1" applyBorder="1" applyAlignment="1" applyProtection="1">
      <alignment horizontal="center" wrapText="1"/>
      <protection/>
    </xf>
    <xf numFmtId="0" fontId="7" fillId="2" borderId="7" xfId="0" applyFont="1" applyFill="1" applyBorder="1" applyAlignment="1" applyProtection="1">
      <alignment horizontal="centerContinuous"/>
      <protection/>
    </xf>
    <xf numFmtId="0" fontId="7" fillId="2" borderId="8" xfId="0" applyFont="1" applyFill="1" applyBorder="1" applyAlignment="1" applyProtection="1">
      <alignment horizontal="centerContinuous"/>
      <protection/>
    </xf>
    <xf numFmtId="0" fontId="7" fillId="3" borderId="9" xfId="0" applyFont="1" applyFill="1" applyBorder="1" applyAlignment="1" applyProtection="1">
      <alignment horizontal="center"/>
      <protection/>
    </xf>
    <xf numFmtId="0" fontId="12" fillId="2" borderId="10" xfId="0" applyFont="1" applyFill="1" applyBorder="1" applyAlignment="1" applyProtection="1">
      <alignment horizontal="center"/>
      <protection/>
    </xf>
    <xf numFmtId="0" fontId="12" fillId="2" borderId="11" xfId="0" applyFont="1" applyFill="1" applyBorder="1" applyAlignment="1" applyProtection="1">
      <alignment horizontal="center"/>
      <protection/>
    </xf>
    <xf numFmtId="0" fontId="13" fillId="2" borderId="12" xfId="0" applyFont="1" applyFill="1" applyBorder="1" applyAlignment="1" applyProtection="1">
      <alignment horizontal="center"/>
      <protection/>
    </xf>
    <xf numFmtId="0" fontId="7" fillId="2" borderId="13" xfId="0" applyFont="1" applyFill="1" applyBorder="1" applyAlignment="1" applyProtection="1">
      <alignment horizontal="centerContinuous"/>
      <protection/>
    </xf>
    <xf numFmtId="0" fontId="7" fillId="2" borderId="14" xfId="0" applyFont="1" applyFill="1" applyBorder="1" applyAlignment="1" applyProtection="1">
      <alignment horizontal="centerContinuous"/>
      <protection/>
    </xf>
    <xf numFmtId="0" fontId="13" fillId="3" borderId="15" xfId="0" applyFont="1" applyFill="1" applyBorder="1" applyAlignment="1" applyProtection="1">
      <alignment horizontal="center"/>
      <protection/>
    </xf>
    <xf numFmtId="0" fontId="13" fillId="3" borderId="12" xfId="0" applyFont="1" applyFill="1" applyBorder="1" applyAlignment="1" applyProtection="1">
      <alignment horizontal="center"/>
      <protection/>
    </xf>
    <xf numFmtId="0" fontId="13" fillId="3" borderId="10" xfId="0" applyFont="1" applyFill="1" applyBorder="1" applyAlignment="1" applyProtection="1">
      <alignment horizontal="center"/>
      <protection/>
    </xf>
    <xf numFmtId="49" fontId="1" fillId="0" borderId="16" xfId="0" applyNumberFormat="1" applyFont="1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/>
      <protection/>
    </xf>
    <xf numFmtId="171" fontId="1" fillId="0" borderId="18" xfId="0" applyNumberFormat="1" applyFont="1" applyFill="1" applyBorder="1" applyAlignment="1" applyProtection="1">
      <alignment horizontal="center"/>
      <protection/>
    </xf>
    <xf numFmtId="171" fontId="1" fillId="0" borderId="19" xfId="0" applyNumberFormat="1" applyFont="1" applyFill="1" applyBorder="1" applyAlignment="1" applyProtection="1">
      <alignment horizontal="center"/>
      <protection/>
    </xf>
    <xf numFmtId="171" fontId="2" fillId="4" borderId="19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3" xfId="0" applyFill="1" applyBorder="1" applyAlignment="1" applyProtection="1">
      <alignment horizontal="center"/>
      <protection/>
    </xf>
    <xf numFmtId="171" fontId="0" fillId="4" borderId="21" xfId="0" applyNumberFormat="1" applyFill="1" applyBorder="1" applyAlignment="1" applyProtection="1">
      <alignment horizontal="center"/>
      <protection locked="0"/>
    </xf>
    <xf numFmtId="171" fontId="0" fillId="4" borderId="17" xfId="0" applyNumberFormat="1" applyFill="1" applyBorder="1" applyAlignment="1" applyProtection="1">
      <alignment horizontal="center"/>
      <protection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center"/>
    </xf>
    <xf numFmtId="49" fontId="1" fillId="0" borderId="22" xfId="0" applyNumberFormat="1" applyFont="1" applyFill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 horizontal="center"/>
      <protection/>
    </xf>
    <xf numFmtId="171" fontId="1" fillId="0" borderId="24" xfId="0" applyNumberFormat="1" applyFont="1" applyFill="1" applyBorder="1" applyAlignment="1" applyProtection="1">
      <alignment horizontal="center"/>
      <protection/>
    </xf>
    <xf numFmtId="171" fontId="1" fillId="0" borderId="25" xfId="0" applyNumberFormat="1" applyFont="1" applyFill="1" applyBorder="1" applyAlignment="1" applyProtection="1">
      <alignment horizontal="center"/>
      <protection/>
    </xf>
    <xf numFmtId="171" fontId="2" fillId="4" borderId="25" xfId="0" applyNumberFormat="1" applyFont="1" applyFill="1" applyBorder="1" applyAlignment="1" applyProtection="1">
      <alignment horizontal="center"/>
      <protection locked="0"/>
    </xf>
    <xf numFmtId="171" fontId="0" fillId="4" borderId="26" xfId="0" applyNumberFormat="1" applyFill="1" applyBorder="1" applyAlignment="1" applyProtection="1">
      <alignment horizontal="center"/>
      <protection locked="0"/>
    </xf>
    <xf numFmtId="171" fontId="0" fillId="4" borderId="23" xfId="0" applyNumberFormat="1" applyFill="1" applyBorder="1" applyAlignment="1" applyProtection="1">
      <alignment horizontal="center"/>
      <protection/>
    </xf>
    <xf numFmtId="0" fontId="0" fillId="0" borderId="27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8" xfId="0" applyBorder="1" applyAlignment="1">
      <alignment horizontal="center"/>
    </xf>
    <xf numFmtId="0" fontId="14" fillId="2" borderId="29" xfId="0" applyFont="1" applyFill="1" applyBorder="1" applyAlignment="1" applyProtection="1">
      <alignment/>
      <protection/>
    </xf>
    <xf numFmtId="0" fontId="15" fillId="0" borderId="1" xfId="0" applyFont="1" applyFill="1" applyBorder="1" applyAlignment="1" applyProtection="1">
      <alignment horizontal="left"/>
      <protection/>
    </xf>
    <xf numFmtId="0" fontId="0" fillId="0" borderId="2" xfId="0" applyFont="1" applyFill="1" applyBorder="1" applyAlignment="1" applyProtection="1">
      <alignment horizontal="left"/>
      <protection/>
    </xf>
    <xf numFmtId="0" fontId="0" fillId="4" borderId="20" xfId="0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4" borderId="18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/>
    </xf>
    <xf numFmtId="170" fontId="0" fillId="0" borderId="18" xfId="0" applyNumberFormat="1" applyFill="1" applyBorder="1" applyAlignment="1" applyProtection="1">
      <alignment/>
      <protection/>
    </xf>
    <xf numFmtId="0" fontId="0" fillId="0" borderId="27" xfId="0" applyFont="1" applyFill="1" applyBorder="1" applyAlignment="1" applyProtection="1">
      <alignment horizontal="left"/>
      <protection/>
    </xf>
    <xf numFmtId="0" fontId="0" fillId="0" borderId="30" xfId="0" applyFont="1" applyFill="1" applyBorder="1" applyAlignment="1" applyProtection="1">
      <alignment horizontal="left"/>
      <protection/>
    </xf>
    <xf numFmtId="0" fontId="0" fillId="0" borderId="28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49" fontId="1" fillId="0" borderId="27" xfId="0" applyNumberFormat="1" applyFon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71" fontId="1" fillId="0" borderId="28" xfId="0" applyNumberFormat="1" applyFont="1" applyFill="1" applyBorder="1" applyAlignment="1" applyProtection="1">
      <alignment horizontal="center"/>
      <protection/>
    </xf>
    <xf numFmtId="171" fontId="1" fillId="0" borderId="31" xfId="0" applyNumberFormat="1" applyFont="1" applyFill="1" applyBorder="1" applyAlignment="1" applyProtection="1">
      <alignment horizontal="center"/>
      <protection/>
    </xf>
    <xf numFmtId="171" fontId="2" fillId="4" borderId="31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/>
      <protection/>
    </xf>
    <xf numFmtId="171" fontId="0" fillId="4" borderId="32" xfId="0" applyNumberFormat="1" applyFill="1" applyBorder="1" applyAlignment="1" applyProtection="1">
      <alignment horizontal="center"/>
      <protection locked="0"/>
    </xf>
    <xf numFmtId="171" fontId="0" fillId="4" borderId="14" xfId="0" applyNumberFormat="1" applyFill="1" applyBorder="1" applyAlignment="1" applyProtection="1">
      <alignment horizontal="center"/>
      <protection/>
    </xf>
    <xf numFmtId="0" fontId="0" fillId="0" borderId="33" xfId="0" applyBorder="1" applyAlignment="1">
      <alignment horizontal="center" vertical="top" textRotation="90"/>
    </xf>
    <xf numFmtId="0" fontId="0" fillId="0" borderId="33" xfId="0" applyBorder="1" applyAlignment="1">
      <alignment/>
    </xf>
    <xf numFmtId="49" fontId="1" fillId="0" borderId="33" xfId="0" applyNumberFormat="1" applyFont="1" applyFill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171" fontId="0" fillId="0" borderId="33" xfId="0" applyNumberFormat="1" applyFill="1" applyBorder="1" applyAlignment="1" applyProtection="1">
      <alignment horizontal="center"/>
      <protection/>
    </xf>
    <xf numFmtId="171" fontId="17" fillId="0" borderId="0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center" vertical="top" textRotation="90"/>
    </xf>
    <xf numFmtId="2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8" fillId="0" borderId="0" xfId="0" applyFont="1" applyAlignment="1">
      <alignment horizontal="right"/>
    </xf>
    <xf numFmtId="0" fontId="19" fillId="0" borderId="0" xfId="0" applyFont="1" applyAlignment="1" applyProtection="1">
      <alignment horizontal="center" textRotation="90"/>
      <protection/>
    </xf>
    <xf numFmtId="0" fontId="1" fillId="0" borderId="28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14" fillId="2" borderId="0" xfId="0" applyFont="1" applyFill="1" applyAlignment="1">
      <alignment/>
    </xf>
    <xf numFmtId="0" fontId="14" fillId="2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21" fillId="0" borderId="0" xfId="0" applyFont="1" applyAlignment="1">
      <alignment horizontal="center" textRotation="90"/>
    </xf>
    <xf numFmtId="2" fontId="0" fillId="0" borderId="0" xfId="0" applyNumberFormat="1" applyFont="1" applyBorder="1" applyAlignment="1">
      <alignment horizontal="center"/>
    </xf>
    <xf numFmtId="0" fontId="6" fillId="2" borderId="1" xfId="0" applyFont="1" applyFill="1" applyBorder="1" applyAlignment="1" applyProtection="1">
      <alignment vertical="top"/>
      <protection/>
    </xf>
    <xf numFmtId="0" fontId="6" fillId="2" borderId="2" xfId="0" applyFont="1" applyFill="1" applyBorder="1" applyAlignment="1" applyProtection="1">
      <alignment vertical="top"/>
      <protection/>
    </xf>
    <xf numFmtId="0" fontId="6" fillId="2" borderId="3" xfId="0" applyFont="1" applyFill="1" applyBorder="1" applyAlignment="1" applyProtection="1">
      <alignment vertical="top"/>
      <protection/>
    </xf>
    <xf numFmtId="0" fontId="6" fillId="0" borderId="0" xfId="0" applyFont="1" applyFill="1" applyBorder="1" applyAlignment="1" applyProtection="1">
      <alignment vertical="top"/>
      <protection/>
    </xf>
    <xf numFmtId="0" fontId="0" fillId="2" borderId="16" xfId="0" applyFill="1" applyBorder="1" applyAlignment="1">
      <alignment/>
    </xf>
    <xf numFmtId="0" fontId="0" fillId="2" borderId="0" xfId="0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0" fillId="2" borderId="34" xfId="0" applyFill="1" applyBorder="1" applyAlignment="1">
      <alignment/>
    </xf>
    <xf numFmtId="0" fontId="7" fillId="2" borderId="35" xfId="0" applyFont="1" applyFill="1" applyBorder="1" applyAlignment="1" applyProtection="1">
      <alignment wrapText="1"/>
      <protection/>
    </xf>
    <xf numFmtId="171" fontId="14" fillId="2" borderId="36" xfId="0" applyNumberFormat="1" applyFont="1" applyFill="1" applyBorder="1" applyAlignment="1" applyProtection="1">
      <alignment/>
      <protection/>
    </xf>
    <xf numFmtId="171" fontId="14" fillId="2" borderId="35" xfId="0" applyNumberFormat="1" applyFont="1" applyFill="1" applyBorder="1" applyAlignment="1" applyProtection="1">
      <alignment/>
      <protection/>
    </xf>
    <xf numFmtId="171" fontId="14" fillId="2" borderId="3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14" fillId="2" borderId="0" xfId="0" applyFont="1" applyFill="1" applyAlignment="1">
      <alignment horizontal="left"/>
    </xf>
    <xf numFmtId="1" fontId="0" fillId="0" borderId="30" xfId="0" applyNumberFormat="1" applyBorder="1" applyAlignment="1">
      <alignment vertical="center"/>
    </xf>
    <xf numFmtId="1" fontId="0" fillId="0" borderId="14" xfId="0" applyNumberFormat="1" applyBorder="1" applyAlignment="1">
      <alignment vertical="center"/>
    </xf>
    <xf numFmtId="0" fontId="8" fillId="3" borderId="2" xfId="0" applyFont="1" applyFill="1" applyBorder="1" applyAlignment="1" applyProtection="1">
      <alignment horizontal="left" vertical="top" wrapText="1"/>
      <protection/>
    </xf>
    <xf numFmtId="0" fontId="0" fillId="3" borderId="35" xfId="0" applyFill="1" applyBorder="1" applyAlignment="1">
      <alignment horizontal="left" vertical="top" wrapText="1"/>
    </xf>
    <xf numFmtId="0" fontId="7" fillId="2" borderId="38" xfId="0" applyFont="1" applyFill="1" applyBorder="1" applyAlignment="1" applyProtection="1">
      <alignment horizontal="center" wrapText="1"/>
      <protection/>
    </xf>
    <xf numFmtId="0" fontId="0" fillId="2" borderId="39" xfId="0" applyFill="1" applyBorder="1" applyAlignment="1">
      <alignment wrapText="1"/>
    </xf>
    <xf numFmtId="0" fontId="0" fillId="2" borderId="27" xfId="0" applyFill="1" applyBorder="1" applyAlignment="1">
      <alignment wrapText="1"/>
    </xf>
    <xf numFmtId="0" fontId="0" fillId="2" borderId="40" xfId="0" applyFill="1" applyBorder="1" applyAlignment="1">
      <alignment wrapText="1"/>
    </xf>
    <xf numFmtId="0" fontId="6" fillId="2" borderId="41" xfId="0" applyFont="1" applyFill="1" applyBorder="1" applyAlignment="1" applyProtection="1">
      <alignment horizontal="left" vertical="top" wrapText="1"/>
      <protection/>
    </xf>
    <xf numFmtId="0" fontId="0" fillId="2" borderId="42" xfId="0" applyFill="1" applyBorder="1" applyAlignment="1">
      <alignment horizontal="left"/>
    </xf>
    <xf numFmtId="0" fontId="0" fillId="2" borderId="43" xfId="0" applyFill="1" applyBorder="1" applyAlignment="1">
      <alignment horizontal="left"/>
    </xf>
    <xf numFmtId="0" fontId="13" fillId="3" borderId="44" xfId="0" applyFont="1" applyFill="1" applyBorder="1" applyAlignment="1" applyProtection="1">
      <alignment horizontal="center"/>
      <protection/>
    </xf>
    <xf numFmtId="0" fontId="13" fillId="3" borderId="45" xfId="0" applyFont="1" applyFill="1" applyBorder="1" applyAlignment="1" applyProtection="1">
      <alignment horizontal="center"/>
      <protection/>
    </xf>
    <xf numFmtId="0" fontId="13" fillId="3" borderId="15" xfId="0" applyFont="1" applyFill="1" applyBorder="1" applyAlignment="1" applyProtection="1">
      <alignment horizontal="center"/>
      <protection/>
    </xf>
    <xf numFmtId="0" fontId="0" fillId="3" borderId="11" xfId="0" applyFill="1" applyBorder="1" applyAlignment="1">
      <alignment/>
    </xf>
    <xf numFmtId="0" fontId="26" fillId="0" borderId="46" xfId="0" applyFont="1" applyBorder="1" applyAlignment="1" applyProtection="1">
      <alignment horizontal="center" textRotation="90"/>
      <protection/>
    </xf>
    <xf numFmtId="0" fontId="27" fillId="0" borderId="47" xfId="0" applyFont="1" applyBorder="1" applyAlignment="1">
      <alignment horizontal="center" textRotation="90"/>
    </xf>
    <xf numFmtId="0" fontId="4" fillId="0" borderId="46" xfId="0" applyFont="1" applyFill="1" applyBorder="1" applyAlignment="1" applyProtection="1">
      <alignment horizontal="center" vertical="top" textRotation="90"/>
      <protection locked="0"/>
    </xf>
    <xf numFmtId="0" fontId="9" fillId="0" borderId="47" xfId="0" applyFont="1" applyFill="1" applyBorder="1" applyAlignment="1" applyProtection="1">
      <alignment horizontal="center" vertical="top" textRotation="90"/>
      <protection locked="0"/>
    </xf>
    <xf numFmtId="0" fontId="9" fillId="0" borderId="48" xfId="0" applyFont="1" applyFill="1" applyBorder="1" applyAlignment="1" applyProtection="1">
      <alignment horizontal="center" vertical="top" textRotation="90"/>
      <protection locked="0"/>
    </xf>
    <xf numFmtId="1" fontId="1" fillId="0" borderId="16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71" fontId="0" fillId="4" borderId="16" xfId="0" applyNumberFormat="1" applyFill="1" applyBorder="1" applyAlignment="1" applyProtection="1">
      <alignment horizontal="center"/>
      <protection locked="0"/>
    </xf>
    <xf numFmtId="171" fontId="0" fillId="4" borderId="17" xfId="0" applyNumberFormat="1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0" fillId="4" borderId="17" xfId="0" applyFill="1" applyBorder="1" applyAlignment="1" applyProtection="1">
      <alignment horizontal="center"/>
      <protection locked="0"/>
    </xf>
    <xf numFmtId="0" fontId="0" fillId="4" borderId="30" xfId="0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7" fillId="2" borderId="27" xfId="0" applyFont="1" applyFill="1" applyBorder="1" applyAlignment="1">
      <alignment horizontal="left"/>
    </xf>
    <xf numFmtId="0" fontId="7" fillId="2" borderId="30" xfId="0" applyFont="1" applyFill="1" applyBorder="1" applyAlignment="1">
      <alignment horizontal="left"/>
    </xf>
    <xf numFmtId="0" fontId="20" fillId="2" borderId="49" xfId="0" applyFont="1" applyFill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0" fillId="0" borderId="36" xfId="0" applyBorder="1" applyAlignment="1">
      <alignment/>
    </xf>
    <xf numFmtId="0" fontId="0" fillId="0" borderId="51" xfId="0" applyBorder="1" applyAlignment="1">
      <alignment/>
    </xf>
    <xf numFmtId="0" fontId="7" fillId="2" borderId="16" xfId="0" applyFont="1" applyFill="1" applyBorder="1" applyAlignment="1" applyProtection="1">
      <alignment horizontal="left"/>
      <protection/>
    </xf>
    <xf numFmtId="0" fontId="7" fillId="2" borderId="0" xfId="0" applyFont="1" applyFill="1" applyBorder="1" applyAlignment="1" applyProtection="1">
      <alignment horizontal="left"/>
      <protection/>
    </xf>
    <xf numFmtId="0" fontId="11" fillId="3" borderId="34" xfId="0" applyFont="1" applyFill="1" applyBorder="1" applyAlignment="1">
      <alignment horizontal="center"/>
    </xf>
    <xf numFmtId="0" fontId="11" fillId="3" borderId="51" xfId="0" applyFont="1" applyFill="1" applyBorder="1" applyAlignment="1">
      <alignment horizontal="center"/>
    </xf>
    <xf numFmtId="0" fontId="13" fillId="3" borderId="52" xfId="0" applyFont="1" applyFill="1" applyBorder="1" applyAlignment="1" applyProtection="1">
      <alignment horizontal="right"/>
      <protection/>
    </xf>
    <xf numFmtId="0" fontId="13" fillId="3" borderId="11" xfId="0" applyFont="1" applyFill="1" applyBorder="1" applyAlignment="1" applyProtection="1">
      <alignment horizontal="right"/>
      <protection/>
    </xf>
    <xf numFmtId="0" fontId="11" fillId="2" borderId="34" xfId="0" applyFont="1" applyFill="1" applyBorder="1" applyAlignment="1">
      <alignment horizontal="center"/>
    </xf>
    <xf numFmtId="0" fontId="11" fillId="2" borderId="51" xfId="0" applyFont="1" applyFill="1" applyBorder="1" applyAlignment="1">
      <alignment horizontal="center"/>
    </xf>
    <xf numFmtId="0" fontId="6" fillId="2" borderId="1" xfId="0" applyFont="1" applyFill="1" applyBorder="1" applyAlignment="1" applyProtection="1">
      <alignment horizontal="left" wrapText="1"/>
      <protection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16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17" xfId="0" applyFill="1" applyBorder="1" applyAlignment="1">
      <alignment wrapText="1"/>
    </xf>
    <xf numFmtId="0" fontId="0" fillId="2" borderId="34" xfId="0" applyFill="1" applyBorder="1" applyAlignment="1">
      <alignment wrapText="1"/>
    </xf>
    <xf numFmtId="0" fontId="0" fillId="2" borderId="35" xfId="0" applyFill="1" applyBorder="1" applyAlignment="1">
      <alignment wrapText="1"/>
    </xf>
    <xf numFmtId="0" fontId="0" fillId="2" borderId="37" xfId="0" applyFill="1" applyBorder="1" applyAlignment="1">
      <alignment wrapText="1"/>
    </xf>
    <xf numFmtId="0" fontId="14" fillId="2" borderId="52" xfId="0" applyFont="1" applyFill="1" applyBorder="1" applyAlignment="1" applyProtection="1">
      <alignment horizontal="left"/>
      <protection/>
    </xf>
    <xf numFmtId="0" fontId="14" fillId="2" borderId="10" xfId="0" applyFont="1" applyFill="1" applyBorder="1" applyAlignment="1" applyProtection="1">
      <alignment horizontal="left"/>
      <protection/>
    </xf>
    <xf numFmtId="0" fontId="14" fillId="2" borderId="11" xfId="0" applyFont="1" applyFill="1" applyBorder="1" applyAlignment="1" applyProtection="1">
      <alignment horizontal="left"/>
      <protection/>
    </xf>
    <xf numFmtId="0" fontId="13" fillId="2" borderId="52" xfId="0" applyFont="1" applyFill="1" applyBorder="1" applyAlignment="1" applyProtection="1">
      <alignment horizontal="right"/>
      <protection/>
    </xf>
    <xf numFmtId="0" fontId="13" fillId="2" borderId="11" xfId="0" applyFont="1" applyFill="1" applyBorder="1" applyAlignment="1" applyProtection="1">
      <alignment horizontal="right"/>
      <protection/>
    </xf>
    <xf numFmtId="0" fontId="7" fillId="2" borderId="52" xfId="0" applyFont="1" applyFill="1" applyBorder="1" applyAlignment="1" applyProtection="1">
      <alignment horizontal="center" wrapText="1"/>
      <protection/>
    </xf>
    <xf numFmtId="0" fontId="7" fillId="2" borderId="10" xfId="0" applyFont="1" applyFill="1" applyBorder="1" applyAlignment="1" applyProtection="1">
      <alignment horizontal="center" wrapText="1"/>
      <protection/>
    </xf>
    <xf numFmtId="171" fontId="0" fillId="4" borderId="27" xfId="0" applyNumberFormat="1" applyFill="1" applyBorder="1" applyAlignment="1" applyProtection="1">
      <alignment horizontal="center"/>
      <protection locked="0"/>
    </xf>
    <xf numFmtId="171" fontId="0" fillId="4" borderId="14" xfId="0" applyNumberFormat="1" applyFill="1" applyBorder="1" applyAlignment="1" applyProtection="1">
      <alignment horizontal="center"/>
      <protection locked="0"/>
    </xf>
    <xf numFmtId="171" fontId="17" fillId="0" borderId="53" xfId="0" applyNumberFormat="1" applyFont="1" applyFill="1" applyBorder="1" applyAlignment="1" applyProtection="1">
      <alignment horizontal="center"/>
      <protection/>
    </xf>
    <xf numFmtId="1" fontId="1" fillId="0" borderId="27" xfId="0" applyNumberFormat="1" applyFont="1" applyFill="1" applyBorder="1" applyAlignment="1" applyProtection="1">
      <alignment horizontal="center"/>
      <protection/>
    </xf>
    <xf numFmtId="1" fontId="1" fillId="0" borderId="30" xfId="0" applyNumberFormat="1" applyFont="1" applyFill="1" applyBorder="1" applyAlignment="1" applyProtection="1">
      <alignment horizontal="center"/>
      <protection/>
    </xf>
    <xf numFmtId="0" fontId="20" fillId="2" borderId="54" xfId="0" applyFont="1" applyFill="1" applyBorder="1" applyAlignment="1">
      <alignment horizontal="center" vertical="center" wrapText="1"/>
    </xf>
    <xf numFmtId="0" fontId="20" fillId="2" borderId="55" xfId="0" applyFont="1" applyFill="1" applyBorder="1" applyAlignment="1">
      <alignment horizontal="center" vertical="center" wrapText="1"/>
    </xf>
    <xf numFmtId="0" fontId="20" fillId="2" borderId="56" xfId="0" applyFont="1" applyFill="1" applyBorder="1" applyAlignment="1">
      <alignment horizontal="center" vertical="center" wrapText="1"/>
    </xf>
    <xf numFmtId="0" fontId="20" fillId="2" borderId="57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 applyProtection="1">
      <alignment horizontal="left"/>
      <protection/>
    </xf>
    <xf numFmtId="0" fontId="7" fillId="2" borderId="30" xfId="0" applyFont="1" applyFill="1" applyBorder="1" applyAlignment="1" applyProtection="1">
      <alignment horizontal="left"/>
      <protection/>
    </xf>
    <xf numFmtId="0" fontId="7" fillId="2" borderId="38" xfId="0" applyFont="1" applyFill="1" applyBorder="1" applyAlignment="1" applyProtection="1">
      <alignment horizontal="left"/>
      <protection/>
    </xf>
    <xf numFmtId="0" fontId="7" fillId="2" borderId="58" xfId="0" applyFont="1" applyFill="1" applyBorder="1" applyAlignment="1" applyProtection="1">
      <alignment horizontal="left"/>
      <protection/>
    </xf>
    <xf numFmtId="0" fontId="6" fillId="2" borderId="59" xfId="0" applyFont="1" applyFill="1" applyBorder="1" applyAlignment="1" applyProtection="1">
      <alignment horizontal="left" vertical="center"/>
      <protection/>
    </xf>
    <xf numFmtId="0" fontId="6" fillId="2" borderId="54" xfId="0" applyFont="1" applyFill="1" applyBorder="1" applyAlignment="1" applyProtection="1">
      <alignment horizontal="left" vertical="center"/>
      <protection/>
    </xf>
    <xf numFmtId="0" fontId="6" fillId="2" borderId="60" xfId="0" applyFont="1" applyFill="1" applyBorder="1" applyAlignment="1" applyProtection="1">
      <alignment horizontal="left" vertical="center"/>
      <protection/>
    </xf>
    <xf numFmtId="0" fontId="6" fillId="2" borderId="56" xfId="0" applyFont="1" applyFill="1" applyBorder="1" applyAlignment="1" applyProtection="1">
      <alignment horizontal="left" vertical="center"/>
      <protection/>
    </xf>
    <xf numFmtId="0" fontId="0" fillId="0" borderId="2" xfId="0" applyBorder="1" applyAlignment="1">
      <alignment horizontal="left" indent="3"/>
    </xf>
    <xf numFmtId="0" fontId="0" fillId="0" borderId="0" xfId="0" applyBorder="1" applyAlignment="1">
      <alignment horizontal="left" indent="3"/>
    </xf>
    <xf numFmtId="0" fontId="7" fillId="2" borderId="7" xfId="0" applyFont="1" applyFill="1" applyBorder="1" applyAlignment="1" applyProtection="1">
      <alignment horizontal="center"/>
      <protection/>
    </xf>
    <xf numFmtId="0" fontId="7" fillId="2" borderId="58" xfId="0" applyFont="1" applyFill="1" applyBorder="1" applyAlignment="1" applyProtection="1">
      <alignment horizontal="center"/>
      <protection/>
    </xf>
    <xf numFmtId="0" fontId="7" fillId="2" borderId="8" xfId="0" applyFont="1" applyFill="1" applyBorder="1" applyAlignment="1" applyProtection="1">
      <alignment horizontal="center"/>
      <protection/>
    </xf>
    <xf numFmtId="0" fontId="1" fillId="0" borderId="5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4" borderId="58" xfId="0" applyFill="1" applyBorder="1" applyAlignment="1" applyProtection="1">
      <alignment horizontal="center" vertical="center"/>
      <protection locked="0"/>
    </xf>
    <xf numFmtId="0" fontId="0" fillId="4" borderId="30" xfId="0" applyFill="1" applyBorder="1" applyAlignment="1" applyProtection="1">
      <alignment horizontal="center" vertical="center"/>
      <protection locked="0"/>
    </xf>
    <xf numFmtId="0" fontId="24" fillId="0" borderId="46" xfId="0" applyFont="1" applyFill="1" applyBorder="1" applyAlignment="1" applyProtection="1">
      <alignment horizontal="center" vertical="top" textRotation="90"/>
      <protection locked="0"/>
    </xf>
    <xf numFmtId="0" fontId="25" fillId="0" borderId="47" xfId="0" applyFont="1" applyFill="1" applyBorder="1" applyAlignment="1" applyProtection="1">
      <alignment horizontal="center" vertical="top" textRotation="90"/>
      <protection locked="0"/>
    </xf>
    <xf numFmtId="0" fontId="25" fillId="0" borderId="48" xfId="0" applyFont="1" applyFill="1" applyBorder="1" applyAlignment="1" applyProtection="1">
      <alignment horizontal="center" vertical="top" textRotation="90"/>
      <protection locked="0"/>
    </xf>
    <xf numFmtId="0" fontId="8" fillId="3" borderId="35" xfId="0" applyFont="1" applyFill="1" applyBorder="1" applyAlignment="1" applyProtection="1">
      <alignment horizontal="left" vertical="top" wrapText="1"/>
      <protection/>
    </xf>
    <xf numFmtId="0" fontId="13" fillId="3" borderId="52" xfId="0" applyFont="1" applyFill="1" applyBorder="1" applyAlignment="1" applyProtection="1">
      <alignment horizontal="center"/>
      <protection/>
    </xf>
    <xf numFmtId="0" fontId="13" fillId="3" borderId="11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47625</xdr:rowOff>
    </xdr:from>
    <xdr:to>
      <xdr:col>7</xdr:col>
      <xdr:colOff>428625</xdr:colOff>
      <xdr:row>8</xdr:row>
      <xdr:rowOff>0</xdr:rowOff>
    </xdr:to>
    <xdr:sp>
      <xdr:nvSpPr>
        <xdr:cNvPr id="1" name="Texte 2"/>
        <xdr:cNvSpPr txBox="1">
          <a:spLocks noChangeArrowheads="1"/>
        </xdr:cNvSpPr>
      </xdr:nvSpPr>
      <xdr:spPr>
        <a:xfrm>
          <a:off x="847725" y="47625"/>
          <a:ext cx="5019675" cy="155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latin typeface="Arial"/>
              <a:ea typeface="Arial"/>
              <a:cs typeface="Arial"/>
            </a:rPr>
            <a:t>Calculer la durée d'arrosage selon l'ETP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-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Modifiez (dans le tableau 1 -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Caractéristiques de l'installation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 les cases jaunes en fonction de  votre installation d'irrigation. Le tableau 1 vous calcule le nombre de d'arroseurs par m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et le débit d'eau en m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pour cette parcelle.
2 - Choisissez dans le tableau 2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la consommation théorique d'eau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de la culture selon le mois, la décade et les conditions métérologiques.
3 - Recherchez dans le tableau 3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la durée d'arrosage nécessaire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qui apporte la même quantité d'eau que la consommation théorique déterminée dans le tableau 2.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21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0" y="0"/>
          <a:ext cx="762000" cy="3733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40</xdr:row>
      <xdr:rowOff>0</xdr:rowOff>
    </xdr:to>
    <xdr:sp>
      <xdr:nvSpPr>
        <xdr:cNvPr id="3" name="Rectangle 6"/>
        <xdr:cNvSpPr>
          <a:spLocks/>
        </xdr:cNvSpPr>
      </xdr:nvSpPr>
      <xdr:spPr>
        <a:xfrm>
          <a:off x="0" y="4057650"/>
          <a:ext cx="762000" cy="405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22</xdr:row>
      <xdr:rowOff>95250</xdr:rowOff>
    </xdr:from>
    <xdr:to>
      <xdr:col>7</xdr:col>
      <xdr:colOff>485775</xdr:colOff>
      <xdr:row>28</xdr:row>
      <xdr:rowOff>161925</xdr:rowOff>
    </xdr:to>
    <xdr:sp>
      <xdr:nvSpPr>
        <xdr:cNvPr id="4" name="Texte 2"/>
        <xdr:cNvSpPr txBox="1">
          <a:spLocks noChangeArrowheads="1"/>
        </xdr:cNvSpPr>
      </xdr:nvSpPr>
      <xdr:spPr>
        <a:xfrm>
          <a:off x="904875" y="4000500"/>
          <a:ext cx="5019675" cy="1409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latin typeface="Arial"/>
              <a:ea typeface="Arial"/>
              <a:cs typeface="Arial"/>
            </a:rPr>
            <a:t>Calculer la fréquence d'irrigation nécessaire selon l'ETP et la RFU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-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Modifiez (dans le tableau 4 -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RFU du sol en mm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 les cases jaunes en fonction de  votre type de sol. Déterminez le % de terre fine selon la présence ou non de cailloux.
Le tableau 4 vous calcule la RFU de votre verger.
Le tableau 5 vous indique la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fréquence d'irrigation nécessaire en jour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(arrosage nécessaire après x jours)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selon la réserve du sol et la consommation (sans tenir compte des précipitations évantuelles ou des apports possibles par la nappe phréatique).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47625</xdr:rowOff>
    </xdr:from>
    <xdr:to>
      <xdr:col>7</xdr:col>
      <xdr:colOff>428625</xdr:colOff>
      <xdr:row>8</xdr:row>
      <xdr:rowOff>0</xdr:rowOff>
    </xdr:to>
    <xdr:sp>
      <xdr:nvSpPr>
        <xdr:cNvPr id="1" name="Texte 2"/>
        <xdr:cNvSpPr txBox="1">
          <a:spLocks noChangeArrowheads="1"/>
        </xdr:cNvSpPr>
      </xdr:nvSpPr>
      <xdr:spPr>
        <a:xfrm>
          <a:off x="847725" y="47625"/>
          <a:ext cx="5019675" cy="155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latin typeface="Arial"/>
              <a:ea typeface="Arial"/>
              <a:cs typeface="Arial"/>
            </a:rPr>
            <a:t>Calculer la durée d'arrosage selon l'ETP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-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Modifiez (dans le tableau 1 -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Caractéristiques de l'installation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 les cases jaunes en fonction de  votre installation d'irrigation. Le tableau 1 vous calcule le nombre de d'arroseurs par m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et le débit d'eau en m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pour cette parcelle.
2 - Choisissez dans le tableau 2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la consommation théorique d'eau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de la culture selon le mois, la décade et les conditions métérologiques.
3 - Recherchez dans le tableau 3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la durée d'arrosage nécessaire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qui apporte la même quantité d'eau que la consommation théorique déterminée dans le tableau 2.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21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0" y="0"/>
          <a:ext cx="762000" cy="3733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40</xdr:row>
      <xdr:rowOff>0</xdr:rowOff>
    </xdr:to>
    <xdr:sp>
      <xdr:nvSpPr>
        <xdr:cNvPr id="3" name="Rectangle 6"/>
        <xdr:cNvSpPr>
          <a:spLocks/>
        </xdr:cNvSpPr>
      </xdr:nvSpPr>
      <xdr:spPr>
        <a:xfrm>
          <a:off x="0" y="4057650"/>
          <a:ext cx="762000" cy="405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22</xdr:row>
      <xdr:rowOff>95250</xdr:rowOff>
    </xdr:from>
    <xdr:to>
      <xdr:col>7</xdr:col>
      <xdr:colOff>485775</xdr:colOff>
      <xdr:row>28</xdr:row>
      <xdr:rowOff>161925</xdr:rowOff>
    </xdr:to>
    <xdr:sp>
      <xdr:nvSpPr>
        <xdr:cNvPr id="4" name="Texte 2"/>
        <xdr:cNvSpPr txBox="1">
          <a:spLocks noChangeArrowheads="1"/>
        </xdr:cNvSpPr>
      </xdr:nvSpPr>
      <xdr:spPr>
        <a:xfrm>
          <a:off x="904875" y="4000500"/>
          <a:ext cx="5019675" cy="1409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latin typeface="Arial"/>
              <a:ea typeface="Arial"/>
              <a:cs typeface="Arial"/>
            </a:rPr>
            <a:t>Calculer la fréquence d'irrigation nécessaire selon l'ETP et la RFU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-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Modifiez (dans le tableau 4 -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RFU du sol en mm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 les cases jaunes en fonction de  votre type de sol. Déterminez le % de terre fine selon la présence ou non de cailloux.
Le tableau 4 vous calcule la RFU de votre verger.
Le tableau 5 vous indique la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fréquence d'irrigation nécessaire en jour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(arrosage nécessaire après x jours)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selon la réserve du sol et la consommation (sans tenir compte des précipitations évantuelles ou des apports possibles par la nappe phréatique).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47625</xdr:rowOff>
    </xdr:from>
    <xdr:to>
      <xdr:col>7</xdr:col>
      <xdr:colOff>428625</xdr:colOff>
      <xdr:row>8</xdr:row>
      <xdr:rowOff>0</xdr:rowOff>
    </xdr:to>
    <xdr:sp>
      <xdr:nvSpPr>
        <xdr:cNvPr id="1" name="Texte 2"/>
        <xdr:cNvSpPr txBox="1">
          <a:spLocks noChangeArrowheads="1"/>
        </xdr:cNvSpPr>
      </xdr:nvSpPr>
      <xdr:spPr>
        <a:xfrm>
          <a:off x="847725" y="47625"/>
          <a:ext cx="5019675" cy="155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latin typeface="Arial"/>
              <a:ea typeface="Arial"/>
              <a:cs typeface="Arial"/>
            </a:rPr>
            <a:t>Calculer la durée d'arrosage selon l'ETP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-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Modifiez (dans le tableau 1 -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Caractéristiques de l'installation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 les cases jaunes en fonction de  votre installation d'irrigation. Le tableau 1 vous calcule le nombre de d'arroseurs par m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et le débit d'eau en m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pour cette parcelle.
2 - Choisissez dans le tableau 2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la consommation théorique d'eau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de la culture selon le mois, la décade et les conditions métérologiques.
3 - Recherchez dans le tableau 3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la durée d'arrosage nécessaire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qui apporte la même quantité d'eau que la consommation théorique déterminée dans le tableau 2.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21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0" y="0"/>
          <a:ext cx="762000" cy="3733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40</xdr:row>
      <xdr:rowOff>0</xdr:rowOff>
    </xdr:to>
    <xdr:sp>
      <xdr:nvSpPr>
        <xdr:cNvPr id="3" name="Rectangle 6"/>
        <xdr:cNvSpPr>
          <a:spLocks/>
        </xdr:cNvSpPr>
      </xdr:nvSpPr>
      <xdr:spPr>
        <a:xfrm>
          <a:off x="0" y="4057650"/>
          <a:ext cx="762000" cy="405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22</xdr:row>
      <xdr:rowOff>95250</xdr:rowOff>
    </xdr:from>
    <xdr:to>
      <xdr:col>7</xdr:col>
      <xdr:colOff>485775</xdr:colOff>
      <xdr:row>28</xdr:row>
      <xdr:rowOff>161925</xdr:rowOff>
    </xdr:to>
    <xdr:sp>
      <xdr:nvSpPr>
        <xdr:cNvPr id="4" name="Texte 2"/>
        <xdr:cNvSpPr txBox="1">
          <a:spLocks noChangeArrowheads="1"/>
        </xdr:cNvSpPr>
      </xdr:nvSpPr>
      <xdr:spPr>
        <a:xfrm>
          <a:off x="904875" y="4000500"/>
          <a:ext cx="5019675" cy="1409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latin typeface="Arial"/>
              <a:ea typeface="Arial"/>
              <a:cs typeface="Arial"/>
            </a:rPr>
            <a:t>Calculer la fréquence d'irrigation nécessaire selon l'ETP et la RFU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-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Modifiez (dans le tableau 4 -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RFU du sol en mm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 les cases jaunes en fonction de  votre type de sol. Déterminez le % de terre fine selon la présence ou non de cailloux.
Le tableau 4 vous calcule la RFU de votre verger.
Le tableau 5 vous indique la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fréquence d'irrigation nécessaire en jour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(arrosage nécessaire après x jours)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selon la réserve du sol et la consommation (sans tenir compte des précipitations évantuelles ou des apports possibles par la nappe phréatique).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47625</xdr:rowOff>
    </xdr:from>
    <xdr:to>
      <xdr:col>7</xdr:col>
      <xdr:colOff>428625</xdr:colOff>
      <xdr:row>8</xdr:row>
      <xdr:rowOff>0</xdr:rowOff>
    </xdr:to>
    <xdr:sp>
      <xdr:nvSpPr>
        <xdr:cNvPr id="1" name="Texte 2"/>
        <xdr:cNvSpPr txBox="1">
          <a:spLocks noChangeArrowheads="1"/>
        </xdr:cNvSpPr>
      </xdr:nvSpPr>
      <xdr:spPr>
        <a:xfrm>
          <a:off x="847725" y="47625"/>
          <a:ext cx="5019675" cy="155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latin typeface="Arial"/>
              <a:ea typeface="Arial"/>
              <a:cs typeface="Arial"/>
            </a:rPr>
            <a:t>Calculer la durée d'arrosage selon l'ETP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-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Modifiez (dans le tableau 1 -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Caractéristiques de l'installation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 les cases jaunes en fonction de  votre installation d'irrigation. Le tableau 1 vous calcule le nombre de d'arroseurs par m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et le débit d'eau en m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pour cette parcelle.
2 - Choisissez dans le tableau 2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la consommation théorique d'eau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de la culture selon le mois, la décade et les conditions métérologiques.
3 - Recherchez dans le tableau 3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la durée d'arrosage nécessaire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qui apporte la même quantité d'eau que la consommation théorique déterminée dans le tableau 2.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21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0" y="0"/>
          <a:ext cx="762000" cy="3733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40</xdr:row>
      <xdr:rowOff>0</xdr:rowOff>
    </xdr:to>
    <xdr:sp>
      <xdr:nvSpPr>
        <xdr:cNvPr id="3" name="Rectangle 6"/>
        <xdr:cNvSpPr>
          <a:spLocks/>
        </xdr:cNvSpPr>
      </xdr:nvSpPr>
      <xdr:spPr>
        <a:xfrm>
          <a:off x="0" y="4057650"/>
          <a:ext cx="762000" cy="405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22</xdr:row>
      <xdr:rowOff>95250</xdr:rowOff>
    </xdr:from>
    <xdr:to>
      <xdr:col>7</xdr:col>
      <xdr:colOff>485775</xdr:colOff>
      <xdr:row>28</xdr:row>
      <xdr:rowOff>161925</xdr:rowOff>
    </xdr:to>
    <xdr:sp>
      <xdr:nvSpPr>
        <xdr:cNvPr id="4" name="Texte 2"/>
        <xdr:cNvSpPr txBox="1">
          <a:spLocks noChangeArrowheads="1"/>
        </xdr:cNvSpPr>
      </xdr:nvSpPr>
      <xdr:spPr>
        <a:xfrm>
          <a:off x="904875" y="4000500"/>
          <a:ext cx="5019675" cy="1409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latin typeface="Arial"/>
              <a:ea typeface="Arial"/>
              <a:cs typeface="Arial"/>
            </a:rPr>
            <a:t>Calculer la fréquence d'irrigation nécessaire selon l'ETP et la RFU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-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Modifiez (dans le tableau 4 -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RFU du sol en mm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 les cases jaunes en fonction de  votre type de sol. Déterminez le % de terre fine selon la présence ou non de cailloux.
Le tableau 4 vous calcule la RFU de votre verger.
Le tableau 5 vous indique la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fréquence d'irrigation nécessaire en jour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(arrosage nécessaire après x jours)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selon la réserve du sol et la consommation (sans tenir compte des précipitations évantuelles ou des apports possibles par la nappe phréatique).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47625</xdr:rowOff>
    </xdr:from>
    <xdr:to>
      <xdr:col>7</xdr:col>
      <xdr:colOff>428625</xdr:colOff>
      <xdr:row>8</xdr:row>
      <xdr:rowOff>0</xdr:rowOff>
    </xdr:to>
    <xdr:sp>
      <xdr:nvSpPr>
        <xdr:cNvPr id="1" name="Texte 2"/>
        <xdr:cNvSpPr txBox="1">
          <a:spLocks noChangeArrowheads="1"/>
        </xdr:cNvSpPr>
      </xdr:nvSpPr>
      <xdr:spPr>
        <a:xfrm>
          <a:off x="847725" y="47625"/>
          <a:ext cx="5019675" cy="155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latin typeface="Arial"/>
              <a:ea typeface="Arial"/>
              <a:cs typeface="Arial"/>
            </a:rPr>
            <a:t>Calculer la durée d'arrosage selon l'ETP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-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Modifiez (dans le tableau 1 -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Caractéristiques de l'installation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 les cases jaunes en fonction de  votre installation d'irrigation. Le tableau 1 vous calcule le nombre de d'arroseurs par m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et le débit d'eau en m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pour cette parcelle.
2 - Choisissez dans le tableau 2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la consommation théorique d'eau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de la culture selon le mois, la décade et les conditions métérologiques.
3 - Recherchez dans le tableau 3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la durée d'arrosage nécessaire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qui apporte la même quantité d'eau que la consommation théorique déterminée dans le tableau 2.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21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0" y="0"/>
          <a:ext cx="762000" cy="3733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40</xdr:row>
      <xdr:rowOff>0</xdr:rowOff>
    </xdr:to>
    <xdr:sp>
      <xdr:nvSpPr>
        <xdr:cNvPr id="3" name="Rectangle 6"/>
        <xdr:cNvSpPr>
          <a:spLocks/>
        </xdr:cNvSpPr>
      </xdr:nvSpPr>
      <xdr:spPr>
        <a:xfrm>
          <a:off x="0" y="4057650"/>
          <a:ext cx="762000" cy="405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22</xdr:row>
      <xdr:rowOff>95250</xdr:rowOff>
    </xdr:from>
    <xdr:to>
      <xdr:col>7</xdr:col>
      <xdr:colOff>485775</xdr:colOff>
      <xdr:row>28</xdr:row>
      <xdr:rowOff>161925</xdr:rowOff>
    </xdr:to>
    <xdr:sp>
      <xdr:nvSpPr>
        <xdr:cNvPr id="4" name="Texte 2"/>
        <xdr:cNvSpPr txBox="1">
          <a:spLocks noChangeArrowheads="1"/>
        </xdr:cNvSpPr>
      </xdr:nvSpPr>
      <xdr:spPr>
        <a:xfrm>
          <a:off x="904875" y="4000500"/>
          <a:ext cx="5019675" cy="1409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latin typeface="Arial"/>
              <a:ea typeface="Arial"/>
              <a:cs typeface="Arial"/>
            </a:rPr>
            <a:t>Calculer la fréquence d'irrigation nécessaire selon l'ETP et la RFU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-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Modifiez (dans le tableau 4 -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RFU du sol en mm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 les cases jaunes en fonction de  votre type de sol. Déterminez le % de terre fine selon la présence ou non de cailloux.
Le tableau 4 vous calcule la RFU de votre verger.
Le tableau 5 vous indique la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fréquence d'irrigation nécessaire en jour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(arrosage nécessaire après x jours)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selon la réserve du sol et la consommation (sans tenir compte des précipitations évantuelles ou des apports possibles par la nappe phréatique).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oleObject" Target="../embeddings/oleObject_1_2.bin" /><Relationship Id="rId5" Type="http://schemas.openxmlformats.org/officeDocument/2006/relationships/oleObject" Target="../embeddings/oleObject_1_3.bin" /><Relationship Id="rId6" Type="http://schemas.openxmlformats.org/officeDocument/2006/relationships/oleObject" Target="../embeddings/oleObject_1_4.bin" /><Relationship Id="rId7" Type="http://schemas.openxmlformats.org/officeDocument/2006/relationships/oleObject" Target="../embeddings/oleObject_1_5.bin" /><Relationship Id="rId8" Type="http://schemas.openxmlformats.org/officeDocument/2006/relationships/vmlDrawing" Target="../drawings/vmlDrawing2.vm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oleObject" Target="../embeddings/oleObject_2_0.bin" /><Relationship Id="rId3" Type="http://schemas.openxmlformats.org/officeDocument/2006/relationships/oleObject" Target="../embeddings/oleObject_2_1.bin" /><Relationship Id="rId4" Type="http://schemas.openxmlformats.org/officeDocument/2006/relationships/oleObject" Target="../embeddings/oleObject_2_2.bin" /><Relationship Id="rId5" Type="http://schemas.openxmlformats.org/officeDocument/2006/relationships/oleObject" Target="../embeddings/oleObject_2_3.bin" /><Relationship Id="rId6" Type="http://schemas.openxmlformats.org/officeDocument/2006/relationships/oleObject" Target="../embeddings/oleObject_2_4.bin" /><Relationship Id="rId7" Type="http://schemas.openxmlformats.org/officeDocument/2006/relationships/oleObject" Target="../embeddings/oleObject_2_5.bin" /><Relationship Id="rId8" Type="http://schemas.openxmlformats.org/officeDocument/2006/relationships/vmlDrawing" Target="../drawings/vmlDrawing3.vml" /><Relationship Id="rId9" Type="http://schemas.openxmlformats.org/officeDocument/2006/relationships/drawing" Target="../drawings/drawing3.xml" /><Relationship Id="rId10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oleObject" Target="../embeddings/oleObject_3_0.bin" /><Relationship Id="rId3" Type="http://schemas.openxmlformats.org/officeDocument/2006/relationships/oleObject" Target="../embeddings/oleObject_3_1.bin" /><Relationship Id="rId4" Type="http://schemas.openxmlformats.org/officeDocument/2006/relationships/oleObject" Target="../embeddings/oleObject_3_2.bin" /><Relationship Id="rId5" Type="http://schemas.openxmlformats.org/officeDocument/2006/relationships/oleObject" Target="../embeddings/oleObject_3_3.bin" /><Relationship Id="rId6" Type="http://schemas.openxmlformats.org/officeDocument/2006/relationships/oleObject" Target="../embeddings/oleObject_3_4.bin" /><Relationship Id="rId7" Type="http://schemas.openxmlformats.org/officeDocument/2006/relationships/oleObject" Target="../embeddings/oleObject_3_5.bin" /><Relationship Id="rId8" Type="http://schemas.openxmlformats.org/officeDocument/2006/relationships/vmlDrawing" Target="../drawings/vmlDrawing4.vml" /><Relationship Id="rId9" Type="http://schemas.openxmlformats.org/officeDocument/2006/relationships/drawing" Target="../drawings/drawing4.xml" /><Relationship Id="rId10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oleObject" Target="../embeddings/oleObject_4_0.bin" /><Relationship Id="rId3" Type="http://schemas.openxmlformats.org/officeDocument/2006/relationships/oleObject" Target="../embeddings/oleObject_4_1.bin" /><Relationship Id="rId4" Type="http://schemas.openxmlformats.org/officeDocument/2006/relationships/oleObject" Target="../embeddings/oleObject_4_2.bin" /><Relationship Id="rId5" Type="http://schemas.openxmlformats.org/officeDocument/2006/relationships/oleObject" Target="../embeddings/oleObject_4_3.bin" /><Relationship Id="rId6" Type="http://schemas.openxmlformats.org/officeDocument/2006/relationships/oleObject" Target="../embeddings/oleObject_4_4.bin" /><Relationship Id="rId7" Type="http://schemas.openxmlformats.org/officeDocument/2006/relationships/oleObject" Target="../embeddings/oleObject_4_5.bin" /><Relationship Id="rId8" Type="http://schemas.openxmlformats.org/officeDocument/2006/relationships/vmlDrawing" Target="../drawings/vmlDrawing5.vml" /><Relationship Id="rId9" Type="http://schemas.openxmlformats.org/officeDocument/2006/relationships/drawing" Target="../drawings/drawing5.xml" /><Relationship Id="rId10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G52"/>
  <sheetViews>
    <sheetView showGridLines="0" showZeros="0" tabSelected="1" zoomScale="91" zoomScaleNormal="91" workbookViewId="0" topLeftCell="A1">
      <selection activeCell="G50" sqref="G50:H50"/>
    </sheetView>
  </sheetViews>
  <sheetFormatPr defaultColWidth="11.421875" defaultRowHeight="12.75"/>
  <cols>
    <col min="2" max="2" width="17.421875" style="0" customWidth="1"/>
    <col min="3" max="3" width="15.57421875" style="0" customWidth="1"/>
    <col min="5" max="5" width="6.8515625" style="0" customWidth="1"/>
    <col min="6" max="7" width="9.421875" style="0" customWidth="1"/>
    <col min="8" max="14" width="8.8515625" style="0" customWidth="1"/>
    <col min="15" max="15" width="5.7109375" style="0" customWidth="1"/>
    <col min="16" max="18" width="7.7109375" style="0" customWidth="1"/>
    <col min="19" max="19" width="11.28125" style="0" customWidth="1"/>
    <col min="20" max="21" width="13.57421875" style="0" customWidth="1"/>
    <col min="22" max="22" width="23.00390625" style="0" customWidth="1"/>
    <col min="25" max="25" width="8.421875" style="0" customWidth="1"/>
    <col min="26" max="27" width="10.421875" style="0" customWidth="1"/>
    <col min="28" max="33" width="8.57421875" style="0" bestFit="1" customWidth="1"/>
  </cols>
  <sheetData>
    <row r="1" spans="1:33" ht="24.75" customHeight="1">
      <c r="A1" s="124" t="s">
        <v>63</v>
      </c>
      <c r="B1" s="1"/>
      <c r="E1" s="2"/>
      <c r="I1" s="3" t="s">
        <v>0</v>
      </c>
      <c r="J1" s="4"/>
      <c r="K1" s="4"/>
      <c r="L1" s="4"/>
      <c r="M1" s="4"/>
      <c r="N1" s="5"/>
      <c r="P1" s="115" t="s">
        <v>1</v>
      </c>
      <c r="Q1" s="116"/>
      <c r="R1" s="116"/>
      <c r="S1" s="117"/>
      <c r="V1" s="109" t="s">
        <v>63</v>
      </c>
      <c r="W1" s="109"/>
      <c r="X1" s="109"/>
      <c r="Y1" s="109"/>
      <c r="Z1" s="109"/>
      <c r="AC1" s="6" t="s">
        <v>3</v>
      </c>
      <c r="AD1" s="7"/>
      <c r="AE1" s="7"/>
      <c r="AF1" s="7"/>
      <c r="AG1" s="7"/>
    </row>
    <row r="2" spans="1:33" ht="24.75" customHeight="1">
      <c r="A2" s="125"/>
      <c r="B2" s="8"/>
      <c r="E2" s="2"/>
      <c r="I2" s="147" t="s">
        <v>4</v>
      </c>
      <c r="J2" s="148"/>
      <c r="K2" s="9"/>
      <c r="L2" s="9"/>
      <c r="M2" s="10"/>
      <c r="N2" s="11" t="s">
        <v>5</v>
      </c>
      <c r="P2" s="111" t="s">
        <v>6</v>
      </c>
      <c r="Q2" s="112"/>
      <c r="R2" s="12" t="s">
        <v>7</v>
      </c>
      <c r="S2" s="13"/>
      <c r="V2" s="110"/>
      <c r="W2" s="110"/>
      <c r="X2" s="110"/>
      <c r="Y2" s="110"/>
      <c r="Z2" s="110"/>
      <c r="AC2" s="143" t="s">
        <v>4</v>
      </c>
      <c r="AD2" s="144"/>
      <c r="AE2" s="14"/>
      <c r="AF2" s="14"/>
      <c r="AG2" s="14"/>
    </row>
    <row r="3" spans="1:33" ht="12.75" customHeight="1">
      <c r="A3" s="125"/>
      <c r="B3" s="8"/>
      <c r="E3" s="2"/>
      <c r="I3" s="161" t="s">
        <v>8</v>
      </c>
      <c r="J3" s="162"/>
      <c r="K3" s="15" t="s">
        <v>9</v>
      </c>
      <c r="L3" s="16" t="s">
        <v>9</v>
      </c>
      <c r="M3" s="15" t="s">
        <v>9</v>
      </c>
      <c r="N3" s="17" t="s">
        <v>10</v>
      </c>
      <c r="P3" s="113"/>
      <c r="Q3" s="114"/>
      <c r="R3" s="18" t="s">
        <v>11</v>
      </c>
      <c r="S3" s="19"/>
      <c r="V3" s="118" t="s">
        <v>12</v>
      </c>
      <c r="W3" s="119"/>
      <c r="X3" s="120" t="s">
        <v>13</v>
      </c>
      <c r="Y3" s="121"/>
      <c r="Z3" s="21" t="s">
        <v>10</v>
      </c>
      <c r="AC3" s="145" t="s">
        <v>8</v>
      </c>
      <c r="AD3" s="146"/>
      <c r="AE3" s="22" t="s">
        <v>14</v>
      </c>
      <c r="AF3" s="20" t="s">
        <v>14</v>
      </c>
      <c r="AG3" s="22" t="s">
        <v>14</v>
      </c>
    </row>
    <row r="4" spans="1:33" ht="12.75">
      <c r="A4" s="125"/>
      <c r="B4" s="8"/>
      <c r="I4" s="23" t="s">
        <v>15</v>
      </c>
      <c r="J4" s="24">
        <v>1</v>
      </c>
      <c r="K4" s="25">
        <f aca="true" t="shared" si="0" ref="K4:K21">AE4*$N4</f>
        <v>1.092</v>
      </c>
      <c r="L4" s="26">
        <f aca="true" t="shared" si="1" ref="L4:L21">AF4*$N4</f>
        <v>0.58</v>
      </c>
      <c r="M4" s="26">
        <f aca="true" t="shared" si="2" ref="M4:M21">AG4*$N4</f>
        <v>0.2</v>
      </c>
      <c r="N4" s="27">
        <v>0.4</v>
      </c>
      <c r="P4" s="127">
        <f aca="true" t="shared" si="3" ref="P4:P21">$E$15*$E$18*R4</f>
        <v>2.047720797720798</v>
      </c>
      <c r="Q4" s="128"/>
      <c r="R4" s="129">
        <v>0.5</v>
      </c>
      <c r="S4" s="130"/>
      <c r="V4" s="28"/>
      <c r="W4" s="29"/>
      <c r="X4" s="28" t="s">
        <v>16</v>
      </c>
      <c r="Y4" s="29"/>
      <c r="Z4" s="30">
        <v>0.4</v>
      </c>
      <c r="AC4" s="23" t="s">
        <v>15</v>
      </c>
      <c r="AD4" s="31">
        <v>1</v>
      </c>
      <c r="AE4" s="32">
        <v>2.73</v>
      </c>
      <c r="AF4" s="32">
        <v>1.45</v>
      </c>
      <c r="AG4" s="33">
        <v>0.5</v>
      </c>
    </row>
    <row r="5" spans="1:33" ht="12.75">
      <c r="A5" s="125"/>
      <c r="B5" s="8"/>
      <c r="I5" s="23"/>
      <c r="J5" s="24">
        <v>2</v>
      </c>
      <c r="K5" s="25">
        <f t="shared" si="0"/>
        <v>1.3800000000000001</v>
      </c>
      <c r="L5" s="26">
        <f t="shared" si="1"/>
        <v>0.6400000000000001</v>
      </c>
      <c r="M5" s="26">
        <f t="shared" si="2"/>
        <v>0.2</v>
      </c>
      <c r="N5" s="27">
        <v>0.4</v>
      </c>
      <c r="P5" s="127">
        <f t="shared" si="3"/>
        <v>4.095441595441596</v>
      </c>
      <c r="Q5" s="128"/>
      <c r="R5" s="129">
        <v>1</v>
      </c>
      <c r="S5" s="130"/>
      <c r="V5" s="34"/>
      <c r="W5" s="35"/>
      <c r="X5" s="34" t="s">
        <v>17</v>
      </c>
      <c r="Y5" s="35"/>
      <c r="Z5" s="36">
        <v>0.5</v>
      </c>
      <c r="AC5" s="23"/>
      <c r="AD5" s="24">
        <v>2</v>
      </c>
      <c r="AE5" s="32">
        <v>3.45</v>
      </c>
      <c r="AF5" s="32">
        <v>1.6</v>
      </c>
      <c r="AG5" s="33">
        <v>0.5</v>
      </c>
    </row>
    <row r="6" spans="1:33" ht="12.75">
      <c r="A6" s="125"/>
      <c r="B6" s="8"/>
      <c r="I6" s="37"/>
      <c r="J6" s="38">
        <v>3</v>
      </c>
      <c r="K6" s="39">
        <f t="shared" si="0"/>
        <v>1.785</v>
      </c>
      <c r="L6" s="40">
        <f t="shared" si="1"/>
        <v>1</v>
      </c>
      <c r="M6" s="40">
        <f t="shared" si="2"/>
        <v>0.25</v>
      </c>
      <c r="N6" s="41">
        <v>0.5</v>
      </c>
      <c r="P6" s="127">
        <f t="shared" si="3"/>
        <v>6.1431623931623935</v>
      </c>
      <c r="Q6" s="128"/>
      <c r="R6" s="129">
        <v>1.5</v>
      </c>
      <c r="S6" s="130"/>
      <c r="V6" s="34"/>
      <c r="W6" s="35"/>
      <c r="X6" s="34" t="s">
        <v>18</v>
      </c>
      <c r="Y6" s="35"/>
      <c r="Z6" s="36">
        <v>0.7</v>
      </c>
      <c r="AC6" s="37"/>
      <c r="AD6" s="38">
        <v>3</v>
      </c>
      <c r="AE6" s="42">
        <v>3.57</v>
      </c>
      <c r="AF6" s="42">
        <v>2</v>
      </c>
      <c r="AG6" s="43">
        <v>0.5</v>
      </c>
    </row>
    <row r="7" spans="1:33" ht="12.75">
      <c r="A7" s="125"/>
      <c r="B7" s="8"/>
      <c r="I7" s="23" t="s">
        <v>19</v>
      </c>
      <c r="J7" s="24">
        <v>1</v>
      </c>
      <c r="K7" s="25">
        <f t="shared" si="0"/>
        <v>2.18</v>
      </c>
      <c r="L7" s="26">
        <f t="shared" si="1"/>
        <v>1.08</v>
      </c>
      <c r="M7" s="26">
        <f t="shared" si="2"/>
        <v>0.25</v>
      </c>
      <c r="N7" s="27">
        <v>0.5</v>
      </c>
      <c r="P7" s="127">
        <f t="shared" si="3"/>
        <v>8.190883190883191</v>
      </c>
      <c r="Q7" s="128"/>
      <c r="R7" s="129">
        <v>2</v>
      </c>
      <c r="S7" s="130"/>
      <c r="V7" s="34"/>
      <c r="W7" s="35"/>
      <c r="X7" s="34" t="s">
        <v>20</v>
      </c>
      <c r="Y7" s="35"/>
      <c r="Z7" s="36">
        <v>0.5</v>
      </c>
      <c r="AC7" s="23" t="s">
        <v>19</v>
      </c>
      <c r="AD7" s="24">
        <v>1</v>
      </c>
      <c r="AE7" s="32">
        <v>4.36</v>
      </c>
      <c r="AF7" s="32">
        <v>2.16</v>
      </c>
      <c r="AG7" s="33">
        <v>0.5</v>
      </c>
    </row>
    <row r="8" spans="1:33" ht="12.75" customHeight="1">
      <c r="A8" s="125"/>
      <c r="B8" s="8"/>
      <c r="I8" s="23"/>
      <c r="J8" s="24">
        <v>2</v>
      </c>
      <c r="K8" s="25">
        <f t="shared" si="0"/>
        <v>2.025</v>
      </c>
      <c r="L8" s="26">
        <f t="shared" si="1"/>
        <v>1.15</v>
      </c>
      <c r="M8" s="26">
        <f t="shared" si="2"/>
        <v>0.25</v>
      </c>
      <c r="N8" s="27">
        <v>0.5</v>
      </c>
      <c r="P8" s="127">
        <f t="shared" si="3"/>
        <v>10.23860398860399</v>
      </c>
      <c r="Q8" s="128"/>
      <c r="R8" s="129">
        <v>2.5</v>
      </c>
      <c r="S8" s="130"/>
      <c r="V8" s="34"/>
      <c r="W8" s="35"/>
      <c r="X8" s="34" t="s">
        <v>21</v>
      </c>
      <c r="Y8" s="35"/>
      <c r="Z8" s="36">
        <v>0.4</v>
      </c>
      <c r="AC8" s="23"/>
      <c r="AD8" s="24">
        <v>2</v>
      </c>
      <c r="AE8" s="32">
        <v>4.05</v>
      </c>
      <c r="AF8" s="32">
        <v>2.3</v>
      </c>
      <c r="AG8" s="33">
        <v>0.5</v>
      </c>
    </row>
    <row r="9" spans="1:33" ht="12.75">
      <c r="A9" s="125"/>
      <c r="B9" s="8"/>
      <c r="I9" s="37"/>
      <c r="J9" s="38">
        <v>3</v>
      </c>
      <c r="K9" s="39">
        <f t="shared" si="0"/>
        <v>2.465</v>
      </c>
      <c r="L9" s="40">
        <f t="shared" si="1"/>
        <v>1.215</v>
      </c>
      <c r="M9" s="40">
        <f t="shared" si="2"/>
        <v>0.3</v>
      </c>
      <c r="N9" s="41">
        <v>0.5</v>
      </c>
      <c r="P9" s="127">
        <f t="shared" si="3"/>
        <v>12.286324786324787</v>
      </c>
      <c r="Q9" s="128"/>
      <c r="R9" s="129">
        <v>3</v>
      </c>
      <c r="S9" s="130"/>
      <c r="V9" s="34"/>
      <c r="W9" s="35"/>
      <c r="X9" s="34"/>
      <c r="Y9" s="35"/>
      <c r="Z9" s="36"/>
      <c r="AC9" s="37"/>
      <c r="AD9" s="38">
        <v>3</v>
      </c>
      <c r="AE9" s="42">
        <v>4.93</v>
      </c>
      <c r="AF9" s="42">
        <v>2.43</v>
      </c>
      <c r="AG9" s="43">
        <v>0.6</v>
      </c>
    </row>
    <row r="10" spans="1:33" ht="12.75" customHeight="1">
      <c r="A10" s="125"/>
      <c r="B10" s="8"/>
      <c r="C10" s="149" t="s">
        <v>22</v>
      </c>
      <c r="D10" s="150"/>
      <c r="E10" s="150"/>
      <c r="F10" s="151"/>
      <c r="I10" s="23" t="s">
        <v>23</v>
      </c>
      <c r="J10" s="24">
        <v>1</v>
      </c>
      <c r="K10" s="25">
        <f t="shared" si="0"/>
        <v>2.265</v>
      </c>
      <c r="L10" s="26">
        <f t="shared" si="1"/>
        <v>1.605</v>
      </c>
      <c r="M10" s="26">
        <f t="shared" si="2"/>
        <v>0.3</v>
      </c>
      <c r="N10" s="27">
        <v>0.5</v>
      </c>
      <c r="P10" s="127">
        <f t="shared" si="3"/>
        <v>14.334045584045585</v>
      </c>
      <c r="Q10" s="128"/>
      <c r="R10" s="129">
        <v>3.5</v>
      </c>
      <c r="S10" s="130"/>
      <c r="V10" s="44"/>
      <c r="W10" s="45"/>
      <c r="X10" s="44"/>
      <c r="Y10" s="45"/>
      <c r="Z10" s="46"/>
      <c r="AC10" s="23" t="s">
        <v>23</v>
      </c>
      <c r="AD10" s="24">
        <v>1</v>
      </c>
      <c r="AE10" s="32">
        <v>4.53</v>
      </c>
      <c r="AF10" s="32">
        <v>3.21</v>
      </c>
      <c r="AG10" s="33">
        <v>0.6</v>
      </c>
    </row>
    <row r="11" spans="1:33" ht="12.75" customHeight="1">
      <c r="A11" s="125"/>
      <c r="B11" s="8"/>
      <c r="C11" s="152"/>
      <c r="D11" s="153"/>
      <c r="E11" s="153"/>
      <c r="F11" s="154"/>
      <c r="I11" s="23"/>
      <c r="J11" s="24">
        <v>2</v>
      </c>
      <c r="K11" s="25">
        <f t="shared" si="0"/>
        <v>2.675</v>
      </c>
      <c r="L11" s="26">
        <f t="shared" si="1"/>
        <v>1.7</v>
      </c>
      <c r="M11" s="26">
        <f t="shared" si="2"/>
        <v>0.35</v>
      </c>
      <c r="N11" s="27">
        <v>0.5</v>
      </c>
      <c r="P11" s="127">
        <f t="shared" si="3"/>
        <v>16.381766381766383</v>
      </c>
      <c r="Q11" s="128"/>
      <c r="R11" s="129">
        <v>4</v>
      </c>
      <c r="S11" s="130"/>
      <c r="AC11" s="23"/>
      <c r="AD11" s="24">
        <v>2</v>
      </c>
      <c r="AE11" s="32">
        <v>5.35</v>
      </c>
      <c r="AF11" s="32">
        <v>3.4</v>
      </c>
      <c r="AG11" s="33">
        <v>0.7</v>
      </c>
    </row>
    <row r="12" spans="1:33" ht="12.75" customHeight="1">
      <c r="A12" s="125"/>
      <c r="B12" s="8"/>
      <c r="C12" s="152"/>
      <c r="D12" s="153"/>
      <c r="E12" s="153"/>
      <c r="F12" s="154"/>
      <c r="I12" s="37"/>
      <c r="J12" s="38">
        <v>3</v>
      </c>
      <c r="K12" s="39">
        <f t="shared" si="0"/>
        <v>3.409</v>
      </c>
      <c r="L12" s="40">
        <f t="shared" si="1"/>
        <v>2.5269999999999997</v>
      </c>
      <c r="M12" s="40">
        <f t="shared" si="2"/>
        <v>0.48999999999999994</v>
      </c>
      <c r="N12" s="41">
        <v>0.7</v>
      </c>
      <c r="P12" s="127">
        <f t="shared" si="3"/>
        <v>18.429487179487182</v>
      </c>
      <c r="Q12" s="128"/>
      <c r="R12" s="129">
        <v>4.5</v>
      </c>
      <c r="S12" s="130"/>
      <c r="V12" t="s">
        <v>24</v>
      </c>
      <c r="AC12" s="37"/>
      <c r="AD12" s="38">
        <v>3</v>
      </c>
      <c r="AE12" s="42">
        <v>4.87</v>
      </c>
      <c r="AF12" s="42">
        <v>3.61</v>
      </c>
      <c r="AG12" s="43">
        <v>0.7</v>
      </c>
    </row>
    <row r="13" spans="1:33" ht="12.75">
      <c r="A13" s="125"/>
      <c r="B13" s="8"/>
      <c r="C13" s="155"/>
      <c r="D13" s="156"/>
      <c r="E13" s="156"/>
      <c r="F13" s="157"/>
      <c r="I13" s="23" t="s">
        <v>25</v>
      </c>
      <c r="J13" s="24">
        <v>1</v>
      </c>
      <c r="K13" s="25">
        <f t="shared" si="0"/>
        <v>3.36</v>
      </c>
      <c r="L13" s="26">
        <f t="shared" si="1"/>
        <v>2.562</v>
      </c>
      <c r="M13" s="26">
        <f t="shared" si="2"/>
        <v>0.48999999999999994</v>
      </c>
      <c r="N13" s="27">
        <v>0.7</v>
      </c>
      <c r="P13" s="127">
        <f t="shared" si="3"/>
        <v>22.524928774928775</v>
      </c>
      <c r="Q13" s="128"/>
      <c r="R13" s="129">
        <v>5.5</v>
      </c>
      <c r="S13" s="130"/>
      <c r="AC13" s="23" t="s">
        <v>25</v>
      </c>
      <c r="AD13" s="24">
        <v>1</v>
      </c>
      <c r="AE13" s="32">
        <v>4.8</v>
      </c>
      <c r="AF13" s="32">
        <v>3.66</v>
      </c>
      <c r="AG13" s="33">
        <v>0.7</v>
      </c>
    </row>
    <row r="14" spans="1:33" ht="12.75" customHeight="1">
      <c r="A14" s="125"/>
      <c r="B14" s="8"/>
      <c r="C14" s="158" t="s">
        <v>26</v>
      </c>
      <c r="D14" s="159"/>
      <c r="E14" s="160"/>
      <c r="F14" s="47" t="s">
        <v>27</v>
      </c>
      <c r="I14" s="23"/>
      <c r="J14" s="24">
        <v>2</v>
      </c>
      <c r="K14" s="25">
        <f t="shared" si="0"/>
        <v>3.304</v>
      </c>
      <c r="L14" s="26">
        <f t="shared" si="1"/>
        <v>2.59</v>
      </c>
      <c r="M14" s="26">
        <f t="shared" si="2"/>
        <v>0.48999999999999994</v>
      </c>
      <c r="N14" s="27">
        <v>0.7</v>
      </c>
      <c r="P14" s="127">
        <f t="shared" si="3"/>
        <v>26.620370370370374</v>
      </c>
      <c r="Q14" s="128"/>
      <c r="R14" s="129">
        <v>6.5</v>
      </c>
      <c r="S14" s="130"/>
      <c r="AC14" s="23"/>
      <c r="AD14" s="24">
        <v>2</v>
      </c>
      <c r="AE14" s="32">
        <v>4.72</v>
      </c>
      <c r="AF14" s="32">
        <v>3.7</v>
      </c>
      <c r="AG14" s="33">
        <v>0.7</v>
      </c>
    </row>
    <row r="15" spans="1:33" ht="12.75" customHeight="1">
      <c r="A15" s="125"/>
      <c r="B15" s="8"/>
      <c r="C15" s="48" t="s">
        <v>28</v>
      </c>
      <c r="D15" s="49"/>
      <c r="E15" s="50">
        <v>1150</v>
      </c>
      <c r="F15" s="51" t="s">
        <v>29</v>
      </c>
      <c r="I15" s="37"/>
      <c r="J15" s="38">
        <v>3</v>
      </c>
      <c r="K15" s="39">
        <f t="shared" si="0"/>
        <v>2.36</v>
      </c>
      <c r="L15" s="40">
        <f t="shared" si="1"/>
        <v>2.07</v>
      </c>
      <c r="M15" s="40">
        <f t="shared" si="2"/>
        <v>0.3</v>
      </c>
      <c r="N15" s="41">
        <v>0.5</v>
      </c>
      <c r="P15" s="127">
        <f t="shared" si="3"/>
        <v>30.715811965811966</v>
      </c>
      <c r="Q15" s="128"/>
      <c r="R15" s="129">
        <v>7.5</v>
      </c>
      <c r="S15" s="130"/>
      <c r="AC15" s="37"/>
      <c r="AD15" s="38">
        <v>3</v>
      </c>
      <c r="AE15" s="42">
        <v>4.72</v>
      </c>
      <c r="AF15" s="42">
        <v>4.14</v>
      </c>
      <c r="AG15" s="43">
        <v>0.6</v>
      </c>
    </row>
    <row r="16" spans="1:33" ht="12.75">
      <c r="A16" s="125"/>
      <c r="B16" s="8"/>
      <c r="C16" s="52" t="s">
        <v>60</v>
      </c>
      <c r="D16" s="53"/>
      <c r="E16" s="54">
        <v>18</v>
      </c>
      <c r="F16" s="55" t="s">
        <v>30</v>
      </c>
      <c r="I16" s="23" t="s">
        <v>31</v>
      </c>
      <c r="J16" s="24">
        <v>1</v>
      </c>
      <c r="K16" s="25">
        <f t="shared" si="0"/>
        <v>2.105</v>
      </c>
      <c r="L16" s="26">
        <f t="shared" si="1"/>
        <v>1.27</v>
      </c>
      <c r="M16" s="26">
        <f t="shared" si="2"/>
        <v>0.25</v>
      </c>
      <c r="N16" s="27">
        <v>0.5</v>
      </c>
      <c r="P16" s="127">
        <f t="shared" si="3"/>
        <v>34.811253561253565</v>
      </c>
      <c r="Q16" s="128"/>
      <c r="R16" s="129">
        <v>8.5</v>
      </c>
      <c r="S16" s="130"/>
      <c r="AC16" s="23" t="s">
        <v>31</v>
      </c>
      <c r="AD16" s="24">
        <v>1</v>
      </c>
      <c r="AE16" s="32">
        <v>4.21</v>
      </c>
      <c r="AF16" s="32">
        <v>2.54</v>
      </c>
      <c r="AG16" s="33">
        <v>0.5</v>
      </c>
    </row>
    <row r="17" spans="1:33" ht="12.75">
      <c r="A17" s="125"/>
      <c r="B17" s="8"/>
      <c r="C17" s="52" t="s">
        <v>61</v>
      </c>
      <c r="D17" s="53"/>
      <c r="E17" s="54">
        <v>15.6</v>
      </c>
      <c r="F17" s="55" t="s">
        <v>30</v>
      </c>
      <c r="I17" s="23"/>
      <c r="J17" s="24">
        <v>2</v>
      </c>
      <c r="K17" s="25">
        <f t="shared" si="0"/>
        <v>2.08</v>
      </c>
      <c r="L17" s="26">
        <f t="shared" si="1"/>
        <v>1.25</v>
      </c>
      <c r="M17" s="26">
        <f t="shared" si="2"/>
        <v>0.25</v>
      </c>
      <c r="N17" s="27">
        <v>0.5</v>
      </c>
      <c r="P17" s="127">
        <f t="shared" si="3"/>
        <v>38.90669515669516</v>
      </c>
      <c r="Q17" s="128"/>
      <c r="R17" s="129">
        <v>9.5</v>
      </c>
      <c r="S17" s="130"/>
      <c r="AC17" s="23"/>
      <c r="AD17" s="24">
        <v>2</v>
      </c>
      <c r="AE17" s="32">
        <v>4.16</v>
      </c>
      <c r="AF17" s="32">
        <v>2.5</v>
      </c>
      <c r="AG17" s="33">
        <v>0.5</v>
      </c>
    </row>
    <row r="18" spans="1:33" ht="14.25">
      <c r="A18" s="125"/>
      <c r="B18" s="8"/>
      <c r="C18" s="52" t="s">
        <v>32</v>
      </c>
      <c r="D18" s="53"/>
      <c r="E18" s="56">
        <f>1/(E17*E16)</f>
        <v>0.0035612535612535613</v>
      </c>
      <c r="F18" s="55" t="s">
        <v>59</v>
      </c>
      <c r="I18" s="37"/>
      <c r="J18" s="38">
        <v>3</v>
      </c>
      <c r="K18" s="39">
        <f t="shared" si="0"/>
        <v>1.67</v>
      </c>
      <c r="L18" s="40">
        <f t="shared" si="1"/>
        <v>1.25</v>
      </c>
      <c r="M18" s="40">
        <f t="shared" si="2"/>
        <v>0.2</v>
      </c>
      <c r="N18" s="41">
        <v>0.5</v>
      </c>
      <c r="P18" s="127">
        <f t="shared" si="3"/>
        <v>43.00213675213676</v>
      </c>
      <c r="Q18" s="128"/>
      <c r="R18" s="129">
        <v>10.5</v>
      </c>
      <c r="S18" s="130"/>
      <c r="AC18" s="37"/>
      <c r="AD18" s="38">
        <v>3</v>
      </c>
      <c r="AE18" s="42">
        <v>3.34</v>
      </c>
      <c r="AF18" s="42">
        <v>2.5</v>
      </c>
      <c r="AG18" s="43">
        <v>0.4</v>
      </c>
    </row>
    <row r="19" spans="1:33" ht="12.75">
      <c r="A19" s="125"/>
      <c r="B19" s="8"/>
      <c r="C19" s="52" t="s">
        <v>33</v>
      </c>
      <c r="D19" s="53"/>
      <c r="E19" s="54">
        <v>100</v>
      </c>
      <c r="F19" s="55" t="s">
        <v>30</v>
      </c>
      <c r="I19" s="23" t="s">
        <v>34</v>
      </c>
      <c r="J19" s="24">
        <v>1</v>
      </c>
      <c r="K19" s="25">
        <f t="shared" si="0"/>
        <v>1.5318181818181815</v>
      </c>
      <c r="L19" s="26">
        <f t="shared" si="1"/>
        <v>1.25</v>
      </c>
      <c r="M19" s="26">
        <f t="shared" si="2"/>
        <v>0.2</v>
      </c>
      <c r="N19" s="27">
        <v>0.5</v>
      </c>
      <c r="P19" s="127">
        <f t="shared" si="3"/>
        <v>47.09757834757835</v>
      </c>
      <c r="Q19" s="128"/>
      <c r="R19" s="129">
        <v>11.5</v>
      </c>
      <c r="S19" s="130"/>
      <c r="AC19" s="23" t="s">
        <v>34</v>
      </c>
      <c r="AD19" s="24">
        <v>1</v>
      </c>
      <c r="AE19" s="32">
        <v>3.063636363636363</v>
      </c>
      <c r="AF19" s="32">
        <v>2.5</v>
      </c>
      <c r="AG19" s="33">
        <v>0.4</v>
      </c>
    </row>
    <row r="20" spans="1:33" ht="12.75">
      <c r="A20" s="125"/>
      <c r="B20" s="8"/>
      <c r="C20" s="52" t="s">
        <v>35</v>
      </c>
      <c r="D20" s="53"/>
      <c r="E20" s="54">
        <f>100/4</f>
        <v>25</v>
      </c>
      <c r="F20" s="55" t="s">
        <v>36</v>
      </c>
      <c r="I20" s="23"/>
      <c r="J20" s="24">
        <v>2</v>
      </c>
      <c r="K20" s="25">
        <f t="shared" si="0"/>
        <v>1.136</v>
      </c>
      <c r="L20" s="26">
        <f t="shared" si="1"/>
        <v>1</v>
      </c>
      <c r="M20" s="26">
        <f t="shared" si="2"/>
        <v>0.16000000000000003</v>
      </c>
      <c r="N20" s="27">
        <v>0.4</v>
      </c>
      <c r="P20" s="127">
        <f t="shared" si="3"/>
        <v>51.19301994301995</v>
      </c>
      <c r="Q20" s="128"/>
      <c r="R20" s="129">
        <v>12.5</v>
      </c>
      <c r="S20" s="130"/>
      <c r="AC20" s="23"/>
      <c r="AD20" s="24">
        <v>2</v>
      </c>
      <c r="AE20" s="32">
        <v>2.84</v>
      </c>
      <c r="AF20" s="32">
        <v>2.5</v>
      </c>
      <c r="AG20" s="33">
        <v>0.4</v>
      </c>
    </row>
    <row r="21" spans="1:33" ht="13.5" thickBot="1">
      <c r="A21" s="126"/>
      <c r="B21" s="8"/>
      <c r="C21" s="57" t="s">
        <v>37</v>
      </c>
      <c r="D21" s="58"/>
      <c r="E21" s="59">
        <f>E19*E20*E15/E16/1000</f>
        <v>159.72222222222223</v>
      </c>
      <c r="F21" s="60" t="s">
        <v>38</v>
      </c>
      <c r="I21" s="61"/>
      <c r="J21" s="62">
        <v>3</v>
      </c>
      <c r="K21" s="63">
        <f t="shared" si="0"/>
        <v>0.8494545454545452</v>
      </c>
      <c r="L21" s="64">
        <f t="shared" si="1"/>
        <v>1</v>
      </c>
      <c r="M21" s="64">
        <f t="shared" si="2"/>
        <v>0.16000000000000003</v>
      </c>
      <c r="N21" s="65">
        <v>0.4</v>
      </c>
      <c r="P21" s="168">
        <f t="shared" si="3"/>
        <v>55.28846153846154</v>
      </c>
      <c r="Q21" s="169"/>
      <c r="R21" s="165">
        <v>13.5</v>
      </c>
      <c r="S21" s="166"/>
      <c r="AA21" s="66"/>
      <c r="AB21" s="66"/>
      <c r="AC21" s="61"/>
      <c r="AD21" s="62">
        <v>3</v>
      </c>
      <c r="AE21" s="42">
        <v>2.123636363636363</v>
      </c>
      <c r="AF21" s="67">
        <v>2.5</v>
      </c>
      <c r="AG21" s="68">
        <v>0.4</v>
      </c>
    </row>
    <row r="22" spans="1:33" ht="13.5" thickBot="1">
      <c r="A22" s="69"/>
      <c r="B22" s="69"/>
      <c r="C22" s="70"/>
      <c r="D22" s="70"/>
      <c r="E22" s="70"/>
      <c r="F22" s="71"/>
      <c r="G22" s="72"/>
      <c r="H22" s="73"/>
      <c r="I22" s="167" t="s">
        <v>39</v>
      </c>
      <c r="J22" s="167"/>
      <c r="K22" s="167"/>
      <c r="L22" s="167"/>
      <c r="M22" s="167"/>
      <c r="N22" s="167"/>
      <c r="O22" s="70"/>
      <c r="P22" s="70"/>
      <c r="Q22" s="70"/>
      <c r="R22" s="70"/>
      <c r="S22" s="70"/>
      <c r="AA22" s="74"/>
      <c r="AC22" s="74" t="s">
        <v>39</v>
      </c>
      <c r="AD22" s="74"/>
      <c r="AE22" s="74"/>
      <c r="AF22" s="74"/>
      <c r="AG22" s="74"/>
    </row>
    <row r="23" spans="1:19" ht="12" customHeight="1" thickBot="1">
      <c r="A23" s="75"/>
      <c r="B23" s="75"/>
      <c r="C23" s="76"/>
      <c r="D23" s="76"/>
      <c r="E23" s="76"/>
      <c r="F23" s="76"/>
      <c r="G23" s="77"/>
      <c r="H23" s="76"/>
      <c r="I23" s="77"/>
      <c r="J23" s="76"/>
      <c r="K23" s="77"/>
      <c r="L23" s="76"/>
      <c r="S23" s="78" t="s">
        <v>40</v>
      </c>
    </row>
    <row r="24" spans="1:27" ht="18.75" customHeight="1">
      <c r="A24" s="122" t="s">
        <v>62</v>
      </c>
      <c r="B24" s="75"/>
      <c r="C24" s="76"/>
      <c r="D24" s="76"/>
      <c r="E24" s="76"/>
      <c r="F24" s="76"/>
      <c r="G24" s="77"/>
      <c r="H24" s="76"/>
      <c r="I24" s="77"/>
      <c r="J24" s="76"/>
      <c r="K24" s="77"/>
      <c r="L24" s="76"/>
      <c r="S24" s="78"/>
      <c r="V24" s="82" t="s">
        <v>44</v>
      </c>
      <c r="W24" s="82" t="s">
        <v>49</v>
      </c>
      <c r="X24" s="82"/>
      <c r="Z24" s="106" t="s">
        <v>50</v>
      </c>
      <c r="AA24" s="83"/>
    </row>
    <row r="25" spans="1:26" ht="18.75" customHeight="1">
      <c r="A25" s="123"/>
      <c r="B25" s="75"/>
      <c r="C25" s="76"/>
      <c r="D25" s="76"/>
      <c r="E25" s="76"/>
      <c r="F25" s="76"/>
      <c r="G25" s="77"/>
      <c r="H25" s="76"/>
      <c r="I25" s="77"/>
      <c r="J25" s="76"/>
      <c r="K25" s="77"/>
      <c r="L25" s="76"/>
      <c r="S25" s="78"/>
      <c r="V25" s="84" t="s">
        <v>51</v>
      </c>
      <c r="W25" s="85">
        <v>0.45</v>
      </c>
      <c r="Z25">
        <v>20</v>
      </c>
    </row>
    <row r="26" spans="1:26" ht="18.75" customHeight="1">
      <c r="A26" s="123"/>
      <c r="B26" s="75"/>
      <c r="C26" s="76"/>
      <c r="D26" s="76"/>
      <c r="E26" s="76"/>
      <c r="F26" s="76"/>
      <c r="G26" s="77"/>
      <c r="H26" s="76"/>
      <c r="I26" s="77"/>
      <c r="J26" s="76"/>
      <c r="K26" s="77"/>
      <c r="L26" s="76"/>
      <c r="S26" s="78"/>
      <c r="U26" s="81"/>
      <c r="V26" s="84" t="s">
        <v>52</v>
      </c>
      <c r="W26" s="89">
        <v>0.6</v>
      </c>
      <c r="Z26">
        <v>30</v>
      </c>
    </row>
    <row r="27" spans="1:26" ht="18.75" customHeight="1">
      <c r="A27" s="123"/>
      <c r="B27" s="75"/>
      <c r="C27" s="76"/>
      <c r="D27" s="76"/>
      <c r="E27" s="76"/>
      <c r="F27" s="76"/>
      <c r="G27" s="77"/>
      <c r="H27" s="76"/>
      <c r="I27" s="77"/>
      <c r="J27" s="76"/>
      <c r="K27" s="77"/>
      <c r="L27" s="76"/>
      <c r="S27" s="78"/>
      <c r="V27" s="84" t="s">
        <v>54</v>
      </c>
      <c r="W27" s="89">
        <v>0.9</v>
      </c>
      <c r="Z27">
        <v>40</v>
      </c>
    </row>
    <row r="28" spans="1:30" ht="18.75" customHeight="1">
      <c r="A28" s="123"/>
      <c r="B28" s="75"/>
      <c r="C28" s="76"/>
      <c r="D28" s="76"/>
      <c r="E28" s="76"/>
      <c r="F28" s="76"/>
      <c r="G28" s="77"/>
      <c r="H28" s="76"/>
      <c r="I28" s="77"/>
      <c r="J28" s="76"/>
      <c r="K28" s="77"/>
      <c r="L28" s="76"/>
      <c r="S28" s="78"/>
      <c r="V28" s="84" t="s">
        <v>56</v>
      </c>
      <c r="W28" s="89">
        <v>0.9</v>
      </c>
      <c r="Z28">
        <v>50</v>
      </c>
      <c r="AC28" s="86"/>
      <c r="AD28" s="87"/>
    </row>
    <row r="29" spans="1:30" ht="18.75" customHeight="1">
      <c r="A29" s="123"/>
      <c r="B29" s="75"/>
      <c r="C29" s="76"/>
      <c r="D29" s="76"/>
      <c r="E29" s="76"/>
      <c r="F29" s="76"/>
      <c r="G29" s="77"/>
      <c r="H29" s="76"/>
      <c r="I29" s="77"/>
      <c r="J29" s="76"/>
      <c r="K29" s="77"/>
      <c r="L29" s="76"/>
      <c r="S29" s="78"/>
      <c r="V29" s="102" t="s">
        <v>45</v>
      </c>
      <c r="W29" s="103">
        <v>1.1</v>
      </c>
      <c r="Z29">
        <v>60</v>
      </c>
      <c r="AC29" s="86"/>
      <c r="AD29" s="87"/>
    </row>
    <row r="30" spans="1:30" ht="12.75">
      <c r="A30" s="123"/>
      <c r="B30" s="79"/>
      <c r="C30" s="178" t="s">
        <v>41</v>
      </c>
      <c r="D30" s="179"/>
      <c r="E30" s="179"/>
      <c r="F30" s="179"/>
      <c r="G30" s="179"/>
      <c r="H30" s="179"/>
      <c r="I30" s="179"/>
      <c r="J30" s="179"/>
      <c r="K30" s="179"/>
      <c r="L30" s="137" t="s">
        <v>42</v>
      </c>
      <c r="M30" s="138"/>
      <c r="N30" s="170" t="s">
        <v>43</v>
      </c>
      <c r="O30" s="171"/>
      <c r="V30" s="84" t="s">
        <v>58</v>
      </c>
      <c r="W30" s="89">
        <v>1.3</v>
      </c>
      <c r="Z30">
        <v>80</v>
      </c>
      <c r="AC30" s="86"/>
      <c r="AD30" s="87"/>
    </row>
    <row r="31" spans="1:30" ht="18" customHeight="1">
      <c r="A31" s="123"/>
      <c r="C31" s="180"/>
      <c r="D31" s="181"/>
      <c r="E31" s="181"/>
      <c r="F31" s="181"/>
      <c r="G31" s="181"/>
      <c r="H31" s="181"/>
      <c r="I31" s="181"/>
      <c r="J31" s="181"/>
      <c r="K31" s="181"/>
      <c r="L31" s="139"/>
      <c r="M31" s="140"/>
      <c r="N31" s="172"/>
      <c r="O31" s="173"/>
      <c r="W31" s="81"/>
      <c r="Z31">
        <v>100</v>
      </c>
      <c r="AC31" s="86"/>
      <c r="AD31" s="87"/>
    </row>
    <row r="32" spans="1:30" ht="21.75" customHeight="1">
      <c r="A32" s="123"/>
      <c r="C32" s="176" t="s">
        <v>44</v>
      </c>
      <c r="D32" s="177"/>
      <c r="E32" s="177"/>
      <c r="F32" s="131" t="s">
        <v>52</v>
      </c>
      <c r="G32" s="132"/>
      <c r="H32" s="80">
        <f>IF(F32="Sable pur",0.45,IF(F32="Sol sableux",0.6,IF(F32="Sol léger",0.9,IF(F32="Sol argilo-sableux",0.9,IF(F32="Limon argilo-sableux",1.1,IF(F32="Argile limono-sableux",1.3))))))</f>
        <v>0.6</v>
      </c>
      <c r="I32" s="141" t="s">
        <v>46</v>
      </c>
      <c r="J32" s="142"/>
      <c r="K32" s="142"/>
      <c r="L32" s="191">
        <v>80</v>
      </c>
      <c r="M32" s="191"/>
      <c r="N32" s="187">
        <f>H33*L32/100</f>
        <v>28.8</v>
      </c>
      <c r="O32" s="188"/>
      <c r="W32" s="81"/>
      <c r="Z32">
        <v>120</v>
      </c>
      <c r="AC32" s="86"/>
      <c r="AD32" s="87"/>
    </row>
    <row r="33" spans="1:30" ht="21.75" customHeight="1">
      <c r="A33" s="123"/>
      <c r="C33" s="174" t="s">
        <v>47</v>
      </c>
      <c r="D33" s="175"/>
      <c r="E33" s="175"/>
      <c r="F33" s="133">
        <v>60</v>
      </c>
      <c r="G33" s="134"/>
      <c r="H33" s="80">
        <f>F33*H32</f>
        <v>36</v>
      </c>
      <c r="I33" s="135" t="s">
        <v>48</v>
      </c>
      <c r="J33" s="136"/>
      <c r="K33" s="136"/>
      <c r="L33" s="192"/>
      <c r="M33" s="192"/>
      <c r="N33" s="189"/>
      <c r="O33" s="190"/>
      <c r="AC33" s="86"/>
      <c r="AD33" s="87"/>
    </row>
    <row r="34" spans="1:20" ht="16.5" customHeight="1">
      <c r="A34" s="123"/>
      <c r="B34" s="88"/>
      <c r="T34" s="81"/>
    </row>
    <row r="35" spans="1:22" ht="25.5" customHeight="1">
      <c r="A35" s="123"/>
      <c r="B35" s="88"/>
      <c r="C35" s="90" t="s">
        <v>53</v>
      </c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2"/>
      <c r="P35" s="93"/>
      <c r="Q35" s="93"/>
      <c r="R35" s="93"/>
      <c r="S35" s="93"/>
      <c r="T35" s="81"/>
      <c r="V35" s="81"/>
    </row>
    <row r="36" spans="1:19" ht="15" customHeight="1">
      <c r="A36" s="123"/>
      <c r="B36" s="88"/>
      <c r="C36" s="94"/>
      <c r="D36" s="95"/>
      <c r="E36" s="184" t="s">
        <v>55</v>
      </c>
      <c r="F36" s="185"/>
      <c r="G36" s="185"/>
      <c r="H36" s="185"/>
      <c r="I36" s="185"/>
      <c r="J36" s="185"/>
      <c r="K36" s="185"/>
      <c r="L36" s="185"/>
      <c r="M36" s="185"/>
      <c r="N36" s="185"/>
      <c r="O36" s="186"/>
      <c r="P36" s="96"/>
      <c r="Q36" s="96"/>
      <c r="R36" s="96"/>
      <c r="S36" s="96"/>
    </row>
    <row r="37" spans="1:23" ht="15" customHeight="1">
      <c r="A37" s="123"/>
      <c r="B37" s="88"/>
      <c r="C37" s="97"/>
      <c r="D37" s="98"/>
      <c r="E37" s="99">
        <v>0.5</v>
      </c>
      <c r="F37" s="100">
        <v>1</v>
      </c>
      <c r="G37" s="100">
        <v>1.5</v>
      </c>
      <c r="H37" s="100">
        <v>1.7</v>
      </c>
      <c r="I37" s="100">
        <v>2</v>
      </c>
      <c r="J37" s="100">
        <v>2.3</v>
      </c>
      <c r="K37" s="100">
        <v>2.6</v>
      </c>
      <c r="L37" s="100">
        <v>2.9</v>
      </c>
      <c r="M37" s="100">
        <v>3.2</v>
      </c>
      <c r="N37" s="100">
        <v>3.5</v>
      </c>
      <c r="O37" s="101"/>
      <c r="U37" s="85"/>
      <c r="W37" s="85"/>
    </row>
    <row r="38" spans="1:23" ht="35.25" customHeight="1">
      <c r="A38" s="123"/>
      <c r="B38" s="88"/>
      <c r="C38" s="163" t="s">
        <v>57</v>
      </c>
      <c r="D38" s="164"/>
      <c r="E38" s="107">
        <f aca="true" t="shared" si="4" ref="E38:N38">$N$32/E37</f>
        <v>57.6</v>
      </c>
      <c r="F38" s="107">
        <f t="shared" si="4"/>
        <v>28.8</v>
      </c>
      <c r="G38" s="107">
        <f t="shared" si="4"/>
        <v>19.2</v>
      </c>
      <c r="H38" s="107">
        <f t="shared" si="4"/>
        <v>16.941176470588236</v>
      </c>
      <c r="I38" s="107">
        <f t="shared" si="4"/>
        <v>14.4</v>
      </c>
      <c r="J38" s="107">
        <f t="shared" si="4"/>
        <v>12.521739130434783</v>
      </c>
      <c r="K38" s="107">
        <f t="shared" si="4"/>
        <v>11.076923076923077</v>
      </c>
      <c r="L38" s="107">
        <f t="shared" si="4"/>
        <v>9.931034482758621</v>
      </c>
      <c r="M38" s="107">
        <f t="shared" si="4"/>
        <v>9</v>
      </c>
      <c r="N38" s="107">
        <f t="shared" si="4"/>
        <v>8.22857142857143</v>
      </c>
      <c r="O38" s="108"/>
      <c r="P38" s="66"/>
      <c r="Q38" s="66"/>
      <c r="U38" s="85"/>
      <c r="W38" s="85"/>
    </row>
    <row r="39" spans="1:24" ht="12.75">
      <c r="A39" s="123"/>
      <c r="B39" s="88"/>
      <c r="G39" s="182"/>
      <c r="H39" s="182"/>
      <c r="I39" s="66"/>
      <c r="J39" s="66"/>
      <c r="K39" s="66"/>
      <c r="L39" s="66"/>
      <c r="M39" s="66"/>
      <c r="N39" s="66"/>
      <c r="O39" s="66"/>
      <c r="P39" s="66"/>
      <c r="Q39" s="66"/>
      <c r="U39" s="104"/>
      <c r="V39" s="104"/>
      <c r="W39" s="104"/>
      <c r="X39" s="104"/>
    </row>
    <row r="40" spans="1:24" ht="12.75">
      <c r="A40" s="123"/>
      <c r="B40" s="88"/>
      <c r="G40" s="183"/>
      <c r="H40" s="183"/>
      <c r="I40" s="66"/>
      <c r="J40" s="66"/>
      <c r="K40" s="66"/>
      <c r="L40" s="66"/>
      <c r="M40" s="66"/>
      <c r="N40" s="66"/>
      <c r="O40" s="66"/>
      <c r="P40" s="66"/>
      <c r="Q40" s="66"/>
      <c r="U40" s="104"/>
      <c r="V40" s="104"/>
      <c r="W40" s="104"/>
      <c r="X40" s="104"/>
    </row>
    <row r="41" spans="2:17" ht="12.75">
      <c r="B41" s="88"/>
      <c r="G41" s="183">
        <f>Q19</f>
        <v>0</v>
      </c>
      <c r="H41" s="183"/>
      <c r="I41" s="66"/>
      <c r="J41" s="66"/>
      <c r="K41" s="66"/>
      <c r="L41" s="66"/>
      <c r="M41" s="66"/>
      <c r="N41" s="66"/>
      <c r="O41" s="66"/>
      <c r="P41" s="66"/>
      <c r="Q41" s="66"/>
    </row>
    <row r="42" spans="7:17" ht="12.75">
      <c r="G42" s="183">
        <f>Q20</f>
        <v>0</v>
      </c>
      <c r="H42" s="183"/>
      <c r="I42" s="66"/>
      <c r="J42" s="66"/>
      <c r="K42" s="66"/>
      <c r="L42" s="66"/>
      <c r="M42" s="66"/>
      <c r="N42" s="66"/>
      <c r="O42" s="66"/>
      <c r="P42" s="66"/>
      <c r="Q42" s="66"/>
    </row>
    <row r="43" spans="7:17" ht="12.75">
      <c r="G43" s="183">
        <f>Q21</f>
        <v>0</v>
      </c>
      <c r="H43" s="183"/>
      <c r="I43" s="66"/>
      <c r="J43" s="66"/>
      <c r="K43" s="66"/>
      <c r="L43" s="66"/>
      <c r="M43" s="66"/>
      <c r="N43" s="66"/>
      <c r="O43" s="66"/>
      <c r="P43" s="66"/>
      <c r="Q43" s="66"/>
    </row>
    <row r="44" spans="7:17" ht="12.75">
      <c r="G44" s="183">
        <f>Q22</f>
        <v>0</v>
      </c>
      <c r="H44" s="183"/>
      <c r="I44" s="66"/>
      <c r="J44" s="66"/>
      <c r="K44" s="66"/>
      <c r="L44" s="66"/>
      <c r="M44" s="66"/>
      <c r="N44" s="66"/>
      <c r="O44" s="66"/>
      <c r="P44" s="66"/>
      <c r="Q44" s="66"/>
    </row>
    <row r="45" spans="7:17" ht="12.75">
      <c r="G45" s="183">
        <f>Q23</f>
        <v>0</v>
      </c>
      <c r="H45" s="183"/>
      <c r="I45" s="66"/>
      <c r="J45" s="66"/>
      <c r="K45" s="66"/>
      <c r="L45" s="66"/>
      <c r="M45" s="66"/>
      <c r="N45" s="66"/>
      <c r="O45" s="66"/>
      <c r="P45" s="66"/>
      <c r="Q45" s="66"/>
    </row>
    <row r="46" spans="7:17" ht="12.75">
      <c r="G46" s="183">
        <f>Q30</f>
        <v>0</v>
      </c>
      <c r="H46" s="183"/>
      <c r="I46" s="66"/>
      <c r="J46" s="66"/>
      <c r="K46" s="66"/>
      <c r="L46" s="66"/>
      <c r="M46" s="66"/>
      <c r="N46" s="66"/>
      <c r="O46" s="66"/>
      <c r="P46" s="66"/>
      <c r="Q46" s="66"/>
    </row>
    <row r="47" spans="7:17" ht="12.75">
      <c r="G47" s="183">
        <f>Q31</f>
        <v>0</v>
      </c>
      <c r="H47" s="183"/>
      <c r="I47" s="66"/>
      <c r="J47" s="66"/>
      <c r="K47" s="66"/>
      <c r="L47" s="66"/>
      <c r="M47" s="66"/>
      <c r="N47" s="66"/>
      <c r="O47" s="66"/>
      <c r="P47" s="66"/>
      <c r="Q47" s="66"/>
    </row>
    <row r="48" spans="7:17" ht="12.75">
      <c r="G48" s="183">
        <f>P32</f>
        <v>0</v>
      </c>
      <c r="H48" s="183"/>
      <c r="I48" s="66"/>
      <c r="J48" s="66"/>
      <c r="K48" s="66"/>
      <c r="L48" s="66"/>
      <c r="M48" s="66"/>
      <c r="N48" s="66"/>
      <c r="O48" s="66"/>
      <c r="P48" s="66"/>
      <c r="Q48" s="66"/>
    </row>
    <row r="49" spans="7:17" ht="12.75">
      <c r="G49" s="183">
        <f>P33</f>
        <v>0</v>
      </c>
      <c r="H49" s="183"/>
      <c r="I49" s="66"/>
      <c r="J49" s="66"/>
      <c r="K49" s="66"/>
      <c r="L49" s="66"/>
      <c r="M49" s="66"/>
      <c r="N49" s="66"/>
      <c r="O49" s="66"/>
      <c r="P49" s="66"/>
      <c r="Q49" s="66"/>
    </row>
    <row r="50" spans="7:17" ht="12.75">
      <c r="G50" s="183"/>
      <c r="H50" s="183"/>
      <c r="I50" s="66"/>
      <c r="J50" s="66"/>
      <c r="K50" s="66"/>
      <c r="L50" s="66"/>
      <c r="M50" s="66"/>
      <c r="N50" s="66"/>
      <c r="O50" s="66"/>
      <c r="P50" s="66"/>
      <c r="Q50" s="66"/>
    </row>
    <row r="51" spans="7:17" ht="12.75">
      <c r="G51" s="183"/>
      <c r="H51" s="183"/>
      <c r="I51" s="66"/>
      <c r="J51" s="66"/>
      <c r="K51" s="66"/>
      <c r="L51" s="66"/>
      <c r="M51" s="66"/>
      <c r="N51" s="66"/>
      <c r="O51" s="66"/>
      <c r="P51" s="66"/>
      <c r="Q51" s="66"/>
    </row>
    <row r="52" spans="7:17" ht="12.75"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</row>
  </sheetData>
  <sheetProtection password="E7C8" sheet="1" objects="1" scenarios="1"/>
  <mergeCells count="76">
    <mergeCell ref="N32:O33"/>
    <mergeCell ref="L32:M33"/>
    <mergeCell ref="G51:H51"/>
    <mergeCell ref="G47:H47"/>
    <mergeCell ref="G48:H48"/>
    <mergeCell ref="G49:H49"/>
    <mergeCell ref="G50:H50"/>
    <mergeCell ref="G43:H43"/>
    <mergeCell ref="G44:H44"/>
    <mergeCell ref="G45:H45"/>
    <mergeCell ref="G39:H39"/>
    <mergeCell ref="G40:H40"/>
    <mergeCell ref="E36:O36"/>
    <mergeCell ref="G46:H46"/>
    <mergeCell ref="G41:H41"/>
    <mergeCell ref="G42:H42"/>
    <mergeCell ref="C38:D38"/>
    <mergeCell ref="R19:S19"/>
    <mergeCell ref="R20:S20"/>
    <mergeCell ref="R21:S21"/>
    <mergeCell ref="I22:N22"/>
    <mergeCell ref="P21:Q21"/>
    <mergeCell ref="N30:O31"/>
    <mergeCell ref="C33:E33"/>
    <mergeCell ref="C32:E32"/>
    <mergeCell ref="C30:K31"/>
    <mergeCell ref="C14:E14"/>
    <mergeCell ref="I3:J3"/>
    <mergeCell ref="R9:S9"/>
    <mergeCell ref="R10:S10"/>
    <mergeCell ref="R11:S11"/>
    <mergeCell ref="R13:S13"/>
    <mergeCell ref="R14:S14"/>
    <mergeCell ref="R4:S4"/>
    <mergeCell ref="R8:S8"/>
    <mergeCell ref="P14:Q14"/>
    <mergeCell ref="AC2:AD2"/>
    <mergeCell ref="AC3:AD3"/>
    <mergeCell ref="I2:J2"/>
    <mergeCell ref="C10:F13"/>
    <mergeCell ref="R5:S5"/>
    <mergeCell ref="R6:S6"/>
    <mergeCell ref="R7:S7"/>
    <mergeCell ref="P12:Q12"/>
    <mergeCell ref="P13:Q13"/>
    <mergeCell ref="R12:S12"/>
    <mergeCell ref="F32:G32"/>
    <mergeCell ref="F33:G33"/>
    <mergeCell ref="I33:K33"/>
    <mergeCell ref="L30:M31"/>
    <mergeCell ref="I32:K32"/>
    <mergeCell ref="P18:Q18"/>
    <mergeCell ref="P19:Q19"/>
    <mergeCell ref="P20:Q20"/>
    <mergeCell ref="R15:S15"/>
    <mergeCell ref="R16:S16"/>
    <mergeCell ref="R17:S17"/>
    <mergeCell ref="R18:S18"/>
    <mergeCell ref="P17:Q17"/>
    <mergeCell ref="P15:Q15"/>
    <mergeCell ref="P16:Q16"/>
    <mergeCell ref="A24:A40"/>
    <mergeCell ref="A1:A21"/>
    <mergeCell ref="P5:Q5"/>
    <mergeCell ref="P6:Q6"/>
    <mergeCell ref="P7:Q7"/>
    <mergeCell ref="P8:Q8"/>
    <mergeCell ref="P9:Q9"/>
    <mergeCell ref="P4:Q4"/>
    <mergeCell ref="P10:Q10"/>
    <mergeCell ref="P11:Q11"/>
    <mergeCell ref="V1:Z2"/>
    <mergeCell ref="P2:Q3"/>
    <mergeCell ref="P1:S1"/>
    <mergeCell ref="V3:W3"/>
    <mergeCell ref="X3:Y3"/>
  </mergeCells>
  <dataValidations count="2">
    <dataValidation errorStyle="warning" type="list" showInputMessage="1" showErrorMessage="1" sqref="F32">
      <formula1>$V$25:$V$30</formula1>
    </dataValidation>
    <dataValidation type="list" allowBlank="1" showInputMessage="1" showErrorMessage="1" sqref="F33">
      <formula1>$Z$25:$Z$32</formula1>
    </dataValidation>
  </dataValidations>
  <printOptions horizontalCentered="1" verticalCentered="1"/>
  <pageMargins left="0.5905511811023623" right="0.5905511811023623" top="0.5118110236220472" bottom="0.984251968503937" header="0.5118110236220472" footer="0.5118110236220472"/>
  <pageSetup fitToHeight="1" fitToWidth="1" horizontalDpi="600" verticalDpi="600" orientation="landscape" paperSize="9" scale="74" r:id="rId10"/>
  <headerFooter alignWithMargins="0">
    <oddFooter>&amp;L&amp;8&amp;F/&amp;A&amp;R&amp;"Fujiyama-LightCondensed,Normal"Service cantonal de l'agriculture – Office d’arboriculture, d’horticulture et de cultures maraîchères  &amp;G</oddFooter>
  </headerFooter>
  <drawing r:id="rId9"/>
  <legacyDrawing r:id="rId8"/>
  <oleObjects>
    <oleObject progId="CorelDraw.Graphic.7" shapeId="995110" r:id="rId2"/>
    <oleObject progId="CorelDraw.Graphic.7" shapeId="995111" r:id="rId3"/>
    <oleObject progId="CorelDraw.Graphic.7" shapeId="995112" r:id="rId4"/>
    <oleObject progId="CorelDraw.Graphic.7" shapeId="995113" r:id="rId5"/>
    <oleObject progId="CorelDraw.Graphic.7" shapeId="995114" r:id="rId6"/>
    <oleObject progId="CorelDraw.Graphic.7" shapeId="995115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AG52"/>
  <sheetViews>
    <sheetView showGridLines="0" showZeros="0" zoomScale="91" zoomScaleNormal="91" workbookViewId="0" topLeftCell="A1">
      <selection activeCell="G50" sqref="G50:H50"/>
    </sheetView>
  </sheetViews>
  <sheetFormatPr defaultColWidth="11.421875" defaultRowHeight="12.75"/>
  <cols>
    <col min="2" max="2" width="17.421875" style="0" customWidth="1"/>
    <col min="3" max="3" width="15.57421875" style="0" customWidth="1"/>
    <col min="5" max="5" width="6.8515625" style="0" customWidth="1"/>
    <col min="6" max="7" width="9.421875" style="0" customWidth="1"/>
    <col min="8" max="14" width="8.8515625" style="0" customWidth="1"/>
    <col min="15" max="15" width="5.7109375" style="0" customWidth="1"/>
    <col min="16" max="18" width="7.7109375" style="0" customWidth="1"/>
    <col min="19" max="19" width="11.28125" style="0" customWidth="1"/>
    <col min="20" max="21" width="13.57421875" style="0" customWidth="1"/>
    <col min="22" max="22" width="23.00390625" style="0" customWidth="1"/>
    <col min="25" max="25" width="8.421875" style="0" customWidth="1"/>
    <col min="26" max="27" width="10.421875" style="0" customWidth="1"/>
    <col min="28" max="33" width="8.57421875" style="0" bestFit="1" customWidth="1"/>
  </cols>
  <sheetData>
    <row r="1" spans="1:33" ht="24.75" customHeight="1">
      <c r="A1" s="193" t="s">
        <v>70</v>
      </c>
      <c r="B1" s="1"/>
      <c r="E1" s="2"/>
      <c r="I1" s="3" t="s">
        <v>0</v>
      </c>
      <c r="J1" s="4"/>
      <c r="K1" s="4"/>
      <c r="L1" s="4"/>
      <c r="M1" s="4"/>
      <c r="N1" s="5"/>
      <c r="P1" s="115" t="s">
        <v>1</v>
      </c>
      <c r="Q1" s="116"/>
      <c r="R1" s="116"/>
      <c r="S1" s="117"/>
      <c r="V1" s="109" t="s">
        <v>2</v>
      </c>
      <c r="W1" s="109"/>
      <c r="X1" s="109"/>
      <c r="Y1" s="109"/>
      <c r="Z1" s="109"/>
      <c r="AC1" s="6" t="s">
        <v>3</v>
      </c>
      <c r="AD1" s="7"/>
      <c r="AE1" s="7"/>
      <c r="AF1" s="7"/>
      <c r="AG1" s="7"/>
    </row>
    <row r="2" spans="1:33" ht="24.75" customHeight="1">
      <c r="A2" s="194"/>
      <c r="B2" s="8"/>
      <c r="E2" s="2"/>
      <c r="I2" s="147" t="s">
        <v>4</v>
      </c>
      <c r="J2" s="148"/>
      <c r="K2" s="9"/>
      <c r="L2" s="9"/>
      <c r="M2" s="10"/>
      <c r="N2" s="11" t="s">
        <v>5</v>
      </c>
      <c r="P2" s="111" t="s">
        <v>6</v>
      </c>
      <c r="Q2" s="112"/>
      <c r="R2" s="12" t="s">
        <v>7</v>
      </c>
      <c r="S2" s="13"/>
      <c r="V2" s="110"/>
      <c r="W2" s="110"/>
      <c r="X2" s="110"/>
      <c r="Y2" s="110"/>
      <c r="Z2" s="110"/>
      <c r="AC2" s="143" t="s">
        <v>4</v>
      </c>
      <c r="AD2" s="144"/>
      <c r="AE2" s="14"/>
      <c r="AF2" s="14"/>
      <c r="AG2" s="14"/>
    </row>
    <row r="3" spans="1:33" ht="12.75" customHeight="1">
      <c r="A3" s="194"/>
      <c r="B3" s="8"/>
      <c r="E3" s="2"/>
      <c r="I3" s="161" t="s">
        <v>8</v>
      </c>
      <c r="J3" s="162"/>
      <c r="K3" s="15" t="s">
        <v>9</v>
      </c>
      <c r="L3" s="16" t="s">
        <v>9</v>
      </c>
      <c r="M3" s="15" t="s">
        <v>9</v>
      </c>
      <c r="N3" s="17" t="s">
        <v>10</v>
      </c>
      <c r="P3" s="113"/>
      <c r="Q3" s="114"/>
      <c r="R3" s="18" t="s">
        <v>11</v>
      </c>
      <c r="S3" s="19"/>
      <c r="V3" s="118" t="s">
        <v>12</v>
      </c>
      <c r="W3" s="119"/>
      <c r="X3" s="120" t="s">
        <v>13</v>
      </c>
      <c r="Y3" s="121"/>
      <c r="Z3" s="21" t="s">
        <v>10</v>
      </c>
      <c r="AC3" s="145" t="s">
        <v>8</v>
      </c>
      <c r="AD3" s="146"/>
      <c r="AE3" s="22" t="s">
        <v>14</v>
      </c>
      <c r="AF3" s="20" t="s">
        <v>14</v>
      </c>
      <c r="AG3" s="22" t="s">
        <v>14</v>
      </c>
    </row>
    <row r="4" spans="1:33" ht="12.75">
      <c r="A4" s="194"/>
      <c r="B4" s="8"/>
      <c r="I4" s="23" t="s">
        <v>15</v>
      </c>
      <c r="J4" s="24">
        <v>1</v>
      </c>
      <c r="K4" s="25">
        <f aca="true" t="shared" si="0" ref="K4:K21">AE4*$N4</f>
        <v>1.9109999999999998</v>
      </c>
      <c r="L4" s="26">
        <f aca="true" t="shared" si="1" ref="L4:L21">AF4*$N4</f>
        <v>1.015</v>
      </c>
      <c r="M4" s="26">
        <f aca="true" t="shared" si="2" ref="M4:M21">AG4*$N4</f>
        <v>0.35</v>
      </c>
      <c r="N4" s="27">
        <v>0.7</v>
      </c>
      <c r="P4" s="127">
        <f aca="true" t="shared" si="3" ref="P4:P21">$E$15*$E$18*R4</f>
        <v>2.047720797720798</v>
      </c>
      <c r="Q4" s="128"/>
      <c r="R4" s="129">
        <v>0.5</v>
      </c>
      <c r="S4" s="130"/>
      <c r="V4" s="28"/>
      <c r="W4" s="29"/>
      <c r="X4" s="28" t="s">
        <v>64</v>
      </c>
      <c r="Y4" s="29"/>
      <c r="Z4" s="30">
        <v>0.7</v>
      </c>
      <c r="AC4" s="23" t="s">
        <v>15</v>
      </c>
      <c r="AD4" s="31">
        <v>1</v>
      </c>
      <c r="AE4" s="32">
        <v>2.73</v>
      </c>
      <c r="AF4" s="32">
        <v>1.45</v>
      </c>
      <c r="AG4" s="33">
        <v>0.5</v>
      </c>
    </row>
    <row r="5" spans="1:33" ht="12.75">
      <c r="A5" s="194"/>
      <c r="B5" s="8"/>
      <c r="I5" s="23"/>
      <c r="J5" s="24">
        <v>2</v>
      </c>
      <c r="K5" s="25">
        <f t="shared" si="0"/>
        <v>2.415</v>
      </c>
      <c r="L5" s="26">
        <f t="shared" si="1"/>
        <v>1.1199999999999999</v>
      </c>
      <c r="M5" s="26">
        <f t="shared" si="2"/>
        <v>0.35</v>
      </c>
      <c r="N5" s="27">
        <v>0.7</v>
      </c>
      <c r="P5" s="127">
        <f t="shared" si="3"/>
        <v>4.095441595441596</v>
      </c>
      <c r="Q5" s="128"/>
      <c r="R5" s="129">
        <v>1</v>
      </c>
      <c r="S5" s="130"/>
      <c r="V5" s="34"/>
      <c r="W5" s="35"/>
      <c r="X5" s="34" t="s">
        <v>65</v>
      </c>
      <c r="Y5" s="35"/>
      <c r="Z5" s="36">
        <v>0.7</v>
      </c>
      <c r="AC5" s="23"/>
      <c r="AD5" s="24">
        <v>2</v>
      </c>
      <c r="AE5" s="32">
        <v>3.45</v>
      </c>
      <c r="AF5" s="32">
        <v>1.6</v>
      </c>
      <c r="AG5" s="33">
        <v>0.5</v>
      </c>
    </row>
    <row r="6" spans="1:33" ht="12.75">
      <c r="A6" s="194"/>
      <c r="B6" s="8"/>
      <c r="I6" s="37"/>
      <c r="J6" s="38">
        <v>3</v>
      </c>
      <c r="K6" s="39">
        <f t="shared" si="0"/>
        <v>2.4989999999999997</v>
      </c>
      <c r="L6" s="40">
        <f t="shared" si="1"/>
        <v>1.4</v>
      </c>
      <c r="M6" s="40">
        <f t="shared" si="2"/>
        <v>0.35</v>
      </c>
      <c r="N6" s="41">
        <v>0.7</v>
      </c>
      <c r="P6" s="127">
        <f t="shared" si="3"/>
        <v>6.1431623931623935</v>
      </c>
      <c r="Q6" s="128"/>
      <c r="R6" s="129">
        <v>1.5</v>
      </c>
      <c r="S6" s="130"/>
      <c r="V6" s="34"/>
      <c r="W6" s="35"/>
      <c r="X6" s="34" t="s">
        <v>66</v>
      </c>
      <c r="Y6" s="35"/>
      <c r="Z6" s="36">
        <v>0.85</v>
      </c>
      <c r="AC6" s="37"/>
      <c r="AD6" s="38">
        <v>3</v>
      </c>
      <c r="AE6" s="42">
        <v>3.57</v>
      </c>
      <c r="AF6" s="42">
        <v>2</v>
      </c>
      <c r="AG6" s="43">
        <v>0.5</v>
      </c>
    </row>
    <row r="7" spans="1:33" ht="12.75">
      <c r="A7" s="194"/>
      <c r="B7" s="8"/>
      <c r="I7" s="23" t="s">
        <v>19</v>
      </c>
      <c r="J7" s="24">
        <v>1</v>
      </c>
      <c r="K7" s="25">
        <f t="shared" si="0"/>
        <v>3.052</v>
      </c>
      <c r="L7" s="26">
        <f t="shared" si="1"/>
        <v>1.512</v>
      </c>
      <c r="M7" s="26">
        <f t="shared" si="2"/>
        <v>0.35</v>
      </c>
      <c r="N7" s="27">
        <v>0.7</v>
      </c>
      <c r="P7" s="127">
        <f t="shared" si="3"/>
        <v>8.190883190883191</v>
      </c>
      <c r="Q7" s="128"/>
      <c r="R7" s="129">
        <v>2</v>
      </c>
      <c r="S7" s="130"/>
      <c r="V7" s="34"/>
      <c r="W7" s="35"/>
      <c r="X7" s="34" t="s">
        <v>67</v>
      </c>
      <c r="Y7" s="35"/>
      <c r="Z7" s="36">
        <v>1</v>
      </c>
      <c r="AC7" s="23" t="s">
        <v>19</v>
      </c>
      <c r="AD7" s="24">
        <v>1</v>
      </c>
      <c r="AE7" s="32">
        <v>4.36</v>
      </c>
      <c r="AF7" s="32">
        <v>2.16</v>
      </c>
      <c r="AG7" s="33">
        <v>0.5</v>
      </c>
    </row>
    <row r="8" spans="1:33" ht="12.75" customHeight="1">
      <c r="A8" s="194"/>
      <c r="B8" s="8"/>
      <c r="I8" s="23"/>
      <c r="J8" s="24">
        <v>2</v>
      </c>
      <c r="K8" s="25">
        <f t="shared" si="0"/>
        <v>2.8349999999999995</v>
      </c>
      <c r="L8" s="26">
        <f t="shared" si="1"/>
        <v>1.6099999999999999</v>
      </c>
      <c r="M8" s="26">
        <f t="shared" si="2"/>
        <v>0.35</v>
      </c>
      <c r="N8" s="27">
        <v>0.7</v>
      </c>
      <c r="P8" s="127">
        <f t="shared" si="3"/>
        <v>10.23860398860399</v>
      </c>
      <c r="Q8" s="128"/>
      <c r="R8" s="129">
        <v>2.5</v>
      </c>
      <c r="S8" s="130"/>
      <c r="V8" s="34"/>
      <c r="W8" s="35"/>
      <c r="X8" s="34" t="s">
        <v>68</v>
      </c>
      <c r="Y8" s="35"/>
      <c r="Z8" s="36">
        <v>1</v>
      </c>
      <c r="AC8" s="23"/>
      <c r="AD8" s="24">
        <v>2</v>
      </c>
      <c r="AE8" s="32">
        <v>4.05</v>
      </c>
      <c r="AF8" s="32">
        <v>2.3</v>
      </c>
      <c r="AG8" s="33">
        <v>0.5</v>
      </c>
    </row>
    <row r="9" spans="1:33" ht="12.75">
      <c r="A9" s="194"/>
      <c r="B9" s="8"/>
      <c r="I9" s="37"/>
      <c r="J9" s="38">
        <v>3</v>
      </c>
      <c r="K9" s="39">
        <f t="shared" si="0"/>
        <v>3.4509999999999996</v>
      </c>
      <c r="L9" s="40">
        <f t="shared" si="1"/>
        <v>1.701</v>
      </c>
      <c r="M9" s="40">
        <f t="shared" si="2"/>
        <v>0.42</v>
      </c>
      <c r="N9" s="41">
        <v>0.7</v>
      </c>
      <c r="P9" s="127">
        <f t="shared" si="3"/>
        <v>12.286324786324787</v>
      </c>
      <c r="Q9" s="128"/>
      <c r="R9" s="129">
        <v>3</v>
      </c>
      <c r="S9" s="130"/>
      <c r="V9" s="34"/>
      <c r="W9" s="35"/>
      <c r="X9" s="34" t="s">
        <v>69</v>
      </c>
      <c r="Y9" s="35"/>
      <c r="Z9" s="36">
        <v>0.7</v>
      </c>
      <c r="AC9" s="37"/>
      <c r="AD9" s="38">
        <v>3</v>
      </c>
      <c r="AE9" s="42">
        <v>4.93</v>
      </c>
      <c r="AF9" s="42">
        <v>2.43</v>
      </c>
      <c r="AG9" s="43">
        <v>0.6</v>
      </c>
    </row>
    <row r="10" spans="1:33" ht="12.75" customHeight="1">
      <c r="A10" s="194"/>
      <c r="B10" s="8"/>
      <c r="C10" s="149" t="s">
        <v>22</v>
      </c>
      <c r="D10" s="150"/>
      <c r="E10" s="150"/>
      <c r="F10" s="151"/>
      <c r="I10" s="23" t="s">
        <v>23</v>
      </c>
      <c r="J10" s="24">
        <v>1</v>
      </c>
      <c r="K10" s="25">
        <f t="shared" si="0"/>
        <v>3.8505000000000003</v>
      </c>
      <c r="L10" s="26">
        <f t="shared" si="1"/>
        <v>2.7285</v>
      </c>
      <c r="M10" s="26">
        <f t="shared" si="2"/>
        <v>0.51</v>
      </c>
      <c r="N10" s="27">
        <v>0.85</v>
      </c>
      <c r="P10" s="127">
        <f t="shared" si="3"/>
        <v>14.334045584045585</v>
      </c>
      <c r="Q10" s="128"/>
      <c r="R10" s="129">
        <v>3.5</v>
      </c>
      <c r="S10" s="130"/>
      <c r="V10" s="44"/>
      <c r="W10" s="45"/>
      <c r="X10" s="44"/>
      <c r="Y10" s="45"/>
      <c r="Z10" s="46"/>
      <c r="AC10" s="23" t="s">
        <v>23</v>
      </c>
      <c r="AD10" s="24">
        <v>1</v>
      </c>
      <c r="AE10" s="32">
        <v>4.53</v>
      </c>
      <c r="AF10" s="32">
        <v>3.21</v>
      </c>
      <c r="AG10" s="33">
        <v>0.6</v>
      </c>
    </row>
    <row r="11" spans="1:33" ht="12.75" customHeight="1">
      <c r="A11" s="194"/>
      <c r="B11" s="8"/>
      <c r="C11" s="152"/>
      <c r="D11" s="153"/>
      <c r="E11" s="153"/>
      <c r="F11" s="154"/>
      <c r="I11" s="23"/>
      <c r="J11" s="24">
        <v>2</v>
      </c>
      <c r="K11" s="25">
        <f t="shared" si="0"/>
        <v>4.547499999999999</v>
      </c>
      <c r="L11" s="26">
        <f t="shared" si="1"/>
        <v>2.8899999999999997</v>
      </c>
      <c r="M11" s="26">
        <f t="shared" si="2"/>
        <v>0.595</v>
      </c>
      <c r="N11" s="27">
        <v>0.85</v>
      </c>
      <c r="P11" s="127">
        <f t="shared" si="3"/>
        <v>16.381766381766383</v>
      </c>
      <c r="Q11" s="128"/>
      <c r="R11" s="129">
        <v>4</v>
      </c>
      <c r="S11" s="130"/>
      <c r="AC11" s="23"/>
      <c r="AD11" s="24">
        <v>2</v>
      </c>
      <c r="AE11" s="32">
        <v>5.35</v>
      </c>
      <c r="AF11" s="32">
        <v>3.4</v>
      </c>
      <c r="AG11" s="33">
        <v>0.7</v>
      </c>
    </row>
    <row r="12" spans="1:33" ht="12.75" customHeight="1">
      <c r="A12" s="194"/>
      <c r="B12" s="8"/>
      <c r="C12" s="152"/>
      <c r="D12" s="153"/>
      <c r="E12" s="153"/>
      <c r="F12" s="154"/>
      <c r="I12" s="37"/>
      <c r="J12" s="38">
        <v>3</v>
      </c>
      <c r="K12" s="39">
        <f t="shared" si="0"/>
        <v>4.1395</v>
      </c>
      <c r="L12" s="40">
        <f t="shared" si="1"/>
        <v>3.0685</v>
      </c>
      <c r="M12" s="40">
        <f t="shared" si="2"/>
        <v>0.595</v>
      </c>
      <c r="N12" s="41">
        <v>0.85</v>
      </c>
      <c r="P12" s="127">
        <f t="shared" si="3"/>
        <v>18.429487179487182</v>
      </c>
      <c r="Q12" s="128"/>
      <c r="R12" s="129">
        <v>4.5</v>
      </c>
      <c r="S12" s="130"/>
      <c r="V12" t="s">
        <v>24</v>
      </c>
      <c r="AC12" s="37"/>
      <c r="AD12" s="38">
        <v>3</v>
      </c>
      <c r="AE12" s="42">
        <v>4.87</v>
      </c>
      <c r="AF12" s="42">
        <v>3.61</v>
      </c>
      <c r="AG12" s="43">
        <v>0.7</v>
      </c>
    </row>
    <row r="13" spans="1:33" ht="12.75">
      <c r="A13" s="194"/>
      <c r="B13" s="8"/>
      <c r="C13" s="155"/>
      <c r="D13" s="156"/>
      <c r="E13" s="156"/>
      <c r="F13" s="157"/>
      <c r="I13" s="23" t="s">
        <v>25</v>
      </c>
      <c r="J13" s="24">
        <v>1</v>
      </c>
      <c r="K13" s="25">
        <f t="shared" si="0"/>
        <v>4.8</v>
      </c>
      <c r="L13" s="26">
        <f t="shared" si="1"/>
        <v>3.66</v>
      </c>
      <c r="M13" s="26">
        <f t="shared" si="2"/>
        <v>0.7</v>
      </c>
      <c r="N13" s="27">
        <v>1</v>
      </c>
      <c r="P13" s="127">
        <f t="shared" si="3"/>
        <v>22.524928774928775</v>
      </c>
      <c r="Q13" s="128"/>
      <c r="R13" s="129">
        <v>5.5</v>
      </c>
      <c r="S13" s="130"/>
      <c r="AC13" s="23" t="s">
        <v>25</v>
      </c>
      <c r="AD13" s="24">
        <v>1</v>
      </c>
      <c r="AE13" s="32">
        <v>4.8</v>
      </c>
      <c r="AF13" s="32">
        <v>3.66</v>
      </c>
      <c r="AG13" s="33">
        <v>0.7</v>
      </c>
    </row>
    <row r="14" spans="1:33" ht="12.75" customHeight="1">
      <c r="A14" s="194"/>
      <c r="B14" s="8"/>
      <c r="C14" s="158" t="s">
        <v>26</v>
      </c>
      <c r="D14" s="159"/>
      <c r="E14" s="160"/>
      <c r="F14" s="47" t="s">
        <v>27</v>
      </c>
      <c r="I14" s="23"/>
      <c r="J14" s="24">
        <v>2</v>
      </c>
      <c r="K14" s="25">
        <f t="shared" si="0"/>
        <v>4.72</v>
      </c>
      <c r="L14" s="26">
        <f t="shared" si="1"/>
        <v>3.7</v>
      </c>
      <c r="M14" s="26">
        <f t="shared" si="2"/>
        <v>0.7</v>
      </c>
      <c r="N14" s="27">
        <v>1</v>
      </c>
      <c r="P14" s="127">
        <f t="shared" si="3"/>
        <v>26.620370370370374</v>
      </c>
      <c r="Q14" s="128"/>
      <c r="R14" s="129">
        <v>6.5</v>
      </c>
      <c r="S14" s="130"/>
      <c r="AC14" s="23"/>
      <c r="AD14" s="24">
        <v>2</v>
      </c>
      <c r="AE14" s="32">
        <v>4.72</v>
      </c>
      <c r="AF14" s="32">
        <v>3.7</v>
      </c>
      <c r="AG14" s="33">
        <v>0.7</v>
      </c>
    </row>
    <row r="15" spans="1:33" ht="12.75" customHeight="1">
      <c r="A15" s="194"/>
      <c r="B15" s="8"/>
      <c r="C15" s="48" t="s">
        <v>28</v>
      </c>
      <c r="D15" s="49"/>
      <c r="E15" s="50">
        <v>1150</v>
      </c>
      <c r="F15" s="51" t="s">
        <v>29</v>
      </c>
      <c r="I15" s="37"/>
      <c r="J15" s="38">
        <v>3</v>
      </c>
      <c r="K15" s="39">
        <f t="shared" si="0"/>
        <v>4.72</v>
      </c>
      <c r="L15" s="40">
        <f t="shared" si="1"/>
        <v>4.14</v>
      </c>
      <c r="M15" s="40">
        <f t="shared" si="2"/>
        <v>0.6</v>
      </c>
      <c r="N15" s="41">
        <v>1</v>
      </c>
      <c r="P15" s="127">
        <f t="shared" si="3"/>
        <v>30.715811965811966</v>
      </c>
      <c r="Q15" s="128"/>
      <c r="R15" s="129">
        <v>7.5</v>
      </c>
      <c r="S15" s="130"/>
      <c r="AC15" s="37"/>
      <c r="AD15" s="38">
        <v>3</v>
      </c>
      <c r="AE15" s="42">
        <v>4.72</v>
      </c>
      <c r="AF15" s="42">
        <v>4.14</v>
      </c>
      <c r="AG15" s="43">
        <v>0.6</v>
      </c>
    </row>
    <row r="16" spans="1:33" ht="12.75">
      <c r="A16" s="194"/>
      <c r="B16" s="8"/>
      <c r="C16" s="52" t="s">
        <v>60</v>
      </c>
      <c r="D16" s="53"/>
      <c r="E16" s="54">
        <v>18</v>
      </c>
      <c r="F16" s="55" t="s">
        <v>30</v>
      </c>
      <c r="I16" s="23" t="s">
        <v>31</v>
      </c>
      <c r="J16" s="24">
        <v>1</v>
      </c>
      <c r="K16" s="25">
        <f t="shared" si="0"/>
        <v>4.21</v>
      </c>
      <c r="L16" s="26">
        <f t="shared" si="1"/>
        <v>2.54</v>
      </c>
      <c r="M16" s="26">
        <f t="shared" si="2"/>
        <v>0.5</v>
      </c>
      <c r="N16" s="27">
        <v>1</v>
      </c>
      <c r="P16" s="127">
        <f t="shared" si="3"/>
        <v>34.811253561253565</v>
      </c>
      <c r="Q16" s="128"/>
      <c r="R16" s="129">
        <v>8.5</v>
      </c>
      <c r="S16" s="130"/>
      <c r="AC16" s="23" t="s">
        <v>31</v>
      </c>
      <c r="AD16" s="24">
        <v>1</v>
      </c>
      <c r="AE16" s="32">
        <v>4.21</v>
      </c>
      <c r="AF16" s="32">
        <v>2.54</v>
      </c>
      <c r="AG16" s="33">
        <v>0.5</v>
      </c>
    </row>
    <row r="17" spans="1:33" ht="12.75">
      <c r="A17" s="194"/>
      <c r="B17" s="8"/>
      <c r="C17" s="52" t="s">
        <v>61</v>
      </c>
      <c r="D17" s="53"/>
      <c r="E17" s="54">
        <v>15.6</v>
      </c>
      <c r="F17" s="55" t="s">
        <v>30</v>
      </c>
      <c r="I17" s="23"/>
      <c r="J17" s="24">
        <v>2</v>
      </c>
      <c r="K17" s="25">
        <f t="shared" si="0"/>
        <v>4.16</v>
      </c>
      <c r="L17" s="26">
        <f t="shared" si="1"/>
        <v>2.5</v>
      </c>
      <c r="M17" s="26">
        <f t="shared" si="2"/>
        <v>0.5</v>
      </c>
      <c r="N17" s="27">
        <v>1</v>
      </c>
      <c r="P17" s="127">
        <f t="shared" si="3"/>
        <v>38.90669515669516</v>
      </c>
      <c r="Q17" s="128"/>
      <c r="R17" s="129">
        <v>9.5</v>
      </c>
      <c r="S17" s="130"/>
      <c r="AC17" s="23"/>
      <c r="AD17" s="24">
        <v>2</v>
      </c>
      <c r="AE17" s="32">
        <v>4.16</v>
      </c>
      <c r="AF17" s="32">
        <v>2.5</v>
      </c>
      <c r="AG17" s="33">
        <v>0.5</v>
      </c>
    </row>
    <row r="18" spans="1:33" ht="14.25">
      <c r="A18" s="194"/>
      <c r="B18" s="8"/>
      <c r="C18" s="52" t="s">
        <v>32</v>
      </c>
      <c r="D18" s="53"/>
      <c r="E18" s="56">
        <f>1/(E17*E16)</f>
        <v>0.0035612535612535613</v>
      </c>
      <c r="F18" s="55" t="s">
        <v>59</v>
      </c>
      <c r="I18" s="37"/>
      <c r="J18" s="38">
        <v>3</v>
      </c>
      <c r="K18" s="39">
        <f t="shared" si="0"/>
        <v>2.3379999999999996</v>
      </c>
      <c r="L18" s="40">
        <f t="shared" si="1"/>
        <v>1.75</v>
      </c>
      <c r="M18" s="40">
        <f t="shared" si="2"/>
        <v>0.27999999999999997</v>
      </c>
      <c r="N18" s="41">
        <v>0.7</v>
      </c>
      <c r="P18" s="127">
        <f t="shared" si="3"/>
        <v>43.00213675213676</v>
      </c>
      <c r="Q18" s="128"/>
      <c r="R18" s="129">
        <v>10.5</v>
      </c>
      <c r="S18" s="130"/>
      <c r="AC18" s="37"/>
      <c r="AD18" s="38">
        <v>3</v>
      </c>
      <c r="AE18" s="42">
        <v>3.34</v>
      </c>
      <c r="AF18" s="42">
        <v>2.5</v>
      </c>
      <c r="AG18" s="43">
        <v>0.4</v>
      </c>
    </row>
    <row r="19" spans="1:33" ht="12.75">
      <c r="A19" s="194"/>
      <c r="B19" s="8"/>
      <c r="C19" s="52" t="s">
        <v>33</v>
      </c>
      <c r="D19" s="53"/>
      <c r="E19" s="54">
        <v>100</v>
      </c>
      <c r="F19" s="55" t="s">
        <v>30</v>
      </c>
      <c r="I19" s="23" t="s">
        <v>34</v>
      </c>
      <c r="J19" s="24">
        <v>1</v>
      </c>
      <c r="K19" s="25">
        <f t="shared" si="0"/>
        <v>2.144545454545454</v>
      </c>
      <c r="L19" s="26">
        <f t="shared" si="1"/>
        <v>1.75</v>
      </c>
      <c r="M19" s="26">
        <f t="shared" si="2"/>
        <v>0.27999999999999997</v>
      </c>
      <c r="N19" s="27">
        <v>0.7</v>
      </c>
      <c r="P19" s="127">
        <f t="shared" si="3"/>
        <v>47.09757834757835</v>
      </c>
      <c r="Q19" s="128"/>
      <c r="R19" s="129">
        <v>11.5</v>
      </c>
      <c r="S19" s="130"/>
      <c r="AC19" s="23" t="s">
        <v>34</v>
      </c>
      <c r="AD19" s="24">
        <v>1</v>
      </c>
      <c r="AE19" s="32">
        <v>3.063636363636363</v>
      </c>
      <c r="AF19" s="32">
        <v>2.5</v>
      </c>
      <c r="AG19" s="33">
        <v>0.4</v>
      </c>
    </row>
    <row r="20" spans="1:33" ht="12.75">
      <c r="A20" s="194"/>
      <c r="B20" s="8"/>
      <c r="C20" s="52" t="s">
        <v>35</v>
      </c>
      <c r="D20" s="53"/>
      <c r="E20" s="54">
        <f>100/4</f>
        <v>25</v>
      </c>
      <c r="F20" s="55" t="s">
        <v>36</v>
      </c>
      <c r="I20" s="23"/>
      <c r="J20" s="24">
        <v>2</v>
      </c>
      <c r="K20" s="25">
        <f t="shared" si="0"/>
        <v>1.9879999999999998</v>
      </c>
      <c r="L20" s="26">
        <f t="shared" si="1"/>
        <v>1.75</v>
      </c>
      <c r="M20" s="26">
        <f t="shared" si="2"/>
        <v>0.27999999999999997</v>
      </c>
      <c r="N20" s="27">
        <v>0.7</v>
      </c>
      <c r="P20" s="127">
        <f t="shared" si="3"/>
        <v>51.19301994301995</v>
      </c>
      <c r="Q20" s="128"/>
      <c r="R20" s="129">
        <v>12.5</v>
      </c>
      <c r="S20" s="130"/>
      <c r="AC20" s="23"/>
      <c r="AD20" s="24">
        <v>2</v>
      </c>
      <c r="AE20" s="32">
        <v>2.84</v>
      </c>
      <c r="AF20" s="32">
        <v>2.5</v>
      </c>
      <c r="AG20" s="33">
        <v>0.4</v>
      </c>
    </row>
    <row r="21" spans="1:33" ht="13.5" thickBot="1">
      <c r="A21" s="195"/>
      <c r="B21" s="8"/>
      <c r="C21" s="57" t="s">
        <v>37</v>
      </c>
      <c r="D21" s="58"/>
      <c r="E21" s="59">
        <f>E19*E20*E15/E16/1000</f>
        <v>159.72222222222223</v>
      </c>
      <c r="F21" s="60" t="s">
        <v>38</v>
      </c>
      <c r="I21" s="61"/>
      <c r="J21" s="62">
        <v>3</v>
      </c>
      <c r="K21" s="63">
        <f t="shared" si="0"/>
        <v>1.4865454545454542</v>
      </c>
      <c r="L21" s="64">
        <f t="shared" si="1"/>
        <v>1.75</v>
      </c>
      <c r="M21" s="64">
        <f t="shared" si="2"/>
        <v>0.27999999999999997</v>
      </c>
      <c r="N21" s="65">
        <v>0.7</v>
      </c>
      <c r="P21" s="168">
        <f t="shared" si="3"/>
        <v>55.28846153846154</v>
      </c>
      <c r="Q21" s="169"/>
      <c r="R21" s="165">
        <v>13.5</v>
      </c>
      <c r="S21" s="166"/>
      <c r="AA21" s="66"/>
      <c r="AB21" s="66"/>
      <c r="AC21" s="61"/>
      <c r="AD21" s="62">
        <v>3</v>
      </c>
      <c r="AE21" s="42">
        <v>2.123636363636363</v>
      </c>
      <c r="AF21" s="67">
        <v>2.5</v>
      </c>
      <c r="AG21" s="68">
        <v>0.4</v>
      </c>
    </row>
    <row r="22" spans="1:33" ht="13.5" thickBot="1">
      <c r="A22" s="69"/>
      <c r="B22" s="69"/>
      <c r="C22" s="70"/>
      <c r="D22" s="70"/>
      <c r="E22" s="70"/>
      <c r="F22" s="71"/>
      <c r="G22" s="72"/>
      <c r="H22" s="73"/>
      <c r="I22" s="167" t="s">
        <v>39</v>
      </c>
      <c r="J22" s="167"/>
      <c r="K22" s="167"/>
      <c r="L22" s="167"/>
      <c r="M22" s="167"/>
      <c r="N22" s="167"/>
      <c r="O22" s="70"/>
      <c r="P22" s="70"/>
      <c r="Q22" s="70"/>
      <c r="R22" s="70"/>
      <c r="S22" s="70"/>
      <c r="AA22" s="74"/>
      <c r="AC22" s="74" t="s">
        <v>39</v>
      </c>
      <c r="AD22" s="74"/>
      <c r="AE22" s="74"/>
      <c r="AF22" s="74"/>
      <c r="AG22" s="74"/>
    </row>
    <row r="23" spans="1:19" ht="12" customHeight="1" thickBot="1">
      <c r="A23" s="75"/>
      <c r="B23" s="75"/>
      <c r="C23" s="76"/>
      <c r="D23" s="76"/>
      <c r="E23" s="76"/>
      <c r="F23" s="76"/>
      <c r="G23" s="77"/>
      <c r="H23" s="76"/>
      <c r="I23" s="77"/>
      <c r="J23" s="76"/>
      <c r="K23" s="77"/>
      <c r="L23" s="76"/>
      <c r="S23" s="78" t="s">
        <v>40</v>
      </c>
    </row>
    <row r="24" spans="1:27" ht="18.75" customHeight="1">
      <c r="A24" s="122" t="s">
        <v>62</v>
      </c>
      <c r="B24" s="75"/>
      <c r="C24" s="76"/>
      <c r="D24" s="76"/>
      <c r="E24" s="76"/>
      <c r="F24" s="76"/>
      <c r="G24" s="77"/>
      <c r="H24" s="76"/>
      <c r="I24" s="77"/>
      <c r="J24" s="76"/>
      <c r="K24" s="77"/>
      <c r="L24" s="76"/>
      <c r="S24" s="78"/>
      <c r="V24" s="82" t="s">
        <v>44</v>
      </c>
      <c r="W24" s="82" t="s">
        <v>49</v>
      </c>
      <c r="X24" s="82"/>
      <c r="Z24" s="106" t="s">
        <v>50</v>
      </c>
      <c r="AA24" s="83"/>
    </row>
    <row r="25" spans="1:26" ht="18.75" customHeight="1">
      <c r="A25" s="123"/>
      <c r="B25" s="75"/>
      <c r="C25" s="76"/>
      <c r="D25" s="76"/>
      <c r="E25" s="76"/>
      <c r="F25" s="76"/>
      <c r="G25" s="77"/>
      <c r="H25" s="76"/>
      <c r="I25" s="77"/>
      <c r="J25" s="76"/>
      <c r="K25" s="77"/>
      <c r="L25" s="76"/>
      <c r="S25" s="78"/>
      <c r="V25" s="84" t="s">
        <v>51</v>
      </c>
      <c r="W25" s="85">
        <v>0.45</v>
      </c>
      <c r="Z25">
        <v>20</v>
      </c>
    </row>
    <row r="26" spans="1:26" ht="18.75" customHeight="1">
      <c r="A26" s="123"/>
      <c r="B26" s="75"/>
      <c r="C26" s="76"/>
      <c r="D26" s="76"/>
      <c r="E26" s="76"/>
      <c r="F26" s="76"/>
      <c r="G26" s="77"/>
      <c r="H26" s="76"/>
      <c r="I26" s="77"/>
      <c r="J26" s="76"/>
      <c r="K26" s="77"/>
      <c r="L26" s="76"/>
      <c r="S26" s="78"/>
      <c r="U26" s="81"/>
      <c r="V26" s="84" t="s">
        <v>52</v>
      </c>
      <c r="W26" s="89">
        <v>0.6</v>
      </c>
      <c r="Z26">
        <v>30</v>
      </c>
    </row>
    <row r="27" spans="1:26" ht="18.75" customHeight="1">
      <c r="A27" s="123"/>
      <c r="B27" s="75"/>
      <c r="C27" s="76"/>
      <c r="D27" s="76"/>
      <c r="E27" s="76"/>
      <c r="F27" s="76"/>
      <c r="G27" s="77"/>
      <c r="H27" s="76"/>
      <c r="I27" s="77"/>
      <c r="J27" s="76"/>
      <c r="K27" s="77"/>
      <c r="L27" s="76"/>
      <c r="S27" s="78"/>
      <c r="V27" s="84" t="s">
        <v>54</v>
      </c>
      <c r="W27" s="89">
        <v>0.9</v>
      </c>
      <c r="Z27">
        <v>40</v>
      </c>
    </row>
    <row r="28" spans="1:30" ht="18.75" customHeight="1">
      <c r="A28" s="123"/>
      <c r="B28" s="75"/>
      <c r="C28" s="76"/>
      <c r="D28" s="76"/>
      <c r="E28" s="76"/>
      <c r="F28" s="76"/>
      <c r="G28" s="77"/>
      <c r="H28" s="76"/>
      <c r="I28" s="77"/>
      <c r="J28" s="76"/>
      <c r="K28" s="77"/>
      <c r="L28" s="76"/>
      <c r="S28" s="78"/>
      <c r="V28" s="84" t="s">
        <v>56</v>
      </c>
      <c r="W28" s="89">
        <v>0.9</v>
      </c>
      <c r="Z28">
        <v>50</v>
      </c>
      <c r="AC28" s="86"/>
      <c r="AD28" s="87"/>
    </row>
    <row r="29" spans="1:30" ht="18.75" customHeight="1">
      <c r="A29" s="123"/>
      <c r="B29" s="75"/>
      <c r="C29" s="76"/>
      <c r="D29" s="76"/>
      <c r="E29" s="76"/>
      <c r="F29" s="76"/>
      <c r="G29" s="77"/>
      <c r="H29" s="76"/>
      <c r="I29" s="77"/>
      <c r="J29" s="76"/>
      <c r="K29" s="77"/>
      <c r="L29" s="76"/>
      <c r="S29" s="78"/>
      <c r="V29" s="102" t="s">
        <v>45</v>
      </c>
      <c r="W29" s="103">
        <v>1.1</v>
      </c>
      <c r="Z29">
        <v>60</v>
      </c>
      <c r="AC29" s="86"/>
      <c r="AD29" s="87"/>
    </row>
    <row r="30" spans="1:30" ht="12.75">
      <c r="A30" s="123"/>
      <c r="B30" s="79"/>
      <c r="C30" s="178" t="s">
        <v>41</v>
      </c>
      <c r="D30" s="179"/>
      <c r="E30" s="179"/>
      <c r="F30" s="179"/>
      <c r="G30" s="179"/>
      <c r="H30" s="179"/>
      <c r="I30" s="179"/>
      <c r="J30" s="179"/>
      <c r="K30" s="179"/>
      <c r="L30" s="137" t="s">
        <v>42</v>
      </c>
      <c r="M30" s="138"/>
      <c r="N30" s="170" t="s">
        <v>43</v>
      </c>
      <c r="O30" s="171"/>
      <c r="V30" s="84" t="s">
        <v>58</v>
      </c>
      <c r="W30" s="89">
        <v>1.3</v>
      </c>
      <c r="Z30">
        <v>80</v>
      </c>
      <c r="AC30" s="86"/>
      <c r="AD30" s="87"/>
    </row>
    <row r="31" spans="1:30" ht="18" customHeight="1">
      <c r="A31" s="123"/>
      <c r="C31" s="180"/>
      <c r="D31" s="181"/>
      <c r="E31" s="181"/>
      <c r="F31" s="181"/>
      <c r="G31" s="181"/>
      <c r="H31" s="181"/>
      <c r="I31" s="181"/>
      <c r="J31" s="181"/>
      <c r="K31" s="181"/>
      <c r="L31" s="139"/>
      <c r="M31" s="140"/>
      <c r="N31" s="172"/>
      <c r="O31" s="173"/>
      <c r="W31" s="81"/>
      <c r="Z31">
        <v>100</v>
      </c>
      <c r="AC31" s="86"/>
      <c r="AD31" s="87"/>
    </row>
    <row r="32" spans="1:30" ht="21.75" customHeight="1">
      <c r="A32" s="123"/>
      <c r="C32" s="176" t="s">
        <v>44</v>
      </c>
      <c r="D32" s="177"/>
      <c r="E32" s="177"/>
      <c r="F32" s="131" t="s">
        <v>52</v>
      </c>
      <c r="G32" s="132"/>
      <c r="H32" s="80">
        <f>IF(F32="Sable pur",0.45,IF(F32="Sol sableux",0.6,IF(F32="Sol léger",0.9,IF(F32="Sol argilo-sableux",0.9,IF(F32="Limon argilo-sableux",1.1,IF(F32="Argile limono-sableux",1.3))))))</f>
        <v>0.6</v>
      </c>
      <c r="I32" s="141" t="s">
        <v>46</v>
      </c>
      <c r="J32" s="142"/>
      <c r="K32" s="142"/>
      <c r="L32" s="191">
        <v>80</v>
      </c>
      <c r="M32" s="191"/>
      <c r="N32" s="187">
        <f>H33*L32/100</f>
        <v>28.8</v>
      </c>
      <c r="O32" s="188"/>
      <c r="W32" s="81"/>
      <c r="Z32">
        <v>120</v>
      </c>
      <c r="AC32" s="86"/>
      <c r="AD32" s="87"/>
    </row>
    <row r="33" spans="1:30" ht="21.75" customHeight="1">
      <c r="A33" s="123"/>
      <c r="C33" s="174" t="s">
        <v>47</v>
      </c>
      <c r="D33" s="175"/>
      <c r="E33" s="175"/>
      <c r="F33" s="133">
        <v>60</v>
      </c>
      <c r="G33" s="134"/>
      <c r="H33" s="80">
        <f>F33*H32</f>
        <v>36</v>
      </c>
      <c r="I33" s="135" t="s">
        <v>48</v>
      </c>
      <c r="J33" s="136"/>
      <c r="K33" s="136"/>
      <c r="L33" s="192"/>
      <c r="M33" s="192"/>
      <c r="N33" s="189"/>
      <c r="O33" s="190"/>
      <c r="AC33" s="86"/>
      <c r="AD33" s="87"/>
    </row>
    <row r="34" spans="1:20" ht="16.5" customHeight="1">
      <c r="A34" s="123"/>
      <c r="B34" s="88"/>
      <c r="T34" s="81"/>
    </row>
    <row r="35" spans="1:22" ht="25.5" customHeight="1">
      <c r="A35" s="123"/>
      <c r="B35" s="88"/>
      <c r="C35" s="90" t="s">
        <v>53</v>
      </c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2"/>
      <c r="P35" s="93"/>
      <c r="Q35" s="93"/>
      <c r="R35" s="93"/>
      <c r="S35" s="93"/>
      <c r="T35" s="81"/>
      <c r="V35" s="81"/>
    </row>
    <row r="36" spans="1:19" ht="15" customHeight="1">
      <c r="A36" s="123"/>
      <c r="B36" s="88"/>
      <c r="C36" s="94"/>
      <c r="D36" s="95"/>
      <c r="E36" s="184" t="s">
        <v>55</v>
      </c>
      <c r="F36" s="185"/>
      <c r="G36" s="185"/>
      <c r="H36" s="185"/>
      <c r="I36" s="185"/>
      <c r="J36" s="185"/>
      <c r="K36" s="185"/>
      <c r="L36" s="185"/>
      <c r="M36" s="185"/>
      <c r="N36" s="185"/>
      <c r="O36" s="186"/>
      <c r="P36" s="96"/>
      <c r="Q36" s="96"/>
      <c r="R36" s="96"/>
      <c r="S36" s="96"/>
    </row>
    <row r="37" spans="1:23" ht="15" customHeight="1">
      <c r="A37" s="123"/>
      <c r="B37" s="88"/>
      <c r="C37" s="97"/>
      <c r="D37" s="98"/>
      <c r="E37" s="99">
        <v>0.5</v>
      </c>
      <c r="F37" s="100">
        <v>1</v>
      </c>
      <c r="G37" s="100">
        <v>1.5</v>
      </c>
      <c r="H37" s="100">
        <v>1.7</v>
      </c>
      <c r="I37" s="100">
        <v>2</v>
      </c>
      <c r="J37" s="100">
        <v>2.3</v>
      </c>
      <c r="K37" s="100">
        <v>2.6</v>
      </c>
      <c r="L37" s="100">
        <v>2.9</v>
      </c>
      <c r="M37" s="100">
        <v>3.2</v>
      </c>
      <c r="N37" s="100">
        <v>3.5</v>
      </c>
      <c r="O37" s="101"/>
      <c r="U37" s="85"/>
      <c r="W37" s="85"/>
    </row>
    <row r="38" spans="1:23" ht="35.25" customHeight="1">
      <c r="A38" s="123"/>
      <c r="B38" s="88"/>
      <c r="C38" s="163" t="s">
        <v>57</v>
      </c>
      <c r="D38" s="164"/>
      <c r="E38" s="107">
        <f aca="true" t="shared" si="4" ref="E38:N38">$N$32/E37</f>
        <v>57.6</v>
      </c>
      <c r="F38" s="107">
        <f t="shared" si="4"/>
        <v>28.8</v>
      </c>
      <c r="G38" s="107">
        <f t="shared" si="4"/>
        <v>19.2</v>
      </c>
      <c r="H38" s="107">
        <f t="shared" si="4"/>
        <v>16.941176470588236</v>
      </c>
      <c r="I38" s="107">
        <f t="shared" si="4"/>
        <v>14.4</v>
      </c>
      <c r="J38" s="107">
        <f t="shared" si="4"/>
        <v>12.521739130434783</v>
      </c>
      <c r="K38" s="107">
        <f t="shared" si="4"/>
        <v>11.076923076923077</v>
      </c>
      <c r="L38" s="107">
        <f t="shared" si="4"/>
        <v>9.931034482758621</v>
      </c>
      <c r="M38" s="107">
        <f t="shared" si="4"/>
        <v>9</v>
      </c>
      <c r="N38" s="107">
        <f t="shared" si="4"/>
        <v>8.22857142857143</v>
      </c>
      <c r="O38" s="108"/>
      <c r="P38" s="66"/>
      <c r="Q38" s="66"/>
      <c r="U38" s="85"/>
      <c r="W38" s="85"/>
    </row>
    <row r="39" spans="1:24" ht="12.75">
      <c r="A39" s="123"/>
      <c r="B39" s="88"/>
      <c r="G39" s="182"/>
      <c r="H39" s="182"/>
      <c r="I39" s="66"/>
      <c r="J39" s="66"/>
      <c r="K39" s="66"/>
      <c r="L39" s="66"/>
      <c r="M39" s="66"/>
      <c r="N39" s="66"/>
      <c r="O39" s="66"/>
      <c r="P39" s="66"/>
      <c r="Q39" s="66"/>
      <c r="U39" s="104"/>
      <c r="V39" s="104"/>
      <c r="W39" s="104"/>
      <c r="X39" s="104"/>
    </row>
    <row r="40" spans="1:24" ht="12.75">
      <c r="A40" s="123"/>
      <c r="B40" s="88"/>
      <c r="G40" s="183"/>
      <c r="H40" s="183"/>
      <c r="I40" s="66"/>
      <c r="J40" s="66"/>
      <c r="K40" s="66"/>
      <c r="L40" s="66"/>
      <c r="M40" s="66"/>
      <c r="N40" s="66"/>
      <c r="O40" s="66"/>
      <c r="P40" s="66"/>
      <c r="Q40" s="66"/>
      <c r="U40" s="104"/>
      <c r="V40" s="104"/>
      <c r="W40" s="104"/>
      <c r="X40" s="104"/>
    </row>
    <row r="41" spans="2:17" ht="12.75">
      <c r="B41" s="88"/>
      <c r="G41" s="183">
        <f>Q19</f>
        <v>0</v>
      </c>
      <c r="H41" s="183"/>
      <c r="I41" s="66"/>
      <c r="J41" s="66"/>
      <c r="K41" s="66"/>
      <c r="L41" s="66"/>
      <c r="M41" s="66"/>
      <c r="N41" s="66"/>
      <c r="O41" s="66"/>
      <c r="P41" s="66"/>
      <c r="Q41" s="66"/>
    </row>
    <row r="42" spans="7:17" ht="12.75">
      <c r="G42" s="183">
        <f>Q20</f>
        <v>0</v>
      </c>
      <c r="H42" s="183"/>
      <c r="I42" s="66"/>
      <c r="J42" s="66"/>
      <c r="K42" s="66"/>
      <c r="L42" s="66"/>
      <c r="M42" s="66"/>
      <c r="N42" s="66"/>
      <c r="O42" s="66"/>
      <c r="P42" s="66"/>
      <c r="Q42" s="66"/>
    </row>
    <row r="43" spans="7:17" ht="12.75">
      <c r="G43" s="183">
        <f>Q21</f>
        <v>0</v>
      </c>
      <c r="H43" s="183"/>
      <c r="I43" s="66"/>
      <c r="J43" s="66"/>
      <c r="K43" s="66"/>
      <c r="L43" s="66"/>
      <c r="M43" s="66"/>
      <c r="N43" s="66"/>
      <c r="O43" s="66"/>
      <c r="P43" s="66"/>
      <c r="Q43" s="66"/>
    </row>
    <row r="44" spans="7:17" ht="12.75">
      <c r="G44" s="183">
        <f>Q22</f>
        <v>0</v>
      </c>
      <c r="H44" s="183"/>
      <c r="I44" s="66"/>
      <c r="J44" s="66"/>
      <c r="K44" s="66"/>
      <c r="L44" s="66"/>
      <c r="M44" s="66"/>
      <c r="N44" s="66"/>
      <c r="O44" s="66"/>
      <c r="P44" s="66"/>
      <c r="Q44" s="66"/>
    </row>
    <row r="45" spans="7:17" ht="12.75">
      <c r="G45" s="183">
        <f>Q23</f>
        <v>0</v>
      </c>
      <c r="H45" s="183"/>
      <c r="I45" s="66"/>
      <c r="J45" s="66"/>
      <c r="K45" s="66"/>
      <c r="L45" s="66"/>
      <c r="M45" s="66"/>
      <c r="N45" s="66"/>
      <c r="O45" s="66"/>
      <c r="P45" s="66"/>
      <c r="Q45" s="66"/>
    </row>
    <row r="46" spans="7:17" ht="12.75">
      <c r="G46" s="183">
        <f>Q30</f>
        <v>0</v>
      </c>
      <c r="H46" s="183"/>
      <c r="I46" s="66"/>
      <c r="J46" s="66"/>
      <c r="K46" s="66"/>
      <c r="L46" s="66"/>
      <c r="M46" s="66"/>
      <c r="N46" s="66"/>
      <c r="O46" s="66"/>
      <c r="P46" s="66"/>
      <c r="Q46" s="66"/>
    </row>
    <row r="47" spans="7:17" ht="12.75">
      <c r="G47" s="183">
        <f>Q31</f>
        <v>0</v>
      </c>
      <c r="H47" s="183"/>
      <c r="I47" s="66"/>
      <c r="J47" s="66"/>
      <c r="K47" s="66"/>
      <c r="L47" s="66"/>
      <c r="M47" s="66"/>
      <c r="N47" s="66"/>
      <c r="O47" s="66"/>
      <c r="P47" s="66"/>
      <c r="Q47" s="66"/>
    </row>
    <row r="48" spans="7:17" ht="12.75">
      <c r="G48" s="183">
        <f>P32</f>
        <v>0</v>
      </c>
      <c r="H48" s="183"/>
      <c r="I48" s="66"/>
      <c r="J48" s="66"/>
      <c r="K48" s="66"/>
      <c r="L48" s="66"/>
      <c r="M48" s="66"/>
      <c r="N48" s="66"/>
      <c r="O48" s="66"/>
      <c r="P48" s="66"/>
      <c r="Q48" s="66"/>
    </row>
    <row r="49" spans="7:17" ht="12.75">
      <c r="G49" s="183">
        <f>P33</f>
        <v>0</v>
      </c>
      <c r="H49" s="183"/>
      <c r="I49" s="66"/>
      <c r="J49" s="66"/>
      <c r="K49" s="66"/>
      <c r="L49" s="66"/>
      <c r="M49" s="66"/>
      <c r="N49" s="66"/>
      <c r="O49" s="66"/>
      <c r="P49" s="66"/>
      <c r="Q49" s="66"/>
    </row>
    <row r="50" spans="7:17" ht="12.75">
      <c r="G50" s="183"/>
      <c r="H50" s="183"/>
      <c r="I50" s="66"/>
      <c r="J50" s="66"/>
      <c r="K50" s="66"/>
      <c r="L50" s="66"/>
      <c r="M50" s="66"/>
      <c r="N50" s="66"/>
      <c r="O50" s="66"/>
      <c r="P50" s="66"/>
      <c r="Q50" s="66"/>
    </row>
    <row r="51" spans="7:17" ht="12.75">
      <c r="G51" s="183"/>
      <c r="H51" s="183"/>
      <c r="I51" s="66"/>
      <c r="J51" s="66"/>
      <c r="K51" s="66"/>
      <c r="L51" s="66"/>
      <c r="M51" s="66"/>
      <c r="N51" s="66"/>
      <c r="O51" s="66"/>
      <c r="P51" s="66"/>
      <c r="Q51" s="66"/>
    </row>
    <row r="52" spans="7:17" ht="12.75"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</row>
  </sheetData>
  <sheetProtection password="E7C8" sheet="1" objects="1" scenarios="1"/>
  <mergeCells count="76">
    <mergeCell ref="V1:Z2"/>
    <mergeCell ref="P2:Q3"/>
    <mergeCell ref="P1:S1"/>
    <mergeCell ref="V3:W3"/>
    <mergeCell ref="X3:Y3"/>
    <mergeCell ref="A24:A40"/>
    <mergeCell ref="A1:A21"/>
    <mergeCell ref="P5:Q5"/>
    <mergeCell ref="P6:Q6"/>
    <mergeCell ref="P7:Q7"/>
    <mergeCell ref="P8:Q8"/>
    <mergeCell ref="P9:Q9"/>
    <mergeCell ref="P4:Q4"/>
    <mergeCell ref="P10:Q10"/>
    <mergeCell ref="P11:Q11"/>
    <mergeCell ref="P18:Q18"/>
    <mergeCell ref="P19:Q19"/>
    <mergeCell ref="P20:Q20"/>
    <mergeCell ref="R15:S15"/>
    <mergeCell ref="R16:S16"/>
    <mergeCell ref="R17:S17"/>
    <mergeCell ref="R18:S18"/>
    <mergeCell ref="P17:Q17"/>
    <mergeCell ref="P15:Q15"/>
    <mergeCell ref="P16:Q16"/>
    <mergeCell ref="F32:G32"/>
    <mergeCell ref="F33:G33"/>
    <mergeCell ref="I33:K33"/>
    <mergeCell ref="L30:M31"/>
    <mergeCell ref="I32:K32"/>
    <mergeCell ref="AC2:AD2"/>
    <mergeCell ref="AC3:AD3"/>
    <mergeCell ref="I2:J2"/>
    <mergeCell ref="C10:F13"/>
    <mergeCell ref="R5:S5"/>
    <mergeCell ref="R6:S6"/>
    <mergeCell ref="R7:S7"/>
    <mergeCell ref="P12:Q12"/>
    <mergeCell ref="P13:Q13"/>
    <mergeCell ref="R12:S12"/>
    <mergeCell ref="C14:E14"/>
    <mergeCell ref="I3:J3"/>
    <mergeCell ref="R9:S9"/>
    <mergeCell ref="R10:S10"/>
    <mergeCell ref="R11:S11"/>
    <mergeCell ref="R13:S13"/>
    <mergeCell ref="R14:S14"/>
    <mergeCell ref="R4:S4"/>
    <mergeCell ref="R8:S8"/>
    <mergeCell ref="P14:Q14"/>
    <mergeCell ref="C38:D38"/>
    <mergeCell ref="R19:S19"/>
    <mergeCell ref="R20:S20"/>
    <mergeCell ref="R21:S21"/>
    <mergeCell ref="I22:N22"/>
    <mergeCell ref="P21:Q21"/>
    <mergeCell ref="N30:O31"/>
    <mergeCell ref="C33:E33"/>
    <mergeCell ref="C32:E32"/>
    <mergeCell ref="C30:K31"/>
    <mergeCell ref="G39:H39"/>
    <mergeCell ref="G40:H40"/>
    <mergeCell ref="E36:O36"/>
    <mergeCell ref="G46:H46"/>
    <mergeCell ref="G41:H41"/>
    <mergeCell ref="G42:H42"/>
    <mergeCell ref="N32:O33"/>
    <mergeCell ref="L32:M33"/>
    <mergeCell ref="G51:H51"/>
    <mergeCell ref="G47:H47"/>
    <mergeCell ref="G48:H48"/>
    <mergeCell ref="G49:H49"/>
    <mergeCell ref="G50:H50"/>
    <mergeCell ref="G43:H43"/>
    <mergeCell ref="G44:H44"/>
    <mergeCell ref="G45:H45"/>
  </mergeCells>
  <dataValidations count="2">
    <dataValidation errorStyle="warning" type="list" showInputMessage="1" showErrorMessage="1" sqref="F32">
      <formula1>$V$25:$V$30</formula1>
    </dataValidation>
    <dataValidation type="list" allowBlank="1" showInputMessage="1" showErrorMessage="1" sqref="F33">
      <formula1>$Z$25:$Z$32</formula1>
    </dataValidation>
  </dataValidations>
  <printOptions horizontalCentered="1" verticalCentered="1"/>
  <pageMargins left="0.5905511811023623" right="0.5905511811023623" top="0.5118110236220472" bottom="0.984251968503937" header="0.5118110236220472" footer="0.5118110236220472"/>
  <pageSetup fitToHeight="1" fitToWidth="1" horizontalDpi="600" verticalDpi="600" orientation="landscape" paperSize="9" scale="74" r:id="rId10"/>
  <headerFooter alignWithMargins="0">
    <oddFooter>&amp;L&amp;8&amp;F/&amp;A&amp;R&amp;"Fujiyama-LightCondensed,Normal"Service cantonal de l'agriculture – Office d’arboriculture, d’horticulture et de cultures maraîchères  &amp;G</oddFooter>
  </headerFooter>
  <drawing r:id="rId9"/>
  <legacyDrawing r:id="rId8"/>
  <oleObjects>
    <oleObject progId="CorelDraw.Graphic.7" shapeId="1064093" r:id="rId2"/>
    <oleObject progId="CorelDraw.Graphic.7" shapeId="1064094" r:id="rId3"/>
    <oleObject progId="CorelDraw.Graphic.7" shapeId="1064095" r:id="rId4"/>
    <oleObject progId="CorelDraw.Graphic.7" shapeId="1064096" r:id="rId5"/>
    <oleObject progId="CorelDraw.Graphic.7" shapeId="1064097" r:id="rId6"/>
    <oleObject progId="CorelDraw.Graphic.7" shapeId="1064098" r:id="rId7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AG52"/>
  <sheetViews>
    <sheetView showGridLines="0" showZeros="0" zoomScale="91" zoomScaleNormal="91" workbookViewId="0" topLeftCell="A1">
      <selection activeCell="G50" sqref="G50:H50"/>
    </sheetView>
  </sheetViews>
  <sheetFormatPr defaultColWidth="11.421875" defaultRowHeight="12.75"/>
  <cols>
    <col min="2" max="2" width="17.421875" style="0" customWidth="1"/>
    <col min="3" max="3" width="15.57421875" style="0" customWidth="1"/>
    <col min="5" max="5" width="6.8515625" style="0" customWidth="1"/>
    <col min="6" max="7" width="9.421875" style="0" customWidth="1"/>
    <col min="8" max="14" width="8.8515625" style="0" customWidth="1"/>
    <col min="15" max="15" width="5.7109375" style="0" customWidth="1"/>
    <col min="16" max="18" width="7.7109375" style="0" customWidth="1"/>
    <col min="19" max="19" width="11.28125" style="0" customWidth="1"/>
    <col min="20" max="21" width="13.57421875" style="0" customWidth="1"/>
    <col min="22" max="22" width="23.00390625" style="0" customWidth="1"/>
    <col min="25" max="25" width="8.421875" style="0" customWidth="1"/>
    <col min="26" max="27" width="10.421875" style="0" customWidth="1"/>
    <col min="28" max="33" width="8.57421875" style="0" bestFit="1" customWidth="1"/>
  </cols>
  <sheetData>
    <row r="1" spans="1:33" ht="24.75" customHeight="1">
      <c r="A1" s="193" t="s">
        <v>71</v>
      </c>
      <c r="B1" s="1"/>
      <c r="E1" s="2"/>
      <c r="I1" s="3" t="s">
        <v>0</v>
      </c>
      <c r="J1" s="4"/>
      <c r="K1" s="4"/>
      <c r="L1" s="4"/>
      <c r="M1" s="4"/>
      <c r="N1" s="5"/>
      <c r="P1" s="115" t="s">
        <v>1</v>
      </c>
      <c r="Q1" s="116"/>
      <c r="R1" s="116"/>
      <c r="S1" s="117"/>
      <c r="V1" s="109" t="s">
        <v>72</v>
      </c>
      <c r="W1" s="109"/>
      <c r="X1" s="109"/>
      <c r="Y1" s="109"/>
      <c r="Z1" s="109"/>
      <c r="AC1" s="6" t="s">
        <v>3</v>
      </c>
      <c r="AD1" s="7"/>
      <c r="AE1" s="7"/>
      <c r="AF1" s="7"/>
      <c r="AG1" s="7"/>
    </row>
    <row r="2" spans="1:33" ht="24.75" customHeight="1">
      <c r="A2" s="194"/>
      <c r="B2" s="8"/>
      <c r="E2" s="2"/>
      <c r="I2" s="147" t="s">
        <v>4</v>
      </c>
      <c r="J2" s="148"/>
      <c r="K2" s="9"/>
      <c r="L2" s="9"/>
      <c r="M2" s="10"/>
      <c r="N2" s="11" t="s">
        <v>5</v>
      </c>
      <c r="P2" s="111" t="s">
        <v>6</v>
      </c>
      <c r="Q2" s="112"/>
      <c r="R2" s="12" t="s">
        <v>7</v>
      </c>
      <c r="S2" s="13"/>
      <c r="V2" s="110"/>
      <c r="W2" s="110"/>
      <c r="X2" s="110"/>
      <c r="Y2" s="110"/>
      <c r="Z2" s="110"/>
      <c r="AC2" s="143" t="s">
        <v>4</v>
      </c>
      <c r="AD2" s="144"/>
      <c r="AE2" s="14"/>
      <c r="AF2" s="14"/>
      <c r="AG2" s="14"/>
    </row>
    <row r="3" spans="1:33" ht="12.75" customHeight="1">
      <c r="A3" s="194"/>
      <c r="B3" s="8"/>
      <c r="E3" s="2"/>
      <c r="I3" s="161" t="s">
        <v>8</v>
      </c>
      <c r="J3" s="162"/>
      <c r="K3" s="15" t="s">
        <v>9</v>
      </c>
      <c r="L3" s="16" t="s">
        <v>9</v>
      </c>
      <c r="M3" s="15" t="s">
        <v>9</v>
      </c>
      <c r="N3" s="17" t="s">
        <v>10</v>
      </c>
      <c r="P3" s="113"/>
      <c r="Q3" s="114"/>
      <c r="R3" s="18" t="s">
        <v>11</v>
      </c>
      <c r="S3" s="19"/>
      <c r="V3" s="118" t="s">
        <v>12</v>
      </c>
      <c r="W3" s="119"/>
      <c r="X3" s="120" t="s">
        <v>13</v>
      </c>
      <c r="Y3" s="121"/>
      <c r="Z3" s="21" t="s">
        <v>10</v>
      </c>
      <c r="AC3" s="145" t="s">
        <v>8</v>
      </c>
      <c r="AD3" s="146"/>
      <c r="AE3" s="22" t="s">
        <v>14</v>
      </c>
      <c r="AF3" s="20" t="s">
        <v>14</v>
      </c>
      <c r="AG3" s="22" t="s">
        <v>14</v>
      </c>
    </row>
    <row r="4" spans="1:33" ht="12.75">
      <c r="A4" s="194"/>
      <c r="B4" s="8"/>
      <c r="I4" s="23" t="s">
        <v>15</v>
      </c>
      <c r="J4" s="24">
        <v>1</v>
      </c>
      <c r="K4" s="25">
        <f aca="true" t="shared" si="0" ref="K4:K21">AE4*$N4</f>
        <v>1.638</v>
      </c>
      <c r="L4" s="26">
        <f aca="true" t="shared" si="1" ref="L4:L21">AF4*$N4</f>
        <v>0.87</v>
      </c>
      <c r="M4" s="26">
        <f aca="true" t="shared" si="2" ref="M4:M21">AG4*$N4</f>
        <v>0.3</v>
      </c>
      <c r="N4" s="27">
        <v>0.6</v>
      </c>
      <c r="P4" s="127">
        <f aca="true" t="shared" si="3" ref="P4:P21">$E$15*$E$18*R4</f>
        <v>2.047720797720798</v>
      </c>
      <c r="Q4" s="128"/>
      <c r="R4" s="129">
        <v>0.5</v>
      </c>
      <c r="S4" s="130"/>
      <c r="V4" s="28"/>
      <c r="W4" s="29"/>
      <c r="X4" s="28" t="s">
        <v>64</v>
      </c>
      <c r="Y4" s="29"/>
      <c r="Z4" s="30">
        <v>0.6</v>
      </c>
      <c r="AC4" s="23" t="s">
        <v>15</v>
      </c>
      <c r="AD4" s="31">
        <v>1</v>
      </c>
      <c r="AE4" s="32">
        <v>2.73</v>
      </c>
      <c r="AF4" s="32">
        <v>1.45</v>
      </c>
      <c r="AG4" s="33">
        <v>0.5</v>
      </c>
    </row>
    <row r="5" spans="1:33" ht="12.75">
      <c r="A5" s="194"/>
      <c r="B5" s="8"/>
      <c r="I5" s="23"/>
      <c r="J5" s="24">
        <v>2</v>
      </c>
      <c r="K5" s="25">
        <f t="shared" si="0"/>
        <v>2.07</v>
      </c>
      <c r="L5" s="26">
        <f t="shared" si="1"/>
        <v>0.96</v>
      </c>
      <c r="M5" s="26">
        <f t="shared" si="2"/>
        <v>0.3</v>
      </c>
      <c r="N5" s="27">
        <v>0.6</v>
      </c>
      <c r="P5" s="127">
        <f t="shared" si="3"/>
        <v>4.095441595441596</v>
      </c>
      <c r="Q5" s="128"/>
      <c r="R5" s="129">
        <v>1</v>
      </c>
      <c r="S5" s="130"/>
      <c r="V5" s="34"/>
      <c r="W5" s="35"/>
      <c r="X5" s="34" t="s">
        <v>65</v>
      </c>
      <c r="Y5" s="35"/>
      <c r="Z5" s="36">
        <v>0.6</v>
      </c>
      <c r="AC5" s="23"/>
      <c r="AD5" s="24">
        <v>2</v>
      </c>
      <c r="AE5" s="32">
        <v>3.45</v>
      </c>
      <c r="AF5" s="32">
        <v>1.6</v>
      </c>
      <c r="AG5" s="33">
        <v>0.5</v>
      </c>
    </row>
    <row r="6" spans="1:33" ht="12.75">
      <c r="A6" s="194"/>
      <c r="B6" s="8"/>
      <c r="I6" s="37"/>
      <c r="J6" s="38">
        <v>3</v>
      </c>
      <c r="K6" s="39">
        <f t="shared" si="0"/>
        <v>2.142</v>
      </c>
      <c r="L6" s="40">
        <f t="shared" si="1"/>
        <v>1.2</v>
      </c>
      <c r="M6" s="40">
        <f t="shared" si="2"/>
        <v>0.3</v>
      </c>
      <c r="N6" s="41">
        <v>0.6</v>
      </c>
      <c r="P6" s="127">
        <f t="shared" si="3"/>
        <v>6.1431623931623935</v>
      </c>
      <c r="Q6" s="128"/>
      <c r="R6" s="129">
        <v>1.5</v>
      </c>
      <c r="S6" s="130"/>
      <c r="V6" s="34"/>
      <c r="W6" s="35"/>
      <c r="X6" s="34" t="s">
        <v>66</v>
      </c>
      <c r="Y6" s="35"/>
      <c r="Z6" s="36">
        <v>0.7</v>
      </c>
      <c r="AC6" s="37"/>
      <c r="AD6" s="38">
        <v>3</v>
      </c>
      <c r="AE6" s="42">
        <v>3.57</v>
      </c>
      <c r="AF6" s="42">
        <v>2</v>
      </c>
      <c r="AG6" s="43">
        <v>0.5</v>
      </c>
    </row>
    <row r="7" spans="1:33" ht="12.75">
      <c r="A7" s="194"/>
      <c r="B7" s="8"/>
      <c r="I7" s="23" t="s">
        <v>19</v>
      </c>
      <c r="J7" s="24">
        <v>1</v>
      </c>
      <c r="K7" s="25">
        <f t="shared" si="0"/>
        <v>2.616</v>
      </c>
      <c r="L7" s="26">
        <f t="shared" si="1"/>
        <v>1.296</v>
      </c>
      <c r="M7" s="26">
        <f t="shared" si="2"/>
        <v>0.3</v>
      </c>
      <c r="N7" s="27">
        <v>0.6</v>
      </c>
      <c r="P7" s="127">
        <f t="shared" si="3"/>
        <v>8.190883190883191</v>
      </c>
      <c r="Q7" s="128"/>
      <c r="R7" s="129">
        <v>2</v>
      </c>
      <c r="S7" s="130"/>
      <c r="V7" s="34"/>
      <c r="W7" s="35"/>
      <c r="X7" s="34" t="s">
        <v>67</v>
      </c>
      <c r="Y7" s="35"/>
      <c r="Z7" s="36">
        <v>0.9</v>
      </c>
      <c r="AC7" s="23" t="s">
        <v>19</v>
      </c>
      <c r="AD7" s="24">
        <v>1</v>
      </c>
      <c r="AE7" s="32">
        <v>4.36</v>
      </c>
      <c r="AF7" s="32">
        <v>2.16</v>
      </c>
      <c r="AG7" s="33">
        <v>0.5</v>
      </c>
    </row>
    <row r="8" spans="1:33" ht="12.75" customHeight="1">
      <c r="A8" s="194"/>
      <c r="B8" s="8"/>
      <c r="I8" s="23"/>
      <c r="J8" s="24">
        <v>2</v>
      </c>
      <c r="K8" s="25">
        <f t="shared" si="0"/>
        <v>2.4299999999999997</v>
      </c>
      <c r="L8" s="26">
        <f t="shared" si="1"/>
        <v>1.38</v>
      </c>
      <c r="M8" s="26">
        <f t="shared" si="2"/>
        <v>0.3</v>
      </c>
      <c r="N8" s="27">
        <v>0.6</v>
      </c>
      <c r="P8" s="127">
        <f t="shared" si="3"/>
        <v>10.23860398860399</v>
      </c>
      <c r="Q8" s="128"/>
      <c r="R8" s="129">
        <v>2.5</v>
      </c>
      <c r="S8" s="130"/>
      <c r="V8" s="34"/>
      <c r="W8" s="35"/>
      <c r="X8" s="34" t="s">
        <v>68</v>
      </c>
      <c r="Y8" s="35"/>
      <c r="Z8" s="36">
        <v>0.9</v>
      </c>
      <c r="AC8" s="23"/>
      <c r="AD8" s="24">
        <v>2</v>
      </c>
      <c r="AE8" s="32">
        <v>4.05</v>
      </c>
      <c r="AF8" s="32">
        <v>2.3</v>
      </c>
      <c r="AG8" s="33">
        <v>0.5</v>
      </c>
    </row>
    <row r="9" spans="1:33" ht="12.75">
      <c r="A9" s="194"/>
      <c r="B9" s="8"/>
      <c r="I9" s="37"/>
      <c r="J9" s="38">
        <v>3</v>
      </c>
      <c r="K9" s="39">
        <f t="shared" si="0"/>
        <v>2.9579999999999997</v>
      </c>
      <c r="L9" s="40">
        <f t="shared" si="1"/>
        <v>1.458</v>
      </c>
      <c r="M9" s="40">
        <f t="shared" si="2"/>
        <v>0.36</v>
      </c>
      <c r="N9" s="41">
        <v>0.6</v>
      </c>
      <c r="P9" s="127">
        <f t="shared" si="3"/>
        <v>12.286324786324787</v>
      </c>
      <c r="Q9" s="128"/>
      <c r="R9" s="129">
        <v>3</v>
      </c>
      <c r="S9" s="130"/>
      <c r="V9" s="34"/>
      <c r="W9" s="35"/>
      <c r="X9" s="34" t="s">
        <v>69</v>
      </c>
      <c r="Y9" s="35"/>
      <c r="Z9" s="36">
        <v>0.6</v>
      </c>
      <c r="AC9" s="37"/>
      <c r="AD9" s="38">
        <v>3</v>
      </c>
      <c r="AE9" s="42">
        <v>4.93</v>
      </c>
      <c r="AF9" s="42">
        <v>2.43</v>
      </c>
      <c r="AG9" s="43">
        <v>0.6</v>
      </c>
    </row>
    <row r="10" spans="1:33" ht="12.75" customHeight="1">
      <c r="A10" s="194"/>
      <c r="B10" s="8"/>
      <c r="C10" s="149" t="s">
        <v>22</v>
      </c>
      <c r="D10" s="150"/>
      <c r="E10" s="150"/>
      <c r="F10" s="151"/>
      <c r="I10" s="23" t="s">
        <v>23</v>
      </c>
      <c r="J10" s="24">
        <v>1</v>
      </c>
      <c r="K10" s="25">
        <f t="shared" si="0"/>
        <v>3.171</v>
      </c>
      <c r="L10" s="26">
        <f t="shared" si="1"/>
        <v>2.247</v>
      </c>
      <c r="M10" s="26">
        <f t="shared" si="2"/>
        <v>0.42</v>
      </c>
      <c r="N10" s="27">
        <v>0.7</v>
      </c>
      <c r="P10" s="127">
        <f t="shared" si="3"/>
        <v>14.334045584045585</v>
      </c>
      <c r="Q10" s="128"/>
      <c r="R10" s="129">
        <v>3.5</v>
      </c>
      <c r="S10" s="130"/>
      <c r="V10" s="44"/>
      <c r="W10" s="45"/>
      <c r="X10" s="44"/>
      <c r="Y10" s="45"/>
      <c r="Z10" s="46"/>
      <c r="AC10" s="23" t="s">
        <v>23</v>
      </c>
      <c r="AD10" s="24">
        <v>1</v>
      </c>
      <c r="AE10" s="32">
        <v>4.53</v>
      </c>
      <c r="AF10" s="32">
        <v>3.21</v>
      </c>
      <c r="AG10" s="33">
        <v>0.6</v>
      </c>
    </row>
    <row r="11" spans="1:33" ht="12.75" customHeight="1">
      <c r="A11" s="194"/>
      <c r="B11" s="8"/>
      <c r="C11" s="152"/>
      <c r="D11" s="153"/>
      <c r="E11" s="153"/>
      <c r="F11" s="154"/>
      <c r="I11" s="23"/>
      <c r="J11" s="24">
        <v>2</v>
      </c>
      <c r="K11" s="25">
        <f t="shared" si="0"/>
        <v>3.7449999999999997</v>
      </c>
      <c r="L11" s="26">
        <f t="shared" si="1"/>
        <v>2.38</v>
      </c>
      <c r="M11" s="26">
        <f t="shared" si="2"/>
        <v>0.48999999999999994</v>
      </c>
      <c r="N11" s="27">
        <v>0.7</v>
      </c>
      <c r="P11" s="127">
        <f t="shared" si="3"/>
        <v>16.381766381766383</v>
      </c>
      <c r="Q11" s="128"/>
      <c r="R11" s="129">
        <v>4</v>
      </c>
      <c r="S11" s="130"/>
      <c r="AC11" s="23"/>
      <c r="AD11" s="24">
        <v>2</v>
      </c>
      <c r="AE11" s="32">
        <v>5.35</v>
      </c>
      <c r="AF11" s="32">
        <v>3.4</v>
      </c>
      <c r="AG11" s="33">
        <v>0.7</v>
      </c>
    </row>
    <row r="12" spans="1:33" ht="12.75" customHeight="1">
      <c r="A12" s="194"/>
      <c r="B12" s="8"/>
      <c r="C12" s="152"/>
      <c r="D12" s="153"/>
      <c r="E12" s="153"/>
      <c r="F12" s="154"/>
      <c r="I12" s="37"/>
      <c r="J12" s="38">
        <v>3</v>
      </c>
      <c r="K12" s="39">
        <f t="shared" si="0"/>
        <v>3.409</v>
      </c>
      <c r="L12" s="40">
        <f t="shared" si="1"/>
        <v>2.5269999999999997</v>
      </c>
      <c r="M12" s="40">
        <f t="shared" si="2"/>
        <v>0.48999999999999994</v>
      </c>
      <c r="N12" s="41">
        <v>0.7</v>
      </c>
      <c r="P12" s="127">
        <f t="shared" si="3"/>
        <v>18.429487179487182</v>
      </c>
      <c r="Q12" s="128"/>
      <c r="R12" s="129">
        <v>4.5</v>
      </c>
      <c r="S12" s="130"/>
      <c r="V12" t="s">
        <v>24</v>
      </c>
      <c r="AC12" s="37"/>
      <c r="AD12" s="38">
        <v>3</v>
      </c>
      <c r="AE12" s="42">
        <v>4.87</v>
      </c>
      <c r="AF12" s="42">
        <v>3.61</v>
      </c>
      <c r="AG12" s="43">
        <v>0.7</v>
      </c>
    </row>
    <row r="13" spans="1:33" ht="12.75">
      <c r="A13" s="194"/>
      <c r="B13" s="8"/>
      <c r="C13" s="155"/>
      <c r="D13" s="156"/>
      <c r="E13" s="156"/>
      <c r="F13" s="157"/>
      <c r="I13" s="23" t="s">
        <v>25</v>
      </c>
      <c r="J13" s="24">
        <v>1</v>
      </c>
      <c r="K13" s="25">
        <f t="shared" si="0"/>
        <v>4.32</v>
      </c>
      <c r="L13" s="26">
        <f t="shared" si="1"/>
        <v>3.294</v>
      </c>
      <c r="M13" s="26">
        <f t="shared" si="2"/>
        <v>0.63</v>
      </c>
      <c r="N13" s="27">
        <v>0.9</v>
      </c>
      <c r="P13" s="127">
        <f t="shared" si="3"/>
        <v>22.524928774928775</v>
      </c>
      <c r="Q13" s="128"/>
      <c r="R13" s="129">
        <v>5.5</v>
      </c>
      <c r="S13" s="130"/>
      <c r="AC13" s="23" t="s">
        <v>25</v>
      </c>
      <c r="AD13" s="24">
        <v>1</v>
      </c>
      <c r="AE13" s="32">
        <v>4.8</v>
      </c>
      <c r="AF13" s="32">
        <v>3.66</v>
      </c>
      <c r="AG13" s="33">
        <v>0.7</v>
      </c>
    </row>
    <row r="14" spans="1:33" ht="12.75" customHeight="1">
      <c r="A14" s="194"/>
      <c r="B14" s="8"/>
      <c r="C14" s="158" t="s">
        <v>26</v>
      </c>
      <c r="D14" s="159"/>
      <c r="E14" s="160"/>
      <c r="F14" s="47" t="s">
        <v>27</v>
      </c>
      <c r="I14" s="23"/>
      <c r="J14" s="24">
        <v>2</v>
      </c>
      <c r="K14" s="25">
        <f t="shared" si="0"/>
        <v>4.248</v>
      </c>
      <c r="L14" s="26">
        <f t="shared" si="1"/>
        <v>3.33</v>
      </c>
      <c r="M14" s="26">
        <f t="shared" si="2"/>
        <v>0.63</v>
      </c>
      <c r="N14" s="27">
        <v>0.9</v>
      </c>
      <c r="P14" s="127">
        <f t="shared" si="3"/>
        <v>26.620370370370374</v>
      </c>
      <c r="Q14" s="128"/>
      <c r="R14" s="129">
        <v>6.5</v>
      </c>
      <c r="S14" s="130"/>
      <c r="AC14" s="23"/>
      <c r="AD14" s="24">
        <v>2</v>
      </c>
      <c r="AE14" s="32">
        <v>4.72</v>
      </c>
      <c r="AF14" s="32">
        <v>3.7</v>
      </c>
      <c r="AG14" s="33">
        <v>0.7</v>
      </c>
    </row>
    <row r="15" spans="1:33" ht="12.75" customHeight="1">
      <c r="A15" s="194"/>
      <c r="B15" s="8"/>
      <c r="C15" s="48" t="s">
        <v>28</v>
      </c>
      <c r="D15" s="49"/>
      <c r="E15" s="50">
        <v>1150</v>
      </c>
      <c r="F15" s="51" t="s">
        <v>29</v>
      </c>
      <c r="I15" s="37"/>
      <c r="J15" s="38">
        <v>3</v>
      </c>
      <c r="K15" s="39">
        <f t="shared" si="0"/>
        <v>4.248</v>
      </c>
      <c r="L15" s="40">
        <f t="shared" si="1"/>
        <v>3.726</v>
      </c>
      <c r="M15" s="40">
        <f t="shared" si="2"/>
        <v>0.54</v>
      </c>
      <c r="N15" s="41">
        <v>0.9</v>
      </c>
      <c r="P15" s="127">
        <f t="shared" si="3"/>
        <v>30.715811965811966</v>
      </c>
      <c r="Q15" s="128"/>
      <c r="R15" s="129">
        <v>7.5</v>
      </c>
      <c r="S15" s="130"/>
      <c r="AC15" s="37"/>
      <c r="AD15" s="38">
        <v>3</v>
      </c>
      <c r="AE15" s="42">
        <v>4.72</v>
      </c>
      <c r="AF15" s="42">
        <v>4.14</v>
      </c>
      <c r="AG15" s="43">
        <v>0.6</v>
      </c>
    </row>
    <row r="16" spans="1:33" ht="12.75">
      <c r="A16" s="194"/>
      <c r="B16" s="8"/>
      <c r="C16" s="52" t="s">
        <v>60</v>
      </c>
      <c r="D16" s="53"/>
      <c r="E16" s="54">
        <v>18</v>
      </c>
      <c r="F16" s="55" t="s">
        <v>30</v>
      </c>
      <c r="I16" s="23" t="s">
        <v>31</v>
      </c>
      <c r="J16" s="24">
        <v>1</v>
      </c>
      <c r="K16" s="25">
        <f t="shared" si="0"/>
        <v>3.789</v>
      </c>
      <c r="L16" s="26">
        <f t="shared" si="1"/>
        <v>2.286</v>
      </c>
      <c r="M16" s="26">
        <f t="shared" si="2"/>
        <v>0.45</v>
      </c>
      <c r="N16" s="27">
        <v>0.9</v>
      </c>
      <c r="P16" s="127">
        <f t="shared" si="3"/>
        <v>34.811253561253565</v>
      </c>
      <c r="Q16" s="128"/>
      <c r="R16" s="129">
        <v>8.5</v>
      </c>
      <c r="S16" s="130"/>
      <c r="AC16" s="23" t="s">
        <v>31</v>
      </c>
      <c r="AD16" s="24">
        <v>1</v>
      </c>
      <c r="AE16" s="32">
        <v>4.21</v>
      </c>
      <c r="AF16" s="32">
        <v>2.54</v>
      </c>
      <c r="AG16" s="33">
        <v>0.5</v>
      </c>
    </row>
    <row r="17" spans="1:33" ht="12.75">
      <c r="A17" s="194"/>
      <c r="B17" s="8"/>
      <c r="C17" s="52" t="s">
        <v>61</v>
      </c>
      <c r="D17" s="53"/>
      <c r="E17" s="54">
        <v>15.6</v>
      </c>
      <c r="F17" s="55" t="s">
        <v>30</v>
      </c>
      <c r="I17" s="23"/>
      <c r="J17" s="24">
        <v>2</v>
      </c>
      <c r="K17" s="25">
        <f t="shared" si="0"/>
        <v>3.744</v>
      </c>
      <c r="L17" s="26">
        <f t="shared" si="1"/>
        <v>2.25</v>
      </c>
      <c r="M17" s="26">
        <f t="shared" si="2"/>
        <v>0.45</v>
      </c>
      <c r="N17" s="27">
        <v>0.9</v>
      </c>
      <c r="P17" s="127">
        <f t="shared" si="3"/>
        <v>38.90669515669516</v>
      </c>
      <c r="Q17" s="128"/>
      <c r="R17" s="129">
        <v>9.5</v>
      </c>
      <c r="S17" s="130"/>
      <c r="AC17" s="23"/>
      <c r="AD17" s="24">
        <v>2</v>
      </c>
      <c r="AE17" s="32">
        <v>4.16</v>
      </c>
      <c r="AF17" s="32">
        <v>2.5</v>
      </c>
      <c r="AG17" s="33">
        <v>0.5</v>
      </c>
    </row>
    <row r="18" spans="1:33" ht="14.25">
      <c r="A18" s="194"/>
      <c r="B18" s="8"/>
      <c r="C18" s="52" t="s">
        <v>32</v>
      </c>
      <c r="D18" s="53"/>
      <c r="E18" s="56">
        <f>1/(E17*E16)</f>
        <v>0.0035612535612535613</v>
      </c>
      <c r="F18" s="55" t="s">
        <v>59</v>
      </c>
      <c r="I18" s="37"/>
      <c r="J18" s="38">
        <v>3</v>
      </c>
      <c r="K18" s="39">
        <f t="shared" si="0"/>
        <v>2.004</v>
      </c>
      <c r="L18" s="40">
        <f t="shared" si="1"/>
        <v>1.5</v>
      </c>
      <c r="M18" s="40">
        <f t="shared" si="2"/>
        <v>0.24</v>
      </c>
      <c r="N18" s="41">
        <v>0.6</v>
      </c>
      <c r="P18" s="127">
        <f t="shared" si="3"/>
        <v>43.00213675213676</v>
      </c>
      <c r="Q18" s="128"/>
      <c r="R18" s="129">
        <v>10.5</v>
      </c>
      <c r="S18" s="130"/>
      <c r="AC18" s="37"/>
      <c r="AD18" s="38">
        <v>3</v>
      </c>
      <c r="AE18" s="42">
        <v>3.34</v>
      </c>
      <c r="AF18" s="42">
        <v>2.5</v>
      </c>
      <c r="AG18" s="43">
        <v>0.4</v>
      </c>
    </row>
    <row r="19" spans="1:33" ht="12.75">
      <c r="A19" s="194"/>
      <c r="B19" s="8"/>
      <c r="C19" s="52" t="s">
        <v>33</v>
      </c>
      <c r="D19" s="53"/>
      <c r="E19" s="54">
        <v>100</v>
      </c>
      <c r="F19" s="55" t="s">
        <v>30</v>
      </c>
      <c r="I19" s="23" t="s">
        <v>34</v>
      </c>
      <c r="J19" s="24">
        <v>1</v>
      </c>
      <c r="K19" s="25">
        <f t="shared" si="0"/>
        <v>1.8381818181818177</v>
      </c>
      <c r="L19" s="26">
        <f t="shared" si="1"/>
        <v>1.5</v>
      </c>
      <c r="M19" s="26">
        <f t="shared" si="2"/>
        <v>0.24</v>
      </c>
      <c r="N19" s="27">
        <v>0.6</v>
      </c>
      <c r="P19" s="127">
        <f t="shared" si="3"/>
        <v>47.09757834757835</v>
      </c>
      <c r="Q19" s="128"/>
      <c r="R19" s="129">
        <v>11.5</v>
      </c>
      <c r="S19" s="130"/>
      <c r="AC19" s="23" t="s">
        <v>34</v>
      </c>
      <c r="AD19" s="24">
        <v>1</v>
      </c>
      <c r="AE19" s="32">
        <v>3.063636363636363</v>
      </c>
      <c r="AF19" s="32">
        <v>2.5</v>
      </c>
      <c r="AG19" s="33">
        <v>0.4</v>
      </c>
    </row>
    <row r="20" spans="1:33" ht="12.75">
      <c r="A20" s="194"/>
      <c r="B20" s="8"/>
      <c r="C20" s="52" t="s">
        <v>35</v>
      </c>
      <c r="D20" s="53"/>
      <c r="E20" s="54">
        <f>100/4</f>
        <v>25</v>
      </c>
      <c r="F20" s="55" t="s">
        <v>36</v>
      </c>
      <c r="I20" s="23"/>
      <c r="J20" s="24">
        <v>2</v>
      </c>
      <c r="K20" s="25">
        <f t="shared" si="0"/>
        <v>1.704</v>
      </c>
      <c r="L20" s="26">
        <f t="shared" si="1"/>
        <v>1.5</v>
      </c>
      <c r="M20" s="26">
        <f t="shared" si="2"/>
        <v>0.24</v>
      </c>
      <c r="N20" s="27">
        <v>0.6</v>
      </c>
      <c r="P20" s="127">
        <f t="shared" si="3"/>
        <v>51.19301994301995</v>
      </c>
      <c r="Q20" s="128"/>
      <c r="R20" s="129">
        <v>12.5</v>
      </c>
      <c r="S20" s="130"/>
      <c r="AC20" s="23"/>
      <c r="AD20" s="24">
        <v>2</v>
      </c>
      <c r="AE20" s="32">
        <v>2.84</v>
      </c>
      <c r="AF20" s="32">
        <v>2.5</v>
      </c>
      <c r="AG20" s="33">
        <v>0.4</v>
      </c>
    </row>
    <row r="21" spans="1:33" ht="13.5" thickBot="1">
      <c r="A21" s="195"/>
      <c r="B21" s="8"/>
      <c r="C21" s="57" t="s">
        <v>37</v>
      </c>
      <c r="D21" s="58"/>
      <c r="E21" s="59">
        <f>E19*E20*E15/E16/1000</f>
        <v>159.72222222222223</v>
      </c>
      <c r="F21" s="60" t="s">
        <v>38</v>
      </c>
      <c r="I21" s="61"/>
      <c r="J21" s="62">
        <v>3</v>
      </c>
      <c r="K21" s="63">
        <f t="shared" si="0"/>
        <v>1.2741818181818179</v>
      </c>
      <c r="L21" s="64">
        <f t="shared" si="1"/>
        <v>1.5</v>
      </c>
      <c r="M21" s="64">
        <f t="shared" si="2"/>
        <v>0.24</v>
      </c>
      <c r="N21" s="65">
        <v>0.6</v>
      </c>
      <c r="P21" s="168">
        <f t="shared" si="3"/>
        <v>55.28846153846154</v>
      </c>
      <c r="Q21" s="169"/>
      <c r="R21" s="165">
        <v>13.5</v>
      </c>
      <c r="S21" s="166"/>
      <c r="AA21" s="66"/>
      <c r="AB21" s="66"/>
      <c r="AC21" s="61"/>
      <c r="AD21" s="62">
        <v>3</v>
      </c>
      <c r="AE21" s="42">
        <v>2.123636363636363</v>
      </c>
      <c r="AF21" s="67">
        <v>2.5</v>
      </c>
      <c r="AG21" s="68">
        <v>0.4</v>
      </c>
    </row>
    <row r="22" spans="1:33" ht="13.5" thickBot="1">
      <c r="A22" s="69"/>
      <c r="B22" s="69"/>
      <c r="C22" s="70"/>
      <c r="D22" s="70"/>
      <c r="E22" s="70"/>
      <c r="F22" s="71"/>
      <c r="G22" s="72"/>
      <c r="H22" s="73"/>
      <c r="I22" s="167" t="s">
        <v>39</v>
      </c>
      <c r="J22" s="167"/>
      <c r="K22" s="167"/>
      <c r="L22" s="167"/>
      <c r="M22" s="167"/>
      <c r="N22" s="167"/>
      <c r="O22" s="70"/>
      <c r="P22" s="70"/>
      <c r="Q22" s="70"/>
      <c r="R22" s="70"/>
      <c r="S22" s="70"/>
      <c r="AA22" s="74"/>
      <c r="AC22" s="74" t="s">
        <v>39</v>
      </c>
      <c r="AD22" s="74"/>
      <c r="AE22" s="74"/>
      <c r="AF22" s="74"/>
      <c r="AG22" s="74"/>
    </row>
    <row r="23" spans="1:19" ht="12" customHeight="1" thickBot="1">
      <c r="A23" s="75"/>
      <c r="B23" s="75"/>
      <c r="C23" s="76"/>
      <c r="D23" s="76"/>
      <c r="E23" s="76"/>
      <c r="F23" s="76"/>
      <c r="G23" s="77"/>
      <c r="H23" s="76"/>
      <c r="I23" s="77"/>
      <c r="J23" s="76"/>
      <c r="K23" s="77"/>
      <c r="L23" s="76"/>
      <c r="S23" s="78" t="s">
        <v>40</v>
      </c>
    </row>
    <row r="24" spans="1:27" ht="18.75" customHeight="1">
      <c r="A24" s="122" t="s">
        <v>62</v>
      </c>
      <c r="B24" s="75"/>
      <c r="C24" s="76"/>
      <c r="D24" s="76"/>
      <c r="E24" s="76"/>
      <c r="F24" s="76"/>
      <c r="G24" s="77"/>
      <c r="H24" s="76"/>
      <c r="I24" s="77"/>
      <c r="J24" s="76"/>
      <c r="K24" s="77"/>
      <c r="L24" s="76"/>
      <c r="S24" s="78"/>
      <c r="V24" s="82" t="s">
        <v>44</v>
      </c>
      <c r="W24" s="82" t="s">
        <v>49</v>
      </c>
      <c r="X24" s="82"/>
      <c r="Z24" s="106" t="s">
        <v>50</v>
      </c>
      <c r="AA24" s="83"/>
    </row>
    <row r="25" spans="1:26" ht="18.75" customHeight="1">
      <c r="A25" s="123"/>
      <c r="B25" s="75"/>
      <c r="C25" s="76"/>
      <c r="D25" s="76"/>
      <c r="E25" s="76"/>
      <c r="F25" s="76"/>
      <c r="G25" s="77"/>
      <c r="H25" s="76"/>
      <c r="I25" s="77"/>
      <c r="J25" s="76"/>
      <c r="K25" s="77"/>
      <c r="L25" s="76"/>
      <c r="S25" s="78"/>
      <c r="V25" s="84" t="s">
        <v>51</v>
      </c>
      <c r="W25" s="85">
        <v>0.45</v>
      </c>
      <c r="Z25">
        <v>20</v>
      </c>
    </row>
    <row r="26" spans="1:26" ht="18.75" customHeight="1">
      <c r="A26" s="123"/>
      <c r="B26" s="75"/>
      <c r="C26" s="76"/>
      <c r="D26" s="76"/>
      <c r="E26" s="76"/>
      <c r="F26" s="76"/>
      <c r="G26" s="77"/>
      <c r="H26" s="76"/>
      <c r="I26" s="77"/>
      <c r="J26" s="76"/>
      <c r="K26" s="77"/>
      <c r="L26" s="76"/>
      <c r="S26" s="78"/>
      <c r="U26" s="81"/>
      <c r="V26" s="84" t="s">
        <v>52</v>
      </c>
      <c r="W26" s="89">
        <v>0.6</v>
      </c>
      <c r="Z26">
        <v>30</v>
      </c>
    </row>
    <row r="27" spans="1:26" ht="18.75" customHeight="1">
      <c r="A27" s="123"/>
      <c r="B27" s="75"/>
      <c r="C27" s="76"/>
      <c r="D27" s="76"/>
      <c r="E27" s="76"/>
      <c r="F27" s="76"/>
      <c r="G27" s="77"/>
      <c r="H27" s="76"/>
      <c r="I27" s="77"/>
      <c r="J27" s="76"/>
      <c r="K27" s="77"/>
      <c r="L27" s="76"/>
      <c r="S27" s="78"/>
      <c r="V27" s="84" t="s">
        <v>54</v>
      </c>
      <c r="W27" s="89">
        <v>0.9</v>
      </c>
      <c r="Z27">
        <v>40</v>
      </c>
    </row>
    <row r="28" spans="1:30" ht="18.75" customHeight="1">
      <c r="A28" s="123"/>
      <c r="B28" s="75"/>
      <c r="C28" s="76"/>
      <c r="D28" s="76"/>
      <c r="E28" s="76"/>
      <c r="F28" s="76"/>
      <c r="G28" s="77"/>
      <c r="H28" s="76"/>
      <c r="I28" s="77"/>
      <c r="J28" s="76"/>
      <c r="K28" s="77"/>
      <c r="L28" s="76"/>
      <c r="S28" s="78"/>
      <c r="V28" s="84" t="s">
        <v>56</v>
      </c>
      <c r="W28" s="89">
        <v>0.9</v>
      </c>
      <c r="Z28">
        <v>50</v>
      </c>
      <c r="AC28" s="86"/>
      <c r="AD28" s="87"/>
    </row>
    <row r="29" spans="1:30" ht="18.75" customHeight="1">
      <c r="A29" s="123"/>
      <c r="B29" s="75"/>
      <c r="C29" s="76"/>
      <c r="D29" s="76"/>
      <c r="E29" s="76"/>
      <c r="F29" s="76"/>
      <c r="G29" s="77"/>
      <c r="H29" s="76"/>
      <c r="I29" s="77"/>
      <c r="J29" s="76"/>
      <c r="K29" s="77"/>
      <c r="L29" s="76"/>
      <c r="S29" s="78"/>
      <c r="V29" s="102" t="s">
        <v>45</v>
      </c>
      <c r="W29" s="103">
        <v>1.1</v>
      </c>
      <c r="Z29">
        <v>60</v>
      </c>
      <c r="AC29" s="86"/>
      <c r="AD29" s="87"/>
    </row>
    <row r="30" spans="1:30" ht="12.75">
      <c r="A30" s="123"/>
      <c r="B30" s="79"/>
      <c r="C30" s="178" t="s">
        <v>41</v>
      </c>
      <c r="D30" s="179"/>
      <c r="E30" s="179"/>
      <c r="F30" s="179"/>
      <c r="G30" s="179"/>
      <c r="H30" s="179"/>
      <c r="I30" s="179"/>
      <c r="J30" s="179"/>
      <c r="K30" s="179"/>
      <c r="L30" s="137" t="s">
        <v>42</v>
      </c>
      <c r="M30" s="138"/>
      <c r="N30" s="170" t="s">
        <v>43</v>
      </c>
      <c r="O30" s="171"/>
      <c r="V30" s="84" t="s">
        <v>58</v>
      </c>
      <c r="W30" s="89">
        <v>1.3</v>
      </c>
      <c r="Z30">
        <v>80</v>
      </c>
      <c r="AC30" s="86"/>
      <c r="AD30" s="87"/>
    </row>
    <row r="31" spans="1:30" ht="18" customHeight="1">
      <c r="A31" s="123"/>
      <c r="C31" s="180"/>
      <c r="D31" s="181"/>
      <c r="E31" s="181"/>
      <c r="F31" s="181"/>
      <c r="G31" s="181"/>
      <c r="H31" s="181"/>
      <c r="I31" s="181"/>
      <c r="J31" s="181"/>
      <c r="K31" s="181"/>
      <c r="L31" s="139"/>
      <c r="M31" s="140"/>
      <c r="N31" s="172"/>
      <c r="O31" s="173"/>
      <c r="W31" s="81"/>
      <c r="Z31">
        <v>100</v>
      </c>
      <c r="AC31" s="86"/>
      <c r="AD31" s="87"/>
    </row>
    <row r="32" spans="1:30" ht="21.75" customHeight="1">
      <c r="A32" s="123"/>
      <c r="C32" s="176" t="s">
        <v>44</v>
      </c>
      <c r="D32" s="177"/>
      <c r="E32" s="177"/>
      <c r="F32" s="131" t="s">
        <v>52</v>
      </c>
      <c r="G32" s="132"/>
      <c r="H32" s="80">
        <f>IF(F32="Sable pur",0.45,IF(F32="Sol sableux",0.6,IF(F32="Sol léger",0.9,IF(F32="Sol argilo-sableux",0.9,IF(F32="Limon argilo-sableux",1.1,IF(F32="Argile limono-sableux",1.3))))))</f>
        <v>0.6</v>
      </c>
      <c r="I32" s="141" t="s">
        <v>46</v>
      </c>
      <c r="J32" s="142"/>
      <c r="K32" s="142"/>
      <c r="L32" s="191">
        <v>80</v>
      </c>
      <c r="M32" s="191"/>
      <c r="N32" s="187">
        <f>H33*L32/100</f>
        <v>28.8</v>
      </c>
      <c r="O32" s="188"/>
      <c r="W32" s="81"/>
      <c r="Z32">
        <v>120</v>
      </c>
      <c r="AC32" s="86"/>
      <c r="AD32" s="87"/>
    </row>
    <row r="33" spans="1:30" ht="21.75" customHeight="1">
      <c r="A33" s="123"/>
      <c r="C33" s="174" t="s">
        <v>47</v>
      </c>
      <c r="D33" s="175"/>
      <c r="E33" s="175"/>
      <c r="F33" s="133">
        <v>60</v>
      </c>
      <c r="G33" s="134"/>
      <c r="H33" s="80">
        <f>F33*H32</f>
        <v>36</v>
      </c>
      <c r="I33" s="135" t="s">
        <v>48</v>
      </c>
      <c r="J33" s="136"/>
      <c r="K33" s="136"/>
      <c r="L33" s="192"/>
      <c r="M33" s="192"/>
      <c r="N33" s="189"/>
      <c r="O33" s="190"/>
      <c r="AC33" s="86"/>
      <c r="AD33" s="87"/>
    </row>
    <row r="34" spans="1:20" ht="16.5" customHeight="1">
      <c r="A34" s="123"/>
      <c r="B34" s="88"/>
      <c r="T34" s="81"/>
    </row>
    <row r="35" spans="1:22" ht="25.5" customHeight="1">
      <c r="A35" s="123"/>
      <c r="B35" s="88"/>
      <c r="C35" s="90" t="s">
        <v>53</v>
      </c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2"/>
      <c r="P35" s="93"/>
      <c r="Q35" s="93"/>
      <c r="R35" s="93"/>
      <c r="S35" s="93"/>
      <c r="T35" s="81"/>
      <c r="V35" s="81"/>
    </row>
    <row r="36" spans="1:19" ht="15" customHeight="1">
      <c r="A36" s="123"/>
      <c r="B36" s="88"/>
      <c r="C36" s="94"/>
      <c r="D36" s="95"/>
      <c r="E36" s="184" t="s">
        <v>55</v>
      </c>
      <c r="F36" s="185"/>
      <c r="G36" s="185"/>
      <c r="H36" s="185"/>
      <c r="I36" s="185"/>
      <c r="J36" s="185"/>
      <c r="K36" s="185"/>
      <c r="L36" s="185"/>
      <c r="M36" s="185"/>
      <c r="N36" s="185"/>
      <c r="O36" s="186"/>
      <c r="P36" s="96"/>
      <c r="Q36" s="96"/>
      <c r="R36" s="96"/>
      <c r="S36" s="96"/>
    </row>
    <row r="37" spans="1:23" ht="15" customHeight="1">
      <c r="A37" s="123"/>
      <c r="B37" s="88"/>
      <c r="C37" s="97"/>
      <c r="D37" s="98"/>
      <c r="E37" s="99">
        <v>0.5</v>
      </c>
      <c r="F37" s="100">
        <v>1</v>
      </c>
      <c r="G37" s="100">
        <v>1.5</v>
      </c>
      <c r="H37" s="100">
        <v>1.7</v>
      </c>
      <c r="I37" s="100">
        <v>2</v>
      </c>
      <c r="J37" s="100">
        <v>2.3</v>
      </c>
      <c r="K37" s="100">
        <v>2.6</v>
      </c>
      <c r="L37" s="100">
        <v>2.9</v>
      </c>
      <c r="M37" s="100">
        <v>3.2</v>
      </c>
      <c r="N37" s="100">
        <v>3.5</v>
      </c>
      <c r="O37" s="101"/>
      <c r="U37" s="85"/>
      <c r="W37" s="85"/>
    </row>
    <row r="38" spans="1:23" ht="35.25" customHeight="1">
      <c r="A38" s="123"/>
      <c r="B38" s="88"/>
      <c r="C38" s="163" t="s">
        <v>57</v>
      </c>
      <c r="D38" s="164"/>
      <c r="E38" s="107">
        <f aca="true" t="shared" si="4" ref="E38:N38">$N$32/E37</f>
        <v>57.6</v>
      </c>
      <c r="F38" s="107">
        <f t="shared" si="4"/>
        <v>28.8</v>
      </c>
      <c r="G38" s="107">
        <f t="shared" si="4"/>
        <v>19.2</v>
      </c>
      <c r="H38" s="107">
        <f t="shared" si="4"/>
        <v>16.941176470588236</v>
      </c>
      <c r="I38" s="107">
        <f t="shared" si="4"/>
        <v>14.4</v>
      </c>
      <c r="J38" s="107">
        <f t="shared" si="4"/>
        <v>12.521739130434783</v>
      </c>
      <c r="K38" s="107">
        <f t="shared" si="4"/>
        <v>11.076923076923077</v>
      </c>
      <c r="L38" s="107">
        <f t="shared" si="4"/>
        <v>9.931034482758621</v>
      </c>
      <c r="M38" s="107">
        <f t="shared" si="4"/>
        <v>9</v>
      </c>
      <c r="N38" s="107">
        <f t="shared" si="4"/>
        <v>8.22857142857143</v>
      </c>
      <c r="O38" s="108"/>
      <c r="P38" s="66"/>
      <c r="Q38" s="66"/>
      <c r="U38" s="85"/>
      <c r="W38" s="85"/>
    </row>
    <row r="39" spans="1:24" ht="12.75">
      <c r="A39" s="123"/>
      <c r="B39" s="88"/>
      <c r="G39" s="182"/>
      <c r="H39" s="182"/>
      <c r="I39" s="66"/>
      <c r="J39" s="66"/>
      <c r="K39" s="66"/>
      <c r="L39" s="66"/>
      <c r="M39" s="66"/>
      <c r="N39" s="66"/>
      <c r="O39" s="66"/>
      <c r="P39" s="66"/>
      <c r="Q39" s="66"/>
      <c r="U39" s="104"/>
      <c r="V39" s="104"/>
      <c r="W39" s="104"/>
      <c r="X39" s="104"/>
    </row>
    <row r="40" spans="1:24" ht="12.75">
      <c r="A40" s="123"/>
      <c r="B40" s="88"/>
      <c r="G40" s="183"/>
      <c r="H40" s="183"/>
      <c r="I40" s="66"/>
      <c r="J40" s="66"/>
      <c r="K40" s="66"/>
      <c r="L40" s="66"/>
      <c r="M40" s="66"/>
      <c r="N40" s="66"/>
      <c r="O40" s="66"/>
      <c r="P40" s="66"/>
      <c r="Q40" s="66"/>
      <c r="U40" s="104"/>
      <c r="V40" s="104"/>
      <c r="W40" s="104"/>
      <c r="X40" s="104"/>
    </row>
    <row r="41" spans="2:17" ht="12.75">
      <c r="B41" s="88"/>
      <c r="G41" s="183">
        <f>Q19</f>
        <v>0</v>
      </c>
      <c r="H41" s="183"/>
      <c r="I41" s="66"/>
      <c r="J41" s="66"/>
      <c r="K41" s="66"/>
      <c r="L41" s="66"/>
      <c r="M41" s="66"/>
      <c r="N41" s="66"/>
      <c r="O41" s="66"/>
      <c r="P41" s="66"/>
      <c r="Q41" s="66"/>
    </row>
    <row r="42" spans="7:17" ht="12.75">
      <c r="G42" s="183">
        <f>Q20</f>
        <v>0</v>
      </c>
      <c r="H42" s="183"/>
      <c r="I42" s="66"/>
      <c r="J42" s="66"/>
      <c r="K42" s="66"/>
      <c r="L42" s="66"/>
      <c r="M42" s="66"/>
      <c r="N42" s="66"/>
      <c r="O42" s="66"/>
      <c r="P42" s="66"/>
      <c r="Q42" s="66"/>
    </row>
    <row r="43" spans="7:17" ht="12.75">
      <c r="G43" s="183">
        <f>Q21</f>
        <v>0</v>
      </c>
      <c r="H43" s="183"/>
      <c r="I43" s="66"/>
      <c r="J43" s="66"/>
      <c r="K43" s="66"/>
      <c r="L43" s="66"/>
      <c r="M43" s="66"/>
      <c r="N43" s="66"/>
      <c r="O43" s="66"/>
      <c r="P43" s="66"/>
      <c r="Q43" s="66"/>
    </row>
    <row r="44" spans="7:17" ht="12.75">
      <c r="G44" s="183">
        <f>Q22</f>
        <v>0</v>
      </c>
      <c r="H44" s="183"/>
      <c r="I44" s="66"/>
      <c r="J44" s="66"/>
      <c r="K44" s="66"/>
      <c r="L44" s="66"/>
      <c r="M44" s="66"/>
      <c r="N44" s="66"/>
      <c r="O44" s="66"/>
      <c r="P44" s="66"/>
      <c r="Q44" s="66"/>
    </row>
    <row r="45" spans="7:17" ht="12.75">
      <c r="G45" s="183">
        <f>Q23</f>
        <v>0</v>
      </c>
      <c r="H45" s="183"/>
      <c r="I45" s="66"/>
      <c r="J45" s="66"/>
      <c r="K45" s="66"/>
      <c r="L45" s="66"/>
      <c r="M45" s="66"/>
      <c r="N45" s="66"/>
      <c r="O45" s="66"/>
      <c r="P45" s="66"/>
      <c r="Q45" s="66"/>
    </row>
    <row r="46" spans="7:17" ht="12.75">
      <c r="G46" s="183">
        <f>Q30</f>
        <v>0</v>
      </c>
      <c r="H46" s="183"/>
      <c r="I46" s="66"/>
      <c r="J46" s="66"/>
      <c r="K46" s="66"/>
      <c r="L46" s="66"/>
      <c r="M46" s="66"/>
      <c r="N46" s="66"/>
      <c r="O46" s="66"/>
      <c r="P46" s="66"/>
      <c r="Q46" s="66"/>
    </row>
    <row r="47" spans="7:17" ht="12.75">
      <c r="G47" s="183">
        <f>Q31</f>
        <v>0</v>
      </c>
      <c r="H47" s="183"/>
      <c r="I47" s="66"/>
      <c r="J47" s="66"/>
      <c r="K47" s="66"/>
      <c r="L47" s="66"/>
      <c r="M47" s="66"/>
      <c r="N47" s="66"/>
      <c r="O47" s="66"/>
      <c r="P47" s="66"/>
      <c r="Q47" s="66"/>
    </row>
    <row r="48" spans="7:17" ht="12.75">
      <c r="G48" s="183">
        <f>P32</f>
        <v>0</v>
      </c>
      <c r="H48" s="183"/>
      <c r="I48" s="66"/>
      <c r="J48" s="66"/>
      <c r="K48" s="66"/>
      <c r="L48" s="66"/>
      <c r="M48" s="66"/>
      <c r="N48" s="66"/>
      <c r="O48" s="66"/>
      <c r="P48" s="66"/>
      <c r="Q48" s="66"/>
    </row>
    <row r="49" spans="7:17" ht="12.75">
      <c r="G49" s="183">
        <f>P33</f>
        <v>0</v>
      </c>
      <c r="H49" s="183"/>
      <c r="I49" s="66"/>
      <c r="J49" s="66"/>
      <c r="K49" s="66"/>
      <c r="L49" s="66"/>
      <c r="M49" s="66"/>
      <c r="N49" s="66"/>
      <c r="O49" s="66"/>
      <c r="P49" s="66"/>
      <c r="Q49" s="66"/>
    </row>
    <row r="50" spans="7:17" ht="12.75">
      <c r="G50" s="183"/>
      <c r="H50" s="183"/>
      <c r="I50" s="66"/>
      <c r="J50" s="66"/>
      <c r="K50" s="66"/>
      <c r="L50" s="66"/>
      <c r="M50" s="66"/>
      <c r="N50" s="66"/>
      <c r="O50" s="66"/>
      <c r="P50" s="66"/>
      <c r="Q50" s="66"/>
    </row>
    <row r="51" spans="7:17" ht="12.75">
      <c r="G51" s="183"/>
      <c r="H51" s="183"/>
      <c r="I51" s="66"/>
      <c r="J51" s="66"/>
      <c r="K51" s="66"/>
      <c r="L51" s="66"/>
      <c r="M51" s="66"/>
      <c r="N51" s="66"/>
      <c r="O51" s="66"/>
      <c r="P51" s="66"/>
      <c r="Q51" s="66"/>
    </row>
    <row r="52" spans="7:17" ht="12.75"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</row>
  </sheetData>
  <sheetProtection password="E7C8" sheet="1" objects="1" scenarios="1"/>
  <mergeCells count="76">
    <mergeCell ref="V1:Z2"/>
    <mergeCell ref="P2:Q3"/>
    <mergeCell ref="P1:S1"/>
    <mergeCell ref="V3:W3"/>
    <mergeCell ref="X3:Y3"/>
    <mergeCell ref="A24:A40"/>
    <mergeCell ref="A1:A21"/>
    <mergeCell ref="P5:Q5"/>
    <mergeCell ref="P6:Q6"/>
    <mergeCell ref="P7:Q7"/>
    <mergeCell ref="P8:Q8"/>
    <mergeCell ref="P9:Q9"/>
    <mergeCell ref="P4:Q4"/>
    <mergeCell ref="P10:Q10"/>
    <mergeCell ref="P11:Q11"/>
    <mergeCell ref="P18:Q18"/>
    <mergeCell ref="P19:Q19"/>
    <mergeCell ref="P20:Q20"/>
    <mergeCell ref="R15:S15"/>
    <mergeCell ref="R16:S16"/>
    <mergeCell ref="R17:S17"/>
    <mergeCell ref="R18:S18"/>
    <mergeCell ref="P17:Q17"/>
    <mergeCell ref="P15:Q15"/>
    <mergeCell ref="P16:Q16"/>
    <mergeCell ref="F32:G32"/>
    <mergeCell ref="F33:G33"/>
    <mergeCell ref="I33:K33"/>
    <mergeCell ref="L30:M31"/>
    <mergeCell ref="I32:K32"/>
    <mergeCell ref="AC2:AD2"/>
    <mergeCell ref="AC3:AD3"/>
    <mergeCell ref="I2:J2"/>
    <mergeCell ref="C10:F13"/>
    <mergeCell ref="R5:S5"/>
    <mergeCell ref="R6:S6"/>
    <mergeCell ref="R7:S7"/>
    <mergeCell ref="P12:Q12"/>
    <mergeCell ref="P13:Q13"/>
    <mergeCell ref="R12:S12"/>
    <mergeCell ref="C14:E14"/>
    <mergeCell ref="I3:J3"/>
    <mergeCell ref="R9:S9"/>
    <mergeCell ref="R10:S10"/>
    <mergeCell ref="R11:S11"/>
    <mergeCell ref="R13:S13"/>
    <mergeCell ref="R14:S14"/>
    <mergeCell ref="R4:S4"/>
    <mergeCell ref="R8:S8"/>
    <mergeCell ref="P14:Q14"/>
    <mergeCell ref="C38:D38"/>
    <mergeCell ref="R19:S19"/>
    <mergeCell ref="R20:S20"/>
    <mergeCell ref="R21:S21"/>
    <mergeCell ref="I22:N22"/>
    <mergeCell ref="P21:Q21"/>
    <mergeCell ref="N30:O31"/>
    <mergeCell ref="C33:E33"/>
    <mergeCell ref="C32:E32"/>
    <mergeCell ref="C30:K31"/>
    <mergeCell ref="G39:H39"/>
    <mergeCell ref="G40:H40"/>
    <mergeCell ref="E36:O36"/>
    <mergeCell ref="G46:H46"/>
    <mergeCell ref="G41:H41"/>
    <mergeCell ref="G42:H42"/>
    <mergeCell ref="N32:O33"/>
    <mergeCell ref="L32:M33"/>
    <mergeCell ref="G51:H51"/>
    <mergeCell ref="G47:H47"/>
    <mergeCell ref="G48:H48"/>
    <mergeCell ref="G49:H49"/>
    <mergeCell ref="G50:H50"/>
    <mergeCell ref="G43:H43"/>
    <mergeCell ref="G44:H44"/>
    <mergeCell ref="G45:H45"/>
  </mergeCells>
  <dataValidations count="2">
    <dataValidation errorStyle="warning" type="list" showInputMessage="1" showErrorMessage="1" sqref="F32">
      <formula1>$V$25:$V$30</formula1>
    </dataValidation>
    <dataValidation type="list" allowBlank="1" showInputMessage="1" showErrorMessage="1" sqref="F33">
      <formula1>$Z$25:$Z$32</formula1>
    </dataValidation>
  </dataValidations>
  <printOptions horizontalCentered="1" verticalCentered="1"/>
  <pageMargins left="0.5905511811023623" right="0.5905511811023623" top="0.5118110236220472" bottom="0.984251968503937" header="0.5118110236220472" footer="0.5118110236220472"/>
  <pageSetup fitToHeight="1" fitToWidth="1" horizontalDpi="600" verticalDpi="600" orientation="landscape" paperSize="9" scale="74" r:id="rId10"/>
  <headerFooter alignWithMargins="0">
    <oddFooter>&amp;L&amp;8&amp;F/&amp;A&amp;R&amp;"Fujiyama-LightCondensed,Normal"Service cantonal de l'agriculture – Office d’arboriculture, d’horticulture et de cultures maraîchères  &amp;G</oddFooter>
  </headerFooter>
  <drawing r:id="rId9"/>
  <legacyDrawing r:id="rId8"/>
  <oleObjects>
    <oleObject progId="CorelDraw.Graphic.7" shapeId="1064457" r:id="rId2"/>
    <oleObject progId="CorelDraw.Graphic.7" shapeId="1064458" r:id="rId3"/>
    <oleObject progId="CorelDraw.Graphic.7" shapeId="1064459" r:id="rId4"/>
    <oleObject progId="CorelDraw.Graphic.7" shapeId="1064460" r:id="rId5"/>
    <oleObject progId="CorelDraw.Graphic.7" shapeId="1064461" r:id="rId6"/>
    <oleObject progId="CorelDraw.Graphic.7" shapeId="1064462" r:id="rId7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AG52"/>
  <sheetViews>
    <sheetView showGridLines="0" showZeros="0" zoomScale="91" zoomScaleNormal="91" workbookViewId="0" topLeftCell="A1">
      <selection activeCell="G50" sqref="G50:H50"/>
    </sheetView>
  </sheetViews>
  <sheetFormatPr defaultColWidth="11.421875" defaultRowHeight="12.75"/>
  <cols>
    <col min="2" max="2" width="17.421875" style="0" customWidth="1"/>
    <col min="3" max="3" width="15.57421875" style="0" customWidth="1"/>
    <col min="5" max="5" width="6.8515625" style="0" customWidth="1"/>
    <col min="6" max="7" width="9.421875" style="0" customWidth="1"/>
    <col min="8" max="14" width="8.8515625" style="0" customWidth="1"/>
    <col min="15" max="15" width="5.7109375" style="0" customWidth="1"/>
    <col min="16" max="18" width="7.7109375" style="0" customWidth="1"/>
    <col min="19" max="19" width="11.28125" style="0" customWidth="1"/>
    <col min="20" max="21" width="13.57421875" style="0" customWidth="1"/>
    <col min="22" max="22" width="23.00390625" style="0" customWidth="1"/>
    <col min="25" max="25" width="8.421875" style="0" customWidth="1"/>
    <col min="26" max="27" width="10.421875" style="0" customWidth="1"/>
    <col min="28" max="33" width="8.57421875" style="0" bestFit="1" customWidth="1"/>
  </cols>
  <sheetData>
    <row r="1" spans="1:33" ht="24.75" customHeight="1">
      <c r="A1" s="193" t="s">
        <v>73</v>
      </c>
      <c r="B1" s="1"/>
      <c r="E1" s="2"/>
      <c r="I1" s="3" t="s">
        <v>0</v>
      </c>
      <c r="J1" s="4"/>
      <c r="K1" s="4"/>
      <c r="L1" s="4"/>
      <c r="M1" s="4"/>
      <c r="N1" s="5"/>
      <c r="P1" s="115" t="s">
        <v>1</v>
      </c>
      <c r="Q1" s="116"/>
      <c r="R1" s="116"/>
      <c r="S1" s="117"/>
      <c r="V1" s="109" t="s">
        <v>73</v>
      </c>
      <c r="W1" s="109"/>
      <c r="X1" s="109"/>
      <c r="Y1" s="109"/>
      <c r="Z1" s="109"/>
      <c r="AC1" s="6" t="s">
        <v>3</v>
      </c>
      <c r="AD1" s="7"/>
      <c r="AE1" s="7"/>
      <c r="AF1" s="7"/>
      <c r="AG1" s="7"/>
    </row>
    <row r="2" spans="1:33" ht="24.75" customHeight="1">
      <c r="A2" s="194"/>
      <c r="B2" s="8"/>
      <c r="E2" s="2"/>
      <c r="I2" s="147" t="s">
        <v>4</v>
      </c>
      <c r="J2" s="148"/>
      <c r="K2" s="9"/>
      <c r="L2" s="9"/>
      <c r="M2" s="10"/>
      <c r="N2" s="11" t="s">
        <v>5</v>
      </c>
      <c r="P2" s="111" t="s">
        <v>6</v>
      </c>
      <c r="Q2" s="112"/>
      <c r="R2" s="12" t="s">
        <v>7</v>
      </c>
      <c r="S2" s="13"/>
      <c r="V2" s="196"/>
      <c r="W2" s="196"/>
      <c r="X2" s="196"/>
      <c r="Y2" s="196"/>
      <c r="Z2" s="196"/>
      <c r="AC2" s="143" t="s">
        <v>4</v>
      </c>
      <c r="AD2" s="144"/>
      <c r="AE2" s="14"/>
      <c r="AF2" s="14"/>
      <c r="AG2" s="14"/>
    </row>
    <row r="3" spans="1:33" ht="12.75" customHeight="1">
      <c r="A3" s="194"/>
      <c r="B3" s="8"/>
      <c r="E3" s="2"/>
      <c r="I3" s="161" t="s">
        <v>8</v>
      </c>
      <c r="J3" s="162"/>
      <c r="K3" s="15" t="s">
        <v>9</v>
      </c>
      <c r="L3" s="16" t="s">
        <v>9</v>
      </c>
      <c r="M3" s="15" t="s">
        <v>9</v>
      </c>
      <c r="N3" s="17" t="s">
        <v>10</v>
      </c>
      <c r="P3" s="113"/>
      <c r="Q3" s="114"/>
      <c r="R3" s="18" t="s">
        <v>11</v>
      </c>
      <c r="S3" s="19"/>
      <c r="V3" s="197" t="s">
        <v>12</v>
      </c>
      <c r="W3" s="198"/>
      <c r="X3" s="120" t="s">
        <v>13</v>
      </c>
      <c r="Y3" s="198"/>
      <c r="Z3" s="21" t="s">
        <v>10</v>
      </c>
      <c r="AC3" s="145" t="s">
        <v>8</v>
      </c>
      <c r="AD3" s="146"/>
      <c r="AE3" s="22" t="s">
        <v>14</v>
      </c>
      <c r="AF3" s="20" t="s">
        <v>14</v>
      </c>
      <c r="AG3" s="22" t="s">
        <v>14</v>
      </c>
    </row>
    <row r="4" spans="1:33" ht="12.75">
      <c r="A4" s="194"/>
      <c r="B4" s="8"/>
      <c r="I4" s="23" t="s">
        <v>15</v>
      </c>
      <c r="J4" s="24">
        <v>1</v>
      </c>
      <c r="K4" s="25">
        <f aca="true" t="shared" si="0" ref="K4:K21">AE4*$N4</f>
        <v>1.638</v>
      </c>
      <c r="L4" s="26">
        <f aca="true" t="shared" si="1" ref="L4:L21">AF4*$N4</f>
        <v>0.87</v>
      </c>
      <c r="M4" s="26">
        <f aca="true" t="shared" si="2" ref="M4:M21">AG4*$N4</f>
        <v>0.3</v>
      </c>
      <c r="N4" s="27">
        <v>0.6</v>
      </c>
      <c r="P4" s="127">
        <f aca="true" t="shared" si="3" ref="P4:P21">$E$15*$E$18*R4</f>
        <v>2.047720797720798</v>
      </c>
      <c r="Q4" s="128"/>
      <c r="R4" s="129">
        <v>0.5</v>
      </c>
      <c r="S4" s="130"/>
      <c r="V4" s="28"/>
      <c r="W4" s="29"/>
      <c r="X4" s="28" t="s">
        <v>64</v>
      </c>
      <c r="Y4" s="29"/>
      <c r="Z4" s="30">
        <v>0.6</v>
      </c>
      <c r="AC4" s="23" t="s">
        <v>15</v>
      </c>
      <c r="AD4" s="31">
        <v>1</v>
      </c>
      <c r="AE4" s="32">
        <v>2.73</v>
      </c>
      <c r="AF4" s="32">
        <v>1.45</v>
      </c>
      <c r="AG4" s="33">
        <v>0.5</v>
      </c>
    </row>
    <row r="5" spans="1:33" ht="12.75">
      <c r="A5" s="194"/>
      <c r="B5" s="8"/>
      <c r="I5" s="23"/>
      <c r="J5" s="24">
        <v>2</v>
      </c>
      <c r="K5" s="25">
        <f t="shared" si="0"/>
        <v>2.07</v>
      </c>
      <c r="L5" s="26">
        <f t="shared" si="1"/>
        <v>0.96</v>
      </c>
      <c r="M5" s="26">
        <f t="shared" si="2"/>
        <v>0.3</v>
      </c>
      <c r="N5" s="27">
        <v>0.6</v>
      </c>
      <c r="P5" s="127">
        <f t="shared" si="3"/>
        <v>4.095441595441596</v>
      </c>
      <c r="Q5" s="128"/>
      <c r="R5" s="129">
        <v>1</v>
      </c>
      <c r="S5" s="130"/>
      <c r="V5" s="34"/>
      <c r="W5" s="35"/>
      <c r="X5" s="34" t="s">
        <v>74</v>
      </c>
      <c r="Y5" s="35"/>
      <c r="Z5" s="36">
        <v>0.6</v>
      </c>
      <c r="AC5" s="23"/>
      <c r="AD5" s="24">
        <v>2</v>
      </c>
      <c r="AE5" s="32">
        <v>3.45</v>
      </c>
      <c r="AF5" s="32">
        <v>1.6</v>
      </c>
      <c r="AG5" s="33">
        <v>0.5</v>
      </c>
    </row>
    <row r="6" spans="1:33" ht="12.75">
      <c r="A6" s="194"/>
      <c r="B6" s="8"/>
      <c r="I6" s="37"/>
      <c r="J6" s="38">
        <v>3</v>
      </c>
      <c r="K6" s="39">
        <f t="shared" si="0"/>
        <v>2.142</v>
      </c>
      <c r="L6" s="40">
        <f t="shared" si="1"/>
        <v>1.2</v>
      </c>
      <c r="M6" s="40">
        <f t="shared" si="2"/>
        <v>0.3</v>
      </c>
      <c r="N6" s="41">
        <v>0.6</v>
      </c>
      <c r="P6" s="127">
        <f t="shared" si="3"/>
        <v>6.1431623931623935</v>
      </c>
      <c r="Q6" s="128"/>
      <c r="R6" s="129">
        <v>1.5</v>
      </c>
      <c r="S6" s="130"/>
      <c r="V6" s="34"/>
      <c r="W6" s="35"/>
      <c r="X6" s="34" t="s">
        <v>75</v>
      </c>
      <c r="Y6" s="35"/>
      <c r="Z6" s="36">
        <v>0.9</v>
      </c>
      <c r="AC6" s="37"/>
      <c r="AD6" s="38">
        <v>3</v>
      </c>
      <c r="AE6" s="42">
        <v>3.57</v>
      </c>
      <c r="AF6" s="42">
        <v>2</v>
      </c>
      <c r="AG6" s="43">
        <v>0.5</v>
      </c>
    </row>
    <row r="7" spans="1:33" ht="12.75">
      <c r="A7" s="194"/>
      <c r="B7" s="8"/>
      <c r="I7" s="23" t="s">
        <v>19</v>
      </c>
      <c r="J7" s="24">
        <v>1</v>
      </c>
      <c r="K7" s="25">
        <f t="shared" si="0"/>
        <v>2.616</v>
      </c>
      <c r="L7" s="26">
        <f t="shared" si="1"/>
        <v>1.296</v>
      </c>
      <c r="M7" s="26">
        <f t="shared" si="2"/>
        <v>0.3</v>
      </c>
      <c r="N7" s="27">
        <v>0.6</v>
      </c>
      <c r="P7" s="127">
        <f t="shared" si="3"/>
        <v>8.190883190883191</v>
      </c>
      <c r="Q7" s="128"/>
      <c r="R7" s="129">
        <v>2</v>
      </c>
      <c r="S7" s="130"/>
      <c r="V7" s="34"/>
      <c r="W7" s="35"/>
      <c r="X7" s="34" t="s">
        <v>76</v>
      </c>
      <c r="Y7" s="35"/>
      <c r="Z7" s="36">
        <v>0.6</v>
      </c>
      <c r="AC7" s="23" t="s">
        <v>19</v>
      </c>
      <c r="AD7" s="24">
        <v>1</v>
      </c>
      <c r="AE7" s="32">
        <v>4.36</v>
      </c>
      <c r="AF7" s="32">
        <v>2.16</v>
      </c>
      <c r="AG7" s="33">
        <v>0.5</v>
      </c>
    </row>
    <row r="8" spans="1:33" ht="12.75" customHeight="1">
      <c r="A8" s="194"/>
      <c r="B8" s="8"/>
      <c r="I8" s="23"/>
      <c r="J8" s="24">
        <v>2</v>
      </c>
      <c r="K8" s="25">
        <f t="shared" si="0"/>
        <v>2.4299999999999997</v>
      </c>
      <c r="L8" s="26">
        <f t="shared" si="1"/>
        <v>1.38</v>
      </c>
      <c r="M8" s="26">
        <f t="shared" si="2"/>
        <v>0.3</v>
      </c>
      <c r="N8" s="27">
        <v>0.6</v>
      </c>
      <c r="P8" s="127">
        <f t="shared" si="3"/>
        <v>10.23860398860399</v>
      </c>
      <c r="Q8" s="128"/>
      <c r="R8" s="129">
        <v>2.5</v>
      </c>
      <c r="S8" s="130"/>
      <c r="V8" s="34"/>
      <c r="W8" s="35"/>
      <c r="X8" s="34"/>
      <c r="Y8" s="35"/>
      <c r="Z8" s="36"/>
      <c r="AC8" s="23"/>
      <c r="AD8" s="24">
        <v>2</v>
      </c>
      <c r="AE8" s="32">
        <v>4.05</v>
      </c>
      <c r="AF8" s="32">
        <v>2.3</v>
      </c>
      <c r="AG8" s="33">
        <v>0.5</v>
      </c>
    </row>
    <row r="9" spans="1:33" ht="12.75">
      <c r="A9" s="194"/>
      <c r="B9" s="8"/>
      <c r="I9" s="37"/>
      <c r="J9" s="38">
        <v>3</v>
      </c>
      <c r="K9" s="39">
        <f t="shared" si="0"/>
        <v>4.437</v>
      </c>
      <c r="L9" s="40">
        <f t="shared" si="1"/>
        <v>2.1870000000000003</v>
      </c>
      <c r="M9" s="40">
        <f t="shared" si="2"/>
        <v>0.54</v>
      </c>
      <c r="N9" s="41">
        <v>0.9</v>
      </c>
      <c r="P9" s="127">
        <f t="shared" si="3"/>
        <v>12.286324786324787</v>
      </c>
      <c r="Q9" s="128"/>
      <c r="R9" s="129">
        <v>3</v>
      </c>
      <c r="S9" s="130"/>
      <c r="V9" s="34"/>
      <c r="W9" s="35"/>
      <c r="X9" s="34"/>
      <c r="Y9" s="35"/>
      <c r="Z9" s="36"/>
      <c r="AC9" s="37"/>
      <c r="AD9" s="38">
        <v>3</v>
      </c>
      <c r="AE9" s="42">
        <v>4.93</v>
      </c>
      <c r="AF9" s="42">
        <v>2.43</v>
      </c>
      <c r="AG9" s="43">
        <v>0.6</v>
      </c>
    </row>
    <row r="10" spans="1:33" ht="12.75" customHeight="1">
      <c r="A10" s="194"/>
      <c r="B10" s="8"/>
      <c r="C10" s="149" t="s">
        <v>22</v>
      </c>
      <c r="D10" s="150"/>
      <c r="E10" s="150"/>
      <c r="F10" s="151"/>
      <c r="I10" s="23" t="s">
        <v>23</v>
      </c>
      <c r="J10" s="24">
        <v>1</v>
      </c>
      <c r="K10" s="25">
        <f t="shared" si="0"/>
        <v>4.077</v>
      </c>
      <c r="L10" s="26">
        <f t="shared" si="1"/>
        <v>2.8890000000000002</v>
      </c>
      <c r="M10" s="26">
        <f t="shared" si="2"/>
        <v>0.54</v>
      </c>
      <c r="N10" s="27">
        <v>0.9</v>
      </c>
      <c r="P10" s="127">
        <f t="shared" si="3"/>
        <v>14.334045584045585</v>
      </c>
      <c r="Q10" s="128"/>
      <c r="R10" s="129">
        <v>3.5</v>
      </c>
      <c r="S10" s="130"/>
      <c r="V10" s="44"/>
      <c r="W10" s="45"/>
      <c r="X10" s="44"/>
      <c r="Y10" s="45"/>
      <c r="Z10" s="46"/>
      <c r="AC10" s="23" t="s">
        <v>23</v>
      </c>
      <c r="AD10" s="24">
        <v>1</v>
      </c>
      <c r="AE10" s="32">
        <v>4.53</v>
      </c>
      <c r="AF10" s="32">
        <v>3.21</v>
      </c>
      <c r="AG10" s="33">
        <v>0.6</v>
      </c>
    </row>
    <row r="11" spans="1:33" ht="12.75" customHeight="1">
      <c r="A11" s="194"/>
      <c r="B11" s="8"/>
      <c r="C11" s="152"/>
      <c r="D11" s="153"/>
      <c r="E11" s="153"/>
      <c r="F11" s="154"/>
      <c r="I11" s="23"/>
      <c r="J11" s="24">
        <v>2</v>
      </c>
      <c r="K11" s="25">
        <f t="shared" si="0"/>
        <v>4.8149999999999995</v>
      </c>
      <c r="L11" s="26">
        <f t="shared" si="1"/>
        <v>3.06</v>
      </c>
      <c r="M11" s="26">
        <f t="shared" si="2"/>
        <v>0.63</v>
      </c>
      <c r="N11" s="27">
        <v>0.9</v>
      </c>
      <c r="P11" s="127">
        <f t="shared" si="3"/>
        <v>16.381766381766383</v>
      </c>
      <c r="Q11" s="128"/>
      <c r="R11" s="129">
        <v>4</v>
      </c>
      <c r="S11" s="130"/>
      <c r="AC11" s="23"/>
      <c r="AD11" s="24">
        <v>2</v>
      </c>
      <c r="AE11" s="32">
        <v>5.35</v>
      </c>
      <c r="AF11" s="32">
        <v>3.4</v>
      </c>
      <c r="AG11" s="33">
        <v>0.7</v>
      </c>
    </row>
    <row r="12" spans="1:33" ht="12.75" customHeight="1">
      <c r="A12" s="194"/>
      <c r="B12" s="8"/>
      <c r="C12" s="152"/>
      <c r="D12" s="153"/>
      <c r="E12" s="153"/>
      <c r="F12" s="154"/>
      <c r="I12" s="37"/>
      <c r="J12" s="38">
        <v>3</v>
      </c>
      <c r="K12" s="39">
        <f t="shared" si="0"/>
        <v>4.383</v>
      </c>
      <c r="L12" s="40">
        <f t="shared" si="1"/>
        <v>3.249</v>
      </c>
      <c r="M12" s="40">
        <f t="shared" si="2"/>
        <v>0.63</v>
      </c>
      <c r="N12" s="41">
        <v>0.9</v>
      </c>
      <c r="P12" s="127">
        <f t="shared" si="3"/>
        <v>18.429487179487182</v>
      </c>
      <c r="Q12" s="128"/>
      <c r="R12" s="129">
        <v>4.5</v>
      </c>
      <c r="S12" s="130"/>
      <c r="V12" t="s">
        <v>24</v>
      </c>
      <c r="AC12" s="37"/>
      <c r="AD12" s="38">
        <v>3</v>
      </c>
      <c r="AE12" s="42">
        <v>4.87</v>
      </c>
      <c r="AF12" s="42">
        <v>3.61</v>
      </c>
      <c r="AG12" s="43">
        <v>0.7</v>
      </c>
    </row>
    <row r="13" spans="1:33" ht="12.75">
      <c r="A13" s="194"/>
      <c r="B13" s="8"/>
      <c r="C13" s="155"/>
      <c r="D13" s="156"/>
      <c r="E13" s="156"/>
      <c r="F13" s="157"/>
      <c r="I13" s="23" t="s">
        <v>25</v>
      </c>
      <c r="J13" s="24">
        <v>1</v>
      </c>
      <c r="K13" s="25">
        <f t="shared" si="0"/>
        <v>4.32</v>
      </c>
      <c r="L13" s="26">
        <f t="shared" si="1"/>
        <v>3.294</v>
      </c>
      <c r="M13" s="26">
        <f t="shared" si="2"/>
        <v>0.63</v>
      </c>
      <c r="N13" s="27">
        <v>0.9</v>
      </c>
      <c r="P13" s="127">
        <f t="shared" si="3"/>
        <v>22.524928774928775</v>
      </c>
      <c r="Q13" s="128"/>
      <c r="R13" s="129">
        <v>5.5</v>
      </c>
      <c r="S13" s="130"/>
      <c r="AC13" s="23" t="s">
        <v>25</v>
      </c>
      <c r="AD13" s="24">
        <v>1</v>
      </c>
      <c r="AE13" s="32">
        <v>4.8</v>
      </c>
      <c r="AF13" s="32">
        <v>3.66</v>
      </c>
      <c r="AG13" s="33">
        <v>0.7</v>
      </c>
    </row>
    <row r="14" spans="1:33" ht="12.75" customHeight="1">
      <c r="A14" s="194"/>
      <c r="B14" s="8"/>
      <c r="C14" s="158" t="s">
        <v>26</v>
      </c>
      <c r="D14" s="159"/>
      <c r="E14" s="160"/>
      <c r="F14" s="47" t="s">
        <v>27</v>
      </c>
      <c r="I14" s="23"/>
      <c r="J14" s="24">
        <v>2</v>
      </c>
      <c r="K14" s="25">
        <f t="shared" si="0"/>
        <v>2.832</v>
      </c>
      <c r="L14" s="26">
        <f t="shared" si="1"/>
        <v>2.22</v>
      </c>
      <c r="M14" s="26">
        <f t="shared" si="2"/>
        <v>0.42</v>
      </c>
      <c r="N14" s="27">
        <v>0.6</v>
      </c>
      <c r="P14" s="127">
        <f t="shared" si="3"/>
        <v>26.620370370370374</v>
      </c>
      <c r="Q14" s="128"/>
      <c r="R14" s="129">
        <v>6.5</v>
      </c>
      <c r="S14" s="130"/>
      <c r="AC14" s="23"/>
      <c r="AD14" s="24">
        <v>2</v>
      </c>
      <c r="AE14" s="32">
        <v>4.72</v>
      </c>
      <c r="AF14" s="32">
        <v>3.7</v>
      </c>
      <c r="AG14" s="33">
        <v>0.7</v>
      </c>
    </row>
    <row r="15" spans="1:33" ht="12.75" customHeight="1">
      <c r="A15" s="194"/>
      <c r="B15" s="8"/>
      <c r="C15" s="48" t="s">
        <v>28</v>
      </c>
      <c r="D15" s="49"/>
      <c r="E15" s="50">
        <v>1150</v>
      </c>
      <c r="F15" s="51" t="s">
        <v>29</v>
      </c>
      <c r="I15" s="37"/>
      <c r="J15" s="38">
        <v>3</v>
      </c>
      <c r="K15" s="39">
        <f t="shared" si="0"/>
        <v>2.832</v>
      </c>
      <c r="L15" s="40">
        <f t="shared" si="1"/>
        <v>2.4839999999999995</v>
      </c>
      <c r="M15" s="40">
        <f t="shared" si="2"/>
        <v>0.36</v>
      </c>
      <c r="N15" s="41">
        <v>0.6</v>
      </c>
      <c r="P15" s="127">
        <f t="shared" si="3"/>
        <v>30.715811965811966</v>
      </c>
      <c r="Q15" s="128"/>
      <c r="R15" s="129">
        <v>7.5</v>
      </c>
      <c r="S15" s="130"/>
      <c r="AC15" s="37"/>
      <c r="AD15" s="38">
        <v>3</v>
      </c>
      <c r="AE15" s="42">
        <v>4.72</v>
      </c>
      <c r="AF15" s="42">
        <v>4.14</v>
      </c>
      <c r="AG15" s="43">
        <v>0.6</v>
      </c>
    </row>
    <row r="16" spans="1:33" ht="12.75">
      <c r="A16" s="194"/>
      <c r="B16" s="8"/>
      <c r="C16" s="52" t="s">
        <v>60</v>
      </c>
      <c r="D16" s="53"/>
      <c r="E16" s="54">
        <v>18</v>
      </c>
      <c r="F16" s="55" t="s">
        <v>30</v>
      </c>
      <c r="I16" s="23" t="s">
        <v>31</v>
      </c>
      <c r="J16" s="24">
        <v>1</v>
      </c>
      <c r="K16" s="25">
        <f t="shared" si="0"/>
        <v>2.526</v>
      </c>
      <c r="L16" s="26">
        <f t="shared" si="1"/>
        <v>1.524</v>
      </c>
      <c r="M16" s="26">
        <f t="shared" si="2"/>
        <v>0.3</v>
      </c>
      <c r="N16" s="27">
        <v>0.6</v>
      </c>
      <c r="P16" s="127">
        <f t="shared" si="3"/>
        <v>34.811253561253565</v>
      </c>
      <c r="Q16" s="128"/>
      <c r="R16" s="129">
        <v>8.5</v>
      </c>
      <c r="S16" s="130"/>
      <c r="AC16" s="23" t="s">
        <v>31</v>
      </c>
      <c r="AD16" s="24">
        <v>1</v>
      </c>
      <c r="AE16" s="32">
        <v>4.21</v>
      </c>
      <c r="AF16" s="32">
        <v>2.54</v>
      </c>
      <c r="AG16" s="33">
        <v>0.5</v>
      </c>
    </row>
    <row r="17" spans="1:33" ht="12.75">
      <c r="A17" s="194"/>
      <c r="B17" s="8"/>
      <c r="C17" s="52" t="s">
        <v>61</v>
      </c>
      <c r="D17" s="53"/>
      <c r="E17" s="54">
        <v>15.6</v>
      </c>
      <c r="F17" s="55" t="s">
        <v>30</v>
      </c>
      <c r="I17" s="23"/>
      <c r="J17" s="24">
        <v>2</v>
      </c>
      <c r="K17" s="25">
        <f t="shared" si="0"/>
        <v>2.496</v>
      </c>
      <c r="L17" s="26">
        <f t="shared" si="1"/>
        <v>1.5</v>
      </c>
      <c r="M17" s="26">
        <f t="shared" si="2"/>
        <v>0.3</v>
      </c>
      <c r="N17" s="27">
        <v>0.6</v>
      </c>
      <c r="P17" s="127">
        <f t="shared" si="3"/>
        <v>38.90669515669516</v>
      </c>
      <c r="Q17" s="128"/>
      <c r="R17" s="129">
        <v>9.5</v>
      </c>
      <c r="S17" s="130"/>
      <c r="AC17" s="23"/>
      <c r="AD17" s="24">
        <v>2</v>
      </c>
      <c r="AE17" s="32">
        <v>4.16</v>
      </c>
      <c r="AF17" s="32">
        <v>2.5</v>
      </c>
      <c r="AG17" s="33">
        <v>0.5</v>
      </c>
    </row>
    <row r="18" spans="1:33" ht="14.25">
      <c r="A18" s="194"/>
      <c r="B18" s="8"/>
      <c r="C18" s="52" t="s">
        <v>32</v>
      </c>
      <c r="D18" s="53"/>
      <c r="E18" s="56">
        <f>1/(E17*E16)</f>
        <v>0.0035612535612535613</v>
      </c>
      <c r="F18" s="55" t="s">
        <v>59</v>
      </c>
      <c r="I18" s="37"/>
      <c r="J18" s="38">
        <v>3</v>
      </c>
      <c r="K18" s="39">
        <f t="shared" si="0"/>
        <v>2.004</v>
      </c>
      <c r="L18" s="40">
        <f t="shared" si="1"/>
        <v>1.5</v>
      </c>
      <c r="M18" s="40">
        <f t="shared" si="2"/>
        <v>0.24</v>
      </c>
      <c r="N18" s="41">
        <v>0.6</v>
      </c>
      <c r="P18" s="127">
        <f t="shared" si="3"/>
        <v>43.00213675213676</v>
      </c>
      <c r="Q18" s="128"/>
      <c r="R18" s="129">
        <v>10.5</v>
      </c>
      <c r="S18" s="130"/>
      <c r="AC18" s="37"/>
      <c r="AD18" s="38">
        <v>3</v>
      </c>
      <c r="AE18" s="42">
        <v>3.34</v>
      </c>
      <c r="AF18" s="42">
        <v>2.5</v>
      </c>
      <c r="AG18" s="43">
        <v>0.4</v>
      </c>
    </row>
    <row r="19" spans="1:33" ht="12.75">
      <c r="A19" s="194"/>
      <c r="B19" s="8"/>
      <c r="C19" s="52" t="s">
        <v>33</v>
      </c>
      <c r="D19" s="53"/>
      <c r="E19" s="54">
        <v>100</v>
      </c>
      <c r="F19" s="55" t="s">
        <v>30</v>
      </c>
      <c r="I19" s="23" t="s">
        <v>34</v>
      </c>
      <c r="J19" s="24">
        <v>1</v>
      </c>
      <c r="K19" s="25">
        <f t="shared" si="0"/>
        <v>1.8381818181818177</v>
      </c>
      <c r="L19" s="26">
        <f t="shared" si="1"/>
        <v>1.5</v>
      </c>
      <c r="M19" s="26">
        <f t="shared" si="2"/>
        <v>0.24</v>
      </c>
      <c r="N19" s="27">
        <v>0.6</v>
      </c>
      <c r="P19" s="127">
        <f t="shared" si="3"/>
        <v>47.09757834757835</v>
      </c>
      <c r="Q19" s="128"/>
      <c r="R19" s="129">
        <v>11.5</v>
      </c>
      <c r="S19" s="130"/>
      <c r="AC19" s="23" t="s">
        <v>34</v>
      </c>
      <c r="AD19" s="24">
        <v>1</v>
      </c>
      <c r="AE19" s="32">
        <v>3.063636363636363</v>
      </c>
      <c r="AF19" s="32">
        <v>2.5</v>
      </c>
      <c r="AG19" s="33">
        <v>0.4</v>
      </c>
    </row>
    <row r="20" spans="1:33" ht="12.75">
      <c r="A20" s="194"/>
      <c r="B20" s="8"/>
      <c r="C20" s="52" t="s">
        <v>35</v>
      </c>
      <c r="D20" s="53"/>
      <c r="E20" s="54">
        <f>100/4</f>
        <v>25</v>
      </c>
      <c r="F20" s="55" t="s">
        <v>36</v>
      </c>
      <c r="I20" s="23"/>
      <c r="J20" s="24">
        <v>2</v>
      </c>
      <c r="K20" s="25">
        <f t="shared" si="0"/>
        <v>1.704</v>
      </c>
      <c r="L20" s="26">
        <f t="shared" si="1"/>
        <v>1.5</v>
      </c>
      <c r="M20" s="26">
        <f t="shared" si="2"/>
        <v>0.24</v>
      </c>
      <c r="N20" s="27">
        <v>0.6</v>
      </c>
      <c r="P20" s="127">
        <f t="shared" si="3"/>
        <v>51.19301994301995</v>
      </c>
      <c r="Q20" s="128"/>
      <c r="R20" s="129">
        <v>12.5</v>
      </c>
      <c r="S20" s="130"/>
      <c r="AC20" s="23"/>
      <c r="AD20" s="24">
        <v>2</v>
      </c>
      <c r="AE20" s="32">
        <v>2.84</v>
      </c>
      <c r="AF20" s="32">
        <v>2.5</v>
      </c>
      <c r="AG20" s="33">
        <v>0.4</v>
      </c>
    </row>
    <row r="21" spans="1:33" ht="13.5" thickBot="1">
      <c r="A21" s="195"/>
      <c r="B21" s="8"/>
      <c r="C21" s="57" t="s">
        <v>37</v>
      </c>
      <c r="D21" s="58"/>
      <c r="E21" s="59">
        <f>E19*E20*E15/E16/1000</f>
        <v>159.72222222222223</v>
      </c>
      <c r="F21" s="60" t="s">
        <v>38</v>
      </c>
      <c r="I21" s="61"/>
      <c r="J21" s="62">
        <v>3</v>
      </c>
      <c r="K21" s="63">
        <f t="shared" si="0"/>
        <v>1.2741818181818179</v>
      </c>
      <c r="L21" s="64">
        <f t="shared" si="1"/>
        <v>1.5</v>
      </c>
      <c r="M21" s="64">
        <f t="shared" si="2"/>
        <v>0.24</v>
      </c>
      <c r="N21" s="65">
        <v>0.6</v>
      </c>
      <c r="P21" s="168">
        <f t="shared" si="3"/>
        <v>55.28846153846154</v>
      </c>
      <c r="Q21" s="169"/>
      <c r="R21" s="165">
        <v>13.5</v>
      </c>
      <c r="S21" s="166"/>
      <c r="AA21" s="66"/>
      <c r="AB21" s="66"/>
      <c r="AC21" s="61"/>
      <c r="AD21" s="62">
        <v>3</v>
      </c>
      <c r="AE21" s="42">
        <v>2.123636363636363</v>
      </c>
      <c r="AF21" s="67">
        <v>2.5</v>
      </c>
      <c r="AG21" s="68">
        <v>0.4</v>
      </c>
    </row>
    <row r="22" spans="1:33" ht="13.5" thickBot="1">
      <c r="A22" s="69"/>
      <c r="B22" s="69"/>
      <c r="C22" s="70"/>
      <c r="D22" s="70"/>
      <c r="E22" s="70"/>
      <c r="F22" s="71"/>
      <c r="G22" s="72"/>
      <c r="H22" s="73"/>
      <c r="I22" s="167" t="s">
        <v>39</v>
      </c>
      <c r="J22" s="167"/>
      <c r="K22" s="167"/>
      <c r="L22" s="167"/>
      <c r="M22" s="167"/>
      <c r="N22" s="167"/>
      <c r="O22" s="70"/>
      <c r="P22" s="70"/>
      <c r="Q22" s="70"/>
      <c r="R22" s="70"/>
      <c r="S22" s="70"/>
      <c r="AA22" s="74"/>
      <c r="AC22" s="74" t="s">
        <v>39</v>
      </c>
      <c r="AD22" s="74"/>
      <c r="AE22" s="74"/>
      <c r="AF22" s="74"/>
      <c r="AG22" s="74"/>
    </row>
    <row r="23" spans="1:19" ht="12" customHeight="1" thickBot="1">
      <c r="A23" s="75"/>
      <c r="B23" s="75"/>
      <c r="C23" s="76"/>
      <c r="D23" s="76"/>
      <c r="E23" s="76"/>
      <c r="F23" s="76"/>
      <c r="G23" s="77"/>
      <c r="H23" s="76"/>
      <c r="I23" s="77"/>
      <c r="J23" s="76"/>
      <c r="K23" s="77"/>
      <c r="L23" s="76"/>
      <c r="S23" s="78" t="s">
        <v>40</v>
      </c>
    </row>
    <row r="24" spans="1:27" ht="18.75" customHeight="1">
      <c r="A24" s="122" t="s">
        <v>62</v>
      </c>
      <c r="B24" s="75"/>
      <c r="C24" s="76"/>
      <c r="D24" s="76"/>
      <c r="E24" s="76"/>
      <c r="F24" s="76"/>
      <c r="G24" s="77"/>
      <c r="H24" s="76"/>
      <c r="I24" s="77"/>
      <c r="J24" s="76"/>
      <c r="K24" s="77"/>
      <c r="L24" s="76"/>
      <c r="S24" s="78"/>
      <c r="V24" s="82" t="s">
        <v>44</v>
      </c>
      <c r="W24" s="82" t="s">
        <v>49</v>
      </c>
      <c r="X24" s="82"/>
      <c r="Z24" s="106" t="s">
        <v>50</v>
      </c>
      <c r="AA24" s="83"/>
    </row>
    <row r="25" spans="1:26" ht="18.75" customHeight="1">
      <c r="A25" s="123"/>
      <c r="B25" s="75"/>
      <c r="C25" s="76"/>
      <c r="D25" s="76"/>
      <c r="E25" s="76"/>
      <c r="F25" s="76"/>
      <c r="G25" s="77"/>
      <c r="H25" s="76"/>
      <c r="I25" s="77"/>
      <c r="J25" s="76"/>
      <c r="K25" s="77"/>
      <c r="L25" s="76"/>
      <c r="S25" s="78"/>
      <c r="V25" s="84" t="s">
        <v>51</v>
      </c>
      <c r="W25" s="85">
        <v>0.45</v>
      </c>
      <c r="Z25">
        <v>20</v>
      </c>
    </row>
    <row r="26" spans="1:26" ht="18.75" customHeight="1">
      <c r="A26" s="123"/>
      <c r="B26" s="75"/>
      <c r="C26" s="76"/>
      <c r="D26" s="76"/>
      <c r="E26" s="76"/>
      <c r="F26" s="76"/>
      <c r="G26" s="77"/>
      <c r="H26" s="76"/>
      <c r="I26" s="77"/>
      <c r="J26" s="76"/>
      <c r="K26" s="77"/>
      <c r="L26" s="76"/>
      <c r="S26" s="78"/>
      <c r="U26" s="81"/>
      <c r="V26" s="84" t="s">
        <v>52</v>
      </c>
      <c r="W26" s="89">
        <v>0.6</v>
      </c>
      <c r="Z26">
        <v>30</v>
      </c>
    </row>
    <row r="27" spans="1:26" ht="18.75" customHeight="1">
      <c r="A27" s="123"/>
      <c r="B27" s="75"/>
      <c r="C27" s="76"/>
      <c r="D27" s="76"/>
      <c r="E27" s="76"/>
      <c r="F27" s="76"/>
      <c r="G27" s="77"/>
      <c r="H27" s="76"/>
      <c r="I27" s="77"/>
      <c r="J27" s="76"/>
      <c r="K27" s="77"/>
      <c r="L27" s="76"/>
      <c r="S27" s="78"/>
      <c r="V27" s="84" t="s">
        <v>54</v>
      </c>
      <c r="W27" s="89">
        <v>0.9</v>
      </c>
      <c r="Z27">
        <v>40</v>
      </c>
    </row>
    <row r="28" spans="1:30" ht="18.75" customHeight="1">
      <c r="A28" s="123"/>
      <c r="B28" s="75"/>
      <c r="C28" s="76"/>
      <c r="D28" s="76"/>
      <c r="E28" s="76"/>
      <c r="F28" s="76"/>
      <c r="G28" s="77"/>
      <c r="H28" s="76"/>
      <c r="I28" s="77"/>
      <c r="J28" s="76"/>
      <c r="K28" s="77"/>
      <c r="L28" s="76"/>
      <c r="S28" s="78"/>
      <c r="V28" s="84" t="s">
        <v>56</v>
      </c>
      <c r="W28" s="89">
        <v>0.9</v>
      </c>
      <c r="Z28">
        <v>50</v>
      </c>
      <c r="AC28" s="86"/>
      <c r="AD28" s="87"/>
    </row>
    <row r="29" spans="1:30" ht="18.75" customHeight="1">
      <c r="A29" s="123"/>
      <c r="B29" s="75"/>
      <c r="C29" s="76"/>
      <c r="D29" s="76"/>
      <c r="E29" s="76"/>
      <c r="F29" s="76"/>
      <c r="G29" s="77"/>
      <c r="H29" s="76"/>
      <c r="I29" s="77"/>
      <c r="J29" s="76"/>
      <c r="K29" s="77"/>
      <c r="L29" s="76"/>
      <c r="S29" s="78"/>
      <c r="V29" s="102" t="s">
        <v>45</v>
      </c>
      <c r="W29" s="103">
        <v>1.1</v>
      </c>
      <c r="Z29">
        <v>60</v>
      </c>
      <c r="AC29" s="86"/>
      <c r="AD29" s="87"/>
    </row>
    <row r="30" spans="1:30" ht="12.75">
      <c r="A30" s="123"/>
      <c r="B30" s="79"/>
      <c r="C30" s="178" t="s">
        <v>41</v>
      </c>
      <c r="D30" s="179"/>
      <c r="E30" s="179"/>
      <c r="F30" s="179"/>
      <c r="G30" s="179"/>
      <c r="H30" s="179"/>
      <c r="I30" s="179"/>
      <c r="J30" s="179"/>
      <c r="K30" s="179"/>
      <c r="L30" s="137" t="s">
        <v>42</v>
      </c>
      <c r="M30" s="138"/>
      <c r="N30" s="170" t="s">
        <v>43</v>
      </c>
      <c r="O30" s="171"/>
      <c r="V30" s="84" t="s">
        <v>58</v>
      </c>
      <c r="W30" s="89">
        <v>1.3</v>
      </c>
      <c r="Z30">
        <v>80</v>
      </c>
      <c r="AC30" s="86"/>
      <c r="AD30" s="87"/>
    </row>
    <row r="31" spans="1:30" ht="18" customHeight="1">
      <c r="A31" s="123"/>
      <c r="C31" s="180"/>
      <c r="D31" s="181"/>
      <c r="E31" s="181"/>
      <c r="F31" s="181"/>
      <c r="G31" s="181"/>
      <c r="H31" s="181"/>
      <c r="I31" s="181"/>
      <c r="J31" s="181"/>
      <c r="K31" s="181"/>
      <c r="L31" s="139"/>
      <c r="M31" s="140"/>
      <c r="N31" s="172"/>
      <c r="O31" s="173"/>
      <c r="W31" s="81"/>
      <c r="Z31">
        <v>100</v>
      </c>
      <c r="AC31" s="86"/>
      <c r="AD31" s="87"/>
    </row>
    <row r="32" spans="1:30" ht="21.75" customHeight="1">
      <c r="A32" s="123"/>
      <c r="C32" s="176" t="s">
        <v>44</v>
      </c>
      <c r="D32" s="177"/>
      <c r="E32" s="177"/>
      <c r="F32" s="131" t="s">
        <v>52</v>
      </c>
      <c r="G32" s="132"/>
      <c r="H32" s="80">
        <f>IF(F32="Sable pur",0.45,IF(F32="Sol sableux",0.6,IF(F32="Sol léger",0.9,IF(F32="Sol argilo-sableux",0.9,IF(F32="Limon argilo-sableux",1.1,IF(F32="Argile limono-sableux",1.3))))))</f>
        <v>0.6</v>
      </c>
      <c r="I32" s="141" t="s">
        <v>46</v>
      </c>
      <c r="J32" s="142"/>
      <c r="K32" s="142"/>
      <c r="L32" s="191">
        <v>80</v>
      </c>
      <c r="M32" s="191"/>
      <c r="N32" s="187">
        <f>H33*L32/100</f>
        <v>28.8</v>
      </c>
      <c r="O32" s="188"/>
      <c r="W32" s="81"/>
      <c r="Z32">
        <v>120</v>
      </c>
      <c r="AC32" s="86"/>
      <c r="AD32" s="87"/>
    </row>
    <row r="33" spans="1:30" ht="21.75" customHeight="1">
      <c r="A33" s="123"/>
      <c r="C33" s="174" t="s">
        <v>47</v>
      </c>
      <c r="D33" s="175"/>
      <c r="E33" s="175"/>
      <c r="F33" s="133">
        <v>60</v>
      </c>
      <c r="G33" s="134"/>
      <c r="H33" s="80">
        <f>F33*H32</f>
        <v>36</v>
      </c>
      <c r="I33" s="135" t="s">
        <v>48</v>
      </c>
      <c r="J33" s="136"/>
      <c r="K33" s="136"/>
      <c r="L33" s="192"/>
      <c r="M33" s="192"/>
      <c r="N33" s="189"/>
      <c r="O33" s="190"/>
      <c r="AC33" s="86"/>
      <c r="AD33" s="87"/>
    </row>
    <row r="34" spans="1:20" ht="16.5" customHeight="1">
      <c r="A34" s="123"/>
      <c r="B34" s="88"/>
      <c r="T34" s="81"/>
    </row>
    <row r="35" spans="1:22" ht="25.5" customHeight="1">
      <c r="A35" s="123"/>
      <c r="B35" s="88"/>
      <c r="C35" s="90" t="s">
        <v>53</v>
      </c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2"/>
      <c r="P35" s="93"/>
      <c r="Q35" s="93"/>
      <c r="R35" s="93"/>
      <c r="S35" s="93"/>
      <c r="T35" s="81"/>
      <c r="V35" s="81"/>
    </row>
    <row r="36" spans="1:19" ht="15" customHeight="1">
      <c r="A36" s="123"/>
      <c r="B36" s="88"/>
      <c r="C36" s="94"/>
      <c r="D36" s="95"/>
      <c r="E36" s="184" t="s">
        <v>55</v>
      </c>
      <c r="F36" s="185"/>
      <c r="G36" s="185"/>
      <c r="H36" s="185"/>
      <c r="I36" s="185"/>
      <c r="J36" s="185"/>
      <c r="K36" s="185"/>
      <c r="L36" s="185"/>
      <c r="M36" s="185"/>
      <c r="N36" s="185"/>
      <c r="O36" s="186"/>
      <c r="P36" s="96"/>
      <c r="Q36" s="96"/>
      <c r="R36" s="96"/>
      <c r="S36" s="96"/>
    </row>
    <row r="37" spans="1:23" ht="15" customHeight="1">
      <c r="A37" s="123"/>
      <c r="B37" s="88"/>
      <c r="C37" s="97"/>
      <c r="D37" s="98"/>
      <c r="E37" s="99">
        <v>0.5</v>
      </c>
      <c r="F37" s="100">
        <v>1</v>
      </c>
      <c r="G37" s="100">
        <v>1.5</v>
      </c>
      <c r="H37" s="100">
        <v>1.7</v>
      </c>
      <c r="I37" s="100">
        <v>2</v>
      </c>
      <c r="J37" s="100">
        <v>2.3</v>
      </c>
      <c r="K37" s="100">
        <v>2.6</v>
      </c>
      <c r="L37" s="100">
        <v>2.9</v>
      </c>
      <c r="M37" s="100">
        <v>3.2</v>
      </c>
      <c r="N37" s="100">
        <v>3.5</v>
      </c>
      <c r="O37" s="101"/>
      <c r="U37" s="85"/>
      <c r="W37" s="85"/>
    </row>
    <row r="38" spans="1:23" ht="35.25" customHeight="1">
      <c r="A38" s="123"/>
      <c r="B38" s="88"/>
      <c r="C38" s="163" t="s">
        <v>57</v>
      </c>
      <c r="D38" s="164"/>
      <c r="E38" s="107">
        <f aca="true" t="shared" si="4" ref="E38:N38">$N$32/E37</f>
        <v>57.6</v>
      </c>
      <c r="F38" s="107">
        <f t="shared" si="4"/>
        <v>28.8</v>
      </c>
      <c r="G38" s="107">
        <f t="shared" si="4"/>
        <v>19.2</v>
      </c>
      <c r="H38" s="107">
        <f t="shared" si="4"/>
        <v>16.941176470588236</v>
      </c>
      <c r="I38" s="107">
        <f t="shared" si="4"/>
        <v>14.4</v>
      </c>
      <c r="J38" s="107">
        <f t="shared" si="4"/>
        <v>12.521739130434783</v>
      </c>
      <c r="K38" s="107">
        <f t="shared" si="4"/>
        <v>11.076923076923077</v>
      </c>
      <c r="L38" s="107">
        <f t="shared" si="4"/>
        <v>9.931034482758621</v>
      </c>
      <c r="M38" s="107">
        <f t="shared" si="4"/>
        <v>9</v>
      </c>
      <c r="N38" s="107">
        <f t="shared" si="4"/>
        <v>8.22857142857143</v>
      </c>
      <c r="O38" s="108"/>
      <c r="P38" s="66"/>
      <c r="Q38" s="66"/>
      <c r="U38" s="85"/>
      <c r="W38" s="85"/>
    </row>
    <row r="39" spans="1:24" ht="12.75">
      <c r="A39" s="123"/>
      <c r="B39" s="88"/>
      <c r="G39" s="182"/>
      <c r="H39" s="182"/>
      <c r="I39" s="66"/>
      <c r="J39" s="66"/>
      <c r="K39" s="66"/>
      <c r="L39" s="66"/>
      <c r="M39" s="66"/>
      <c r="N39" s="66"/>
      <c r="O39" s="66"/>
      <c r="P39" s="66"/>
      <c r="Q39" s="66"/>
      <c r="U39" s="104"/>
      <c r="V39" s="104"/>
      <c r="W39" s="104"/>
      <c r="X39" s="104"/>
    </row>
    <row r="40" spans="1:24" ht="12.75">
      <c r="A40" s="123"/>
      <c r="B40" s="88"/>
      <c r="G40" s="183"/>
      <c r="H40" s="183"/>
      <c r="I40" s="66"/>
      <c r="J40" s="66"/>
      <c r="K40" s="66"/>
      <c r="L40" s="66"/>
      <c r="M40" s="66"/>
      <c r="N40" s="66"/>
      <c r="O40" s="66"/>
      <c r="P40" s="66"/>
      <c r="Q40" s="66"/>
      <c r="U40" s="104"/>
      <c r="V40" s="104"/>
      <c r="W40" s="104"/>
      <c r="X40" s="104"/>
    </row>
    <row r="41" spans="2:17" ht="12.75">
      <c r="B41" s="88"/>
      <c r="G41" s="183">
        <f>Q19</f>
        <v>0</v>
      </c>
      <c r="H41" s="183"/>
      <c r="I41" s="66"/>
      <c r="J41" s="66"/>
      <c r="K41" s="66"/>
      <c r="L41" s="66"/>
      <c r="M41" s="66"/>
      <c r="N41" s="66"/>
      <c r="O41" s="66"/>
      <c r="P41" s="66"/>
      <c r="Q41" s="66"/>
    </row>
    <row r="42" spans="7:17" ht="12.75">
      <c r="G42" s="183">
        <f>Q20</f>
        <v>0</v>
      </c>
      <c r="H42" s="183"/>
      <c r="I42" s="66"/>
      <c r="J42" s="66"/>
      <c r="K42" s="66"/>
      <c r="L42" s="66"/>
      <c r="M42" s="66"/>
      <c r="N42" s="66"/>
      <c r="O42" s="66"/>
      <c r="P42" s="66"/>
      <c r="Q42" s="66"/>
    </row>
    <row r="43" spans="7:17" ht="12.75">
      <c r="G43" s="183">
        <f>Q21</f>
        <v>0</v>
      </c>
      <c r="H43" s="183"/>
      <c r="I43" s="66"/>
      <c r="J43" s="66"/>
      <c r="K43" s="66"/>
      <c r="L43" s="66"/>
      <c r="M43" s="66"/>
      <c r="N43" s="66"/>
      <c r="O43" s="66"/>
      <c r="P43" s="66"/>
      <c r="Q43" s="66"/>
    </row>
    <row r="44" spans="7:17" ht="12.75">
      <c r="G44" s="183">
        <f>Q22</f>
        <v>0</v>
      </c>
      <c r="H44" s="183"/>
      <c r="I44" s="66"/>
      <c r="J44" s="66"/>
      <c r="K44" s="66"/>
      <c r="L44" s="66"/>
      <c r="M44" s="66"/>
      <c r="N44" s="66"/>
      <c r="O44" s="66"/>
      <c r="P44" s="66"/>
      <c r="Q44" s="66"/>
    </row>
    <row r="45" spans="7:17" ht="12.75">
      <c r="G45" s="183">
        <f>Q23</f>
        <v>0</v>
      </c>
      <c r="H45" s="183"/>
      <c r="I45" s="66"/>
      <c r="J45" s="66"/>
      <c r="K45" s="66"/>
      <c r="L45" s="66"/>
      <c r="M45" s="66"/>
      <c r="N45" s="66"/>
      <c r="O45" s="66"/>
      <c r="P45" s="66"/>
      <c r="Q45" s="66"/>
    </row>
    <row r="46" spans="7:17" ht="12.75">
      <c r="G46" s="183">
        <f>Q30</f>
        <v>0</v>
      </c>
      <c r="H46" s="183"/>
      <c r="I46" s="66"/>
      <c r="J46" s="66"/>
      <c r="K46" s="66"/>
      <c r="L46" s="66"/>
      <c r="M46" s="66"/>
      <c r="N46" s="66"/>
      <c r="O46" s="66"/>
      <c r="P46" s="66"/>
      <c r="Q46" s="66"/>
    </row>
    <row r="47" spans="7:17" ht="12.75">
      <c r="G47" s="183">
        <f>Q31</f>
        <v>0</v>
      </c>
      <c r="H47" s="183"/>
      <c r="I47" s="66"/>
      <c r="J47" s="66"/>
      <c r="K47" s="66"/>
      <c r="L47" s="66"/>
      <c r="M47" s="66"/>
      <c r="N47" s="66"/>
      <c r="O47" s="66"/>
      <c r="P47" s="66"/>
      <c r="Q47" s="66"/>
    </row>
    <row r="48" spans="7:17" ht="12.75">
      <c r="G48" s="183">
        <f>P32</f>
        <v>0</v>
      </c>
      <c r="H48" s="183"/>
      <c r="I48" s="66"/>
      <c r="J48" s="66"/>
      <c r="K48" s="66"/>
      <c r="L48" s="66"/>
      <c r="M48" s="66"/>
      <c r="N48" s="66"/>
      <c r="O48" s="66"/>
      <c r="P48" s="66"/>
      <c r="Q48" s="66"/>
    </row>
    <row r="49" spans="7:17" ht="12.75">
      <c r="G49" s="183">
        <f>P33</f>
        <v>0</v>
      </c>
      <c r="H49" s="183"/>
      <c r="I49" s="66"/>
      <c r="J49" s="66"/>
      <c r="K49" s="66"/>
      <c r="L49" s="66"/>
      <c r="M49" s="66"/>
      <c r="N49" s="66"/>
      <c r="O49" s="66"/>
      <c r="P49" s="66"/>
      <c r="Q49" s="66"/>
    </row>
    <row r="50" spans="7:17" ht="12.75">
      <c r="G50" s="183"/>
      <c r="H50" s="183"/>
      <c r="I50" s="66"/>
      <c r="J50" s="66"/>
      <c r="K50" s="66"/>
      <c r="L50" s="66"/>
      <c r="M50" s="66"/>
      <c r="N50" s="66"/>
      <c r="O50" s="66"/>
      <c r="P50" s="66"/>
      <c r="Q50" s="66"/>
    </row>
    <row r="51" spans="7:17" ht="12.75">
      <c r="G51" s="183"/>
      <c r="H51" s="183"/>
      <c r="I51" s="66"/>
      <c r="J51" s="66"/>
      <c r="K51" s="66"/>
      <c r="L51" s="66"/>
      <c r="M51" s="66"/>
      <c r="N51" s="66"/>
      <c r="O51" s="66"/>
      <c r="P51" s="66"/>
      <c r="Q51" s="66"/>
    </row>
    <row r="52" spans="7:17" ht="12.75"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</row>
  </sheetData>
  <sheetProtection password="E7C8" sheet="1" objects="1" scenarios="1"/>
  <mergeCells count="76">
    <mergeCell ref="V1:Z2"/>
    <mergeCell ref="P2:Q3"/>
    <mergeCell ref="P1:S1"/>
    <mergeCell ref="V3:W3"/>
    <mergeCell ref="X3:Y3"/>
    <mergeCell ref="A24:A40"/>
    <mergeCell ref="A1:A21"/>
    <mergeCell ref="P5:Q5"/>
    <mergeCell ref="P6:Q6"/>
    <mergeCell ref="P7:Q7"/>
    <mergeCell ref="P8:Q8"/>
    <mergeCell ref="P9:Q9"/>
    <mergeCell ref="P4:Q4"/>
    <mergeCell ref="P10:Q10"/>
    <mergeCell ref="P11:Q11"/>
    <mergeCell ref="P18:Q18"/>
    <mergeCell ref="P19:Q19"/>
    <mergeCell ref="P20:Q20"/>
    <mergeCell ref="R15:S15"/>
    <mergeCell ref="R16:S16"/>
    <mergeCell ref="R17:S17"/>
    <mergeCell ref="R18:S18"/>
    <mergeCell ref="P17:Q17"/>
    <mergeCell ref="P15:Q15"/>
    <mergeCell ref="P16:Q16"/>
    <mergeCell ref="F32:G32"/>
    <mergeCell ref="F33:G33"/>
    <mergeCell ref="I33:K33"/>
    <mergeCell ref="L30:M31"/>
    <mergeCell ref="I32:K32"/>
    <mergeCell ref="AC2:AD2"/>
    <mergeCell ref="AC3:AD3"/>
    <mergeCell ref="I2:J2"/>
    <mergeCell ref="C10:F13"/>
    <mergeCell ref="R5:S5"/>
    <mergeCell ref="R6:S6"/>
    <mergeCell ref="R7:S7"/>
    <mergeCell ref="P12:Q12"/>
    <mergeCell ref="P13:Q13"/>
    <mergeCell ref="R12:S12"/>
    <mergeCell ref="C14:E14"/>
    <mergeCell ref="I3:J3"/>
    <mergeCell ref="R9:S9"/>
    <mergeCell ref="R10:S10"/>
    <mergeCell ref="R11:S11"/>
    <mergeCell ref="R13:S13"/>
    <mergeCell ref="R14:S14"/>
    <mergeCell ref="R4:S4"/>
    <mergeCell ref="R8:S8"/>
    <mergeCell ref="P14:Q14"/>
    <mergeCell ref="C38:D38"/>
    <mergeCell ref="R19:S19"/>
    <mergeCell ref="R20:S20"/>
    <mergeCell ref="R21:S21"/>
    <mergeCell ref="I22:N22"/>
    <mergeCell ref="P21:Q21"/>
    <mergeCell ref="N30:O31"/>
    <mergeCell ref="C33:E33"/>
    <mergeCell ref="C32:E32"/>
    <mergeCell ref="C30:K31"/>
    <mergeCell ref="G39:H39"/>
    <mergeCell ref="G40:H40"/>
    <mergeCell ref="E36:O36"/>
    <mergeCell ref="G46:H46"/>
    <mergeCell ref="G41:H41"/>
    <mergeCell ref="G42:H42"/>
    <mergeCell ref="N32:O33"/>
    <mergeCell ref="L32:M33"/>
    <mergeCell ref="G51:H51"/>
    <mergeCell ref="G47:H47"/>
    <mergeCell ref="G48:H48"/>
    <mergeCell ref="G49:H49"/>
    <mergeCell ref="G50:H50"/>
    <mergeCell ref="G43:H43"/>
    <mergeCell ref="G44:H44"/>
    <mergeCell ref="G45:H45"/>
  </mergeCells>
  <dataValidations count="2">
    <dataValidation errorStyle="warning" type="list" showInputMessage="1" showErrorMessage="1" sqref="F32">
      <formula1>$V$25:$V$30</formula1>
    </dataValidation>
    <dataValidation type="list" allowBlank="1" showInputMessage="1" showErrorMessage="1" sqref="F33">
      <formula1>$Z$25:$Z$32</formula1>
    </dataValidation>
  </dataValidations>
  <printOptions horizontalCentered="1" verticalCentered="1"/>
  <pageMargins left="0.5905511811023623" right="0.5905511811023623" top="0.5118110236220472" bottom="0.984251968503937" header="0.5118110236220472" footer="0.5118110236220472"/>
  <pageSetup fitToHeight="1" fitToWidth="1" horizontalDpi="600" verticalDpi="600" orientation="landscape" paperSize="9" scale="74" r:id="rId10"/>
  <headerFooter alignWithMargins="0">
    <oddFooter>&amp;L&amp;8&amp;F/&amp;A&amp;R&amp;"Fujiyama-LightCondensed,Normal"Service cantonal de l'agriculture – Office d’arboriculture, d’horticulture et de cultures maraîchères  &amp;G</oddFooter>
  </headerFooter>
  <drawing r:id="rId9"/>
  <legacyDrawing r:id="rId8"/>
  <oleObjects>
    <oleObject progId="CorelDraw.Graphic.7" shapeId="1064986" r:id="rId2"/>
    <oleObject progId="CorelDraw.Graphic.7" shapeId="1064987" r:id="rId3"/>
    <oleObject progId="CorelDraw.Graphic.7" shapeId="1064988" r:id="rId4"/>
    <oleObject progId="CorelDraw.Graphic.7" shapeId="1064989" r:id="rId5"/>
    <oleObject progId="CorelDraw.Graphic.7" shapeId="1064990" r:id="rId6"/>
    <oleObject progId="CorelDraw.Graphic.7" shapeId="1064991" r:id="rId7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AG52"/>
  <sheetViews>
    <sheetView showGridLines="0" showZeros="0" zoomScale="91" zoomScaleNormal="91" workbookViewId="0" topLeftCell="A1">
      <selection activeCell="G15" sqref="G15"/>
    </sheetView>
  </sheetViews>
  <sheetFormatPr defaultColWidth="11.421875" defaultRowHeight="12.75"/>
  <cols>
    <col min="2" max="2" width="17.421875" style="0" customWidth="1"/>
    <col min="3" max="3" width="15.57421875" style="0" customWidth="1"/>
    <col min="5" max="5" width="6.8515625" style="0" customWidth="1"/>
    <col min="6" max="7" width="9.421875" style="0" customWidth="1"/>
    <col min="8" max="14" width="8.8515625" style="0" customWidth="1"/>
    <col min="15" max="15" width="5.7109375" style="0" customWidth="1"/>
    <col min="16" max="18" width="7.7109375" style="0" customWidth="1"/>
    <col min="19" max="19" width="11.28125" style="0" customWidth="1"/>
    <col min="20" max="21" width="13.57421875" style="0" customWidth="1"/>
    <col min="22" max="22" width="23.00390625" style="0" customWidth="1"/>
    <col min="25" max="25" width="8.421875" style="0" customWidth="1"/>
    <col min="26" max="27" width="10.421875" style="0" customWidth="1"/>
    <col min="28" max="33" width="8.57421875" style="0" bestFit="1" customWidth="1"/>
  </cols>
  <sheetData>
    <row r="1" spans="1:33" ht="24.75" customHeight="1">
      <c r="A1" s="124" t="s">
        <v>80</v>
      </c>
      <c r="B1" s="1"/>
      <c r="E1" s="2"/>
      <c r="I1" s="3" t="s">
        <v>0</v>
      </c>
      <c r="J1" s="4"/>
      <c r="K1" s="4"/>
      <c r="L1" s="4"/>
      <c r="M1" s="4"/>
      <c r="N1" s="5"/>
      <c r="P1" s="115" t="s">
        <v>1</v>
      </c>
      <c r="Q1" s="116"/>
      <c r="R1" s="116"/>
      <c r="S1" s="117"/>
      <c r="V1" s="109" t="s">
        <v>77</v>
      </c>
      <c r="W1" s="109"/>
      <c r="X1" s="109"/>
      <c r="Y1" s="109"/>
      <c r="Z1" s="109"/>
      <c r="AC1" s="6" t="s">
        <v>3</v>
      </c>
      <c r="AD1" s="7"/>
      <c r="AE1" s="7"/>
      <c r="AF1" s="7"/>
      <c r="AG1" s="7"/>
    </row>
    <row r="2" spans="1:33" ht="24.75" customHeight="1">
      <c r="A2" s="125"/>
      <c r="B2" s="8"/>
      <c r="E2" s="2"/>
      <c r="I2" s="147" t="s">
        <v>4</v>
      </c>
      <c r="J2" s="148"/>
      <c r="K2" s="9"/>
      <c r="L2" s="9"/>
      <c r="M2" s="10"/>
      <c r="N2" s="11" t="s">
        <v>5</v>
      </c>
      <c r="P2" s="111" t="s">
        <v>6</v>
      </c>
      <c r="Q2" s="112"/>
      <c r="R2" s="12" t="s">
        <v>7</v>
      </c>
      <c r="S2" s="13"/>
      <c r="V2" s="110"/>
      <c r="W2" s="110"/>
      <c r="X2" s="110"/>
      <c r="Y2" s="110"/>
      <c r="Z2" s="110"/>
      <c r="AC2" s="143" t="s">
        <v>4</v>
      </c>
      <c r="AD2" s="144"/>
      <c r="AE2" s="14"/>
      <c r="AF2" s="14"/>
      <c r="AG2" s="14"/>
    </row>
    <row r="3" spans="1:33" ht="12.75" customHeight="1">
      <c r="A3" s="125"/>
      <c r="B3" s="8"/>
      <c r="E3" s="2"/>
      <c r="I3" s="161" t="s">
        <v>8</v>
      </c>
      <c r="J3" s="162"/>
      <c r="K3" s="15" t="s">
        <v>9</v>
      </c>
      <c r="L3" s="16" t="s">
        <v>9</v>
      </c>
      <c r="M3" s="15" t="s">
        <v>9</v>
      </c>
      <c r="N3" s="17" t="s">
        <v>10</v>
      </c>
      <c r="P3" s="113"/>
      <c r="Q3" s="114"/>
      <c r="R3" s="18" t="s">
        <v>11</v>
      </c>
      <c r="S3" s="19"/>
      <c r="V3" s="118" t="s">
        <v>12</v>
      </c>
      <c r="W3" s="119"/>
      <c r="X3" s="120" t="s">
        <v>13</v>
      </c>
      <c r="Y3" s="121"/>
      <c r="Z3" s="21" t="s">
        <v>10</v>
      </c>
      <c r="AC3" s="145" t="s">
        <v>8</v>
      </c>
      <c r="AD3" s="146"/>
      <c r="AE3" s="22" t="s">
        <v>14</v>
      </c>
      <c r="AF3" s="20" t="s">
        <v>14</v>
      </c>
      <c r="AG3" s="22" t="s">
        <v>14</v>
      </c>
    </row>
    <row r="4" spans="1:33" ht="12.75">
      <c r="A4" s="125"/>
      <c r="B4" s="8"/>
      <c r="I4" s="23" t="s">
        <v>15</v>
      </c>
      <c r="J4" s="24">
        <v>1</v>
      </c>
      <c r="K4" s="25">
        <f aca="true" t="shared" si="0" ref="K4:K21">AE4*$N4</f>
        <v>1.092</v>
      </c>
      <c r="L4" s="26">
        <f aca="true" t="shared" si="1" ref="L4:L21">AF4*$N4</f>
        <v>0.58</v>
      </c>
      <c r="M4" s="26">
        <f aca="true" t="shared" si="2" ref="M4:M21">AG4*$N4</f>
        <v>0.2</v>
      </c>
      <c r="N4" s="27">
        <v>0.4</v>
      </c>
      <c r="P4" s="127">
        <f aca="true" t="shared" si="3" ref="P4:P21">$E$15*$E$18*R4</f>
        <v>2.047720797720798</v>
      </c>
      <c r="Q4" s="128"/>
      <c r="R4" s="129">
        <v>0.5</v>
      </c>
      <c r="S4" s="130"/>
      <c r="V4" s="28"/>
      <c r="W4" s="29"/>
      <c r="X4" s="28" t="s">
        <v>16</v>
      </c>
      <c r="Y4" s="29"/>
      <c r="Z4" s="30">
        <v>0.4</v>
      </c>
      <c r="AC4" s="23" t="s">
        <v>15</v>
      </c>
      <c r="AD4" s="31">
        <v>1</v>
      </c>
      <c r="AE4" s="32">
        <v>2.73</v>
      </c>
      <c r="AF4" s="32">
        <v>1.45</v>
      </c>
      <c r="AG4" s="33">
        <v>0.5</v>
      </c>
    </row>
    <row r="5" spans="1:33" ht="12.75">
      <c r="A5" s="125"/>
      <c r="B5" s="8"/>
      <c r="I5" s="23"/>
      <c r="J5" s="24">
        <v>2</v>
      </c>
      <c r="K5" s="25">
        <f t="shared" si="0"/>
        <v>1.3800000000000001</v>
      </c>
      <c r="L5" s="26">
        <f t="shared" si="1"/>
        <v>0.6400000000000001</v>
      </c>
      <c r="M5" s="26">
        <f t="shared" si="2"/>
        <v>0.2</v>
      </c>
      <c r="N5" s="27">
        <v>0.4</v>
      </c>
      <c r="P5" s="127">
        <f t="shared" si="3"/>
        <v>4.095441595441596</v>
      </c>
      <c r="Q5" s="128"/>
      <c r="R5" s="129">
        <v>1</v>
      </c>
      <c r="S5" s="130"/>
      <c r="V5" s="34"/>
      <c r="W5" s="35"/>
      <c r="X5" s="34" t="s">
        <v>78</v>
      </c>
      <c r="Y5" s="35"/>
      <c r="Z5" s="36">
        <v>0.5</v>
      </c>
      <c r="AC5" s="23"/>
      <c r="AD5" s="24">
        <v>2</v>
      </c>
      <c r="AE5" s="32">
        <v>3.45</v>
      </c>
      <c r="AF5" s="32">
        <v>1.6</v>
      </c>
      <c r="AG5" s="33">
        <v>0.5</v>
      </c>
    </row>
    <row r="6" spans="1:33" ht="12.75">
      <c r="A6" s="125"/>
      <c r="B6" s="8"/>
      <c r="I6" s="37"/>
      <c r="J6" s="38">
        <v>3</v>
      </c>
      <c r="K6" s="39">
        <f t="shared" si="0"/>
        <v>1.785</v>
      </c>
      <c r="L6" s="40">
        <f t="shared" si="1"/>
        <v>1</v>
      </c>
      <c r="M6" s="40">
        <f t="shared" si="2"/>
        <v>0.25</v>
      </c>
      <c r="N6" s="41">
        <v>0.5</v>
      </c>
      <c r="P6" s="127">
        <f t="shared" si="3"/>
        <v>6.1431623931623935</v>
      </c>
      <c r="Q6" s="128"/>
      <c r="R6" s="129">
        <v>1.5</v>
      </c>
      <c r="S6" s="130"/>
      <c r="V6" s="34"/>
      <c r="W6" s="35"/>
      <c r="X6" s="34" t="s">
        <v>23</v>
      </c>
      <c r="Y6" s="35"/>
      <c r="Z6" s="36">
        <v>0.7</v>
      </c>
      <c r="AC6" s="37"/>
      <c r="AD6" s="38">
        <v>3</v>
      </c>
      <c r="AE6" s="42">
        <v>3.57</v>
      </c>
      <c r="AF6" s="42">
        <v>2</v>
      </c>
      <c r="AG6" s="43">
        <v>0.5</v>
      </c>
    </row>
    <row r="7" spans="1:33" ht="12.75">
      <c r="A7" s="125"/>
      <c r="B7" s="8"/>
      <c r="I7" s="23" t="s">
        <v>19</v>
      </c>
      <c r="J7" s="24">
        <v>1</v>
      </c>
      <c r="K7" s="25">
        <f t="shared" si="0"/>
        <v>2.18</v>
      </c>
      <c r="L7" s="26">
        <f t="shared" si="1"/>
        <v>1.08</v>
      </c>
      <c r="M7" s="26">
        <f t="shared" si="2"/>
        <v>0.25</v>
      </c>
      <c r="N7" s="27">
        <v>0.5</v>
      </c>
      <c r="P7" s="127">
        <f t="shared" si="3"/>
        <v>8.190883190883191</v>
      </c>
      <c r="Q7" s="128"/>
      <c r="R7" s="129">
        <v>2</v>
      </c>
      <c r="S7" s="130"/>
      <c r="V7" s="34"/>
      <c r="W7" s="35"/>
      <c r="X7" s="34" t="s">
        <v>79</v>
      </c>
      <c r="Y7" s="35"/>
      <c r="Z7" s="36">
        <v>0.5</v>
      </c>
      <c r="AC7" s="23" t="s">
        <v>19</v>
      </c>
      <c r="AD7" s="24">
        <v>1</v>
      </c>
      <c r="AE7" s="32">
        <v>4.36</v>
      </c>
      <c r="AF7" s="32">
        <v>2.16</v>
      </c>
      <c r="AG7" s="33">
        <v>0.5</v>
      </c>
    </row>
    <row r="8" spans="1:33" ht="12.75" customHeight="1">
      <c r="A8" s="125"/>
      <c r="B8" s="8"/>
      <c r="I8" s="23"/>
      <c r="J8" s="24">
        <v>2</v>
      </c>
      <c r="K8" s="25">
        <f t="shared" si="0"/>
        <v>2.025</v>
      </c>
      <c r="L8" s="26">
        <f t="shared" si="1"/>
        <v>1.15</v>
      </c>
      <c r="M8" s="26">
        <f t="shared" si="2"/>
        <v>0.25</v>
      </c>
      <c r="N8" s="27">
        <v>0.5</v>
      </c>
      <c r="P8" s="127">
        <f t="shared" si="3"/>
        <v>10.23860398860399</v>
      </c>
      <c r="Q8" s="128"/>
      <c r="R8" s="129">
        <v>2.5</v>
      </c>
      <c r="S8" s="130"/>
      <c r="V8" s="34"/>
      <c r="W8" s="35"/>
      <c r="X8" s="34" t="s">
        <v>21</v>
      </c>
      <c r="Y8" s="35"/>
      <c r="Z8" s="36">
        <v>0.4</v>
      </c>
      <c r="AC8" s="23"/>
      <c r="AD8" s="24">
        <v>2</v>
      </c>
      <c r="AE8" s="32">
        <v>4.05</v>
      </c>
      <c r="AF8" s="32">
        <v>2.3</v>
      </c>
      <c r="AG8" s="33">
        <v>0.5</v>
      </c>
    </row>
    <row r="9" spans="1:33" ht="12.75">
      <c r="A9" s="125"/>
      <c r="B9" s="8"/>
      <c r="I9" s="37"/>
      <c r="J9" s="38">
        <v>3</v>
      </c>
      <c r="K9" s="39">
        <f t="shared" si="0"/>
        <v>2.465</v>
      </c>
      <c r="L9" s="40">
        <f t="shared" si="1"/>
        <v>1.215</v>
      </c>
      <c r="M9" s="40">
        <f t="shared" si="2"/>
        <v>0.3</v>
      </c>
      <c r="N9" s="41">
        <v>0.5</v>
      </c>
      <c r="P9" s="127">
        <f t="shared" si="3"/>
        <v>12.286324786324787</v>
      </c>
      <c r="Q9" s="128"/>
      <c r="R9" s="129">
        <v>3</v>
      </c>
      <c r="S9" s="130"/>
      <c r="V9" s="34"/>
      <c r="W9" s="35"/>
      <c r="X9" s="34"/>
      <c r="Y9" s="35"/>
      <c r="Z9" s="36"/>
      <c r="AC9" s="37"/>
      <c r="AD9" s="38">
        <v>3</v>
      </c>
      <c r="AE9" s="42">
        <v>4.93</v>
      </c>
      <c r="AF9" s="42">
        <v>2.43</v>
      </c>
      <c r="AG9" s="43">
        <v>0.6</v>
      </c>
    </row>
    <row r="10" spans="1:33" ht="12.75" customHeight="1">
      <c r="A10" s="125"/>
      <c r="B10" s="8"/>
      <c r="C10" s="149" t="s">
        <v>22</v>
      </c>
      <c r="D10" s="150"/>
      <c r="E10" s="150"/>
      <c r="F10" s="151"/>
      <c r="I10" s="23" t="s">
        <v>23</v>
      </c>
      <c r="J10" s="24">
        <v>1</v>
      </c>
      <c r="K10" s="25">
        <f t="shared" si="0"/>
        <v>3.171</v>
      </c>
      <c r="L10" s="26">
        <f t="shared" si="1"/>
        <v>2.247</v>
      </c>
      <c r="M10" s="26">
        <f t="shared" si="2"/>
        <v>0.42</v>
      </c>
      <c r="N10" s="27">
        <v>0.7</v>
      </c>
      <c r="P10" s="127">
        <f t="shared" si="3"/>
        <v>14.334045584045585</v>
      </c>
      <c r="Q10" s="128"/>
      <c r="R10" s="129">
        <v>3.5</v>
      </c>
      <c r="S10" s="130"/>
      <c r="V10" s="44"/>
      <c r="W10" s="45"/>
      <c r="X10" s="44"/>
      <c r="Y10" s="45"/>
      <c r="Z10" s="46"/>
      <c r="AC10" s="23" t="s">
        <v>23</v>
      </c>
      <c r="AD10" s="24">
        <v>1</v>
      </c>
      <c r="AE10" s="32">
        <v>4.53</v>
      </c>
      <c r="AF10" s="32">
        <v>3.21</v>
      </c>
      <c r="AG10" s="33">
        <v>0.6</v>
      </c>
    </row>
    <row r="11" spans="1:33" ht="12.75" customHeight="1">
      <c r="A11" s="125"/>
      <c r="B11" s="8"/>
      <c r="C11" s="152"/>
      <c r="D11" s="153"/>
      <c r="E11" s="153"/>
      <c r="F11" s="154"/>
      <c r="I11" s="23"/>
      <c r="J11" s="24">
        <v>2</v>
      </c>
      <c r="K11" s="25">
        <f t="shared" si="0"/>
        <v>3.7449999999999997</v>
      </c>
      <c r="L11" s="26">
        <f t="shared" si="1"/>
        <v>2.38</v>
      </c>
      <c r="M11" s="26">
        <f t="shared" si="2"/>
        <v>0.48999999999999994</v>
      </c>
      <c r="N11" s="27">
        <v>0.7</v>
      </c>
      <c r="P11" s="127">
        <f t="shared" si="3"/>
        <v>16.381766381766383</v>
      </c>
      <c r="Q11" s="128"/>
      <c r="R11" s="129">
        <v>4</v>
      </c>
      <c r="S11" s="130"/>
      <c r="AC11" s="23"/>
      <c r="AD11" s="24">
        <v>2</v>
      </c>
      <c r="AE11" s="32">
        <v>5.35</v>
      </c>
      <c r="AF11" s="32">
        <v>3.4</v>
      </c>
      <c r="AG11" s="33">
        <v>0.7</v>
      </c>
    </row>
    <row r="12" spans="1:33" ht="12.75" customHeight="1">
      <c r="A12" s="125"/>
      <c r="B12" s="8"/>
      <c r="C12" s="152"/>
      <c r="D12" s="153"/>
      <c r="E12" s="153"/>
      <c r="F12" s="154"/>
      <c r="I12" s="37"/>
      <c r="J12" s="38">
        <v>3</v>
      </c>
      <c r="K12" s="39">
        <f t="shared" si="0"/>
        <v>3.409</v>
      </c>
      <c r="L12" s="40">
        <f t="shared" si="1"/>
        <v>2.5269999999999997</v>
      </c>
      <c r="M12" s="40">
        <f t="shared" si="2"/>
        <v>0.48999999999999994</v>
      </c>
      <c r="N12" s="41">
        <v>0.7</v>
      </c>
      <c r="P12" s="127">
        <f t="shared" si="3"/>
        <v>18.429487179487182</v>
      </c>
      <c r="Q12" s="128"/>
      <c r="R12" s="129">
        <v>4.5</v>
      </c>
      <c r="S12" s="130"/>
      <c r="V12" t="s">
        <v>24</v>
      </c>
      <c r="AC12" s="37"/>
      <c r="AD12" s="38">
        <v>3</v>
      </c>
      <c r="AE12" s="42">
        <v>4.87</v>
      </c>
      <c r="AF12" s="42">
        <v>3.61</v>
      </c>
      <c r="AG12" s="43">
        <v>0.7</v>
      </c>
    </row>
    <row r="13" spans="1:33" ht="12.75">
      <c r="A13" s="125"/>
      <c r="B13" s="8"/>
      <c r="C13" s="155"/>
      <c r="D13" s="156"/>
      <c r="E13" s="156"/>
      <c r="F13" s="157"/>
      <c r="I13" s="23" t="s">
        <v>25</v>
      </c>
      <c r="J13" s="24">
        <v>1</v>
      </c>
      <c r="K13" s="25">
        <f t="shared" si="0"/>
        <v>2.4</v>
      </c>
      <c r="L13" s="26">
        <f t="shared" si="1"/>
        <v>1.83</v>
      </c>
      <c r="M13" s="26">
        <f t="shared" si="2"/>
        <v>0.35</v>
      </c>
      <c r="N13" s="27">
        <v>0.5</v>
      </c>
      <c r="P13" s="127">
        <f t="shared" si="3"/>
        <v>22.524928774928775</v>
      </c>
      <c r="Q13" s="128"/>
      <c r="R13" s="129">
        <v>5.5</v>
      </c>
      <c r="S13" s="130"/>
      <c r="AC13" s="23" t="s">
        <v>25</v>
      </c>
      <c r="AD13" s="24">
        <v>1</v>
      </c>
      <c r="AE13" s="32">
        <v>4.8</v>
      </c>
      <c r="AF13" s="32">
        <v>3.66</v>
      </c>
      <c r="AG13" s="33">
        <v>0.7</v>
      </c>
    </row>
    <row r="14" spans="1:33" ht="12.75" customHeight="1">
      <c r="A14" s="125"/>
      <c r="B14" s="8"/>
      <c r="C14" s="158" t="s">
        <v>26</v>
      </c>
      <c r="D14" s="159"/>
      <c r="E14" s="160"/>
      <c r="F14" s="47" t="s">
        <v>27</v>
      </c>
      <c r="I14" s="23"/>
      <c r="J14" s="24">
        <v>2</v>
      </c>
      <c r="K14" s="25">
        <f t="shared" si="0"/>
        <v>2.36</v>
      </c>
      <c r="L14" s="26">
        <f t="shared" si="1"/>
        <v>1.85</v>
      </c>
      <c r="M14" s="26">
        <f t="shared" si="2"/>
        <v>0.35</v>
      </c>
      <c r="N14" s="27">
        <v>0.5</v>
      </c>
      <c r="P14" s="127">
        <f t="shared" si="3"/>
        <v>26.620370370370374</v>
      </c>
      <c r="Q14" s="128"/>
      <c r="R14" s="129">
        <v>6.5</v>
      </c>
      <c r="S14" s="130"/>
      <c r="AC14" s="23"/>
      <c r="AD14" s="24">
        <v>2</v>
      </c>
      <c r="AE14" s="32">
        <v>4.72</v>
      </c>
      <c r="AF14" s="32">
        <v>3.7</v>
      </c>
      <c r="AG14" s="33">
        <v>0.7</v>
      </c>
    </row>
    <row r="15" spans="1:33" ht="12.75" customHeight="1">
      <c r="A15" s="125"/>
      <c r="B15" s="8"/>
      <c r="C15" s="48" t="s">
        <v>28</v>
      </c>
      <c r="D15" s="49"/>
      <c r="E15" s="50">
        <v>1150</v>
      </c>
      <c r="F15" s="51" t="s">
        <v>29</v>
      </c>
      <c r="I15" s="37"/>
      <c r="J15" s="38">
        <v>3</v>
      </c>
      <c r="K15" s="39">
        <f t="shared" si="0"/>
        <v>2.36</v>
      </c>
      <c r="L15" s="40">
        <f t="shared" si="1"/>
        <v>2.07</v>
      </c>
      <c r="M15" s="40">
        <f t="shared" si="2"/>
        <v>0.3</v>
      </c>
      <c r="N15" s="41">
        <v>0.5</v>
      </c>
      <c r="P15" s="127">
        <f t="shared" si="3"/>
        <v>30.715811965811966</v>
      </c>
      <c r="Q15" s="128"/>
      <c r="R15" s="129">
        <v>7.5</v>
      </c>
      <c r="S15" s="130"/>
      <c r="AC15" s="37"/>
      <c r="AD15" s="38">
        <v>3</v>
      </c>
      <c r="AE15" s="42">
        <v>4.72</v>
      </c>
      <c r="AF15" s="42">
        <v>4.14</v>
      </c>
      <c r="AG15" s="43">
        <v>0.6</v>
      </c>
    </row>
    <row r="16" spans="1:33" ht="12.75">
      <c r="A16" s="125"/>
      <c r="B16" s="8"/>
      <c r="C16" s="52" t="s">
        <v>60</v>
      </c>
      <c r="D16" s="53"/>
      <c r="E16" s="54">
        <v>18</v>
      </c>
      <c r="F16" s="55" t="s">
        <v>30</v>
      </c>
      <c r="I16" s="23" t="s">
        <v>31</v>
      </c>
      <c r="J16" s="24">
        <v>1</v>
      </c>
      <c r="K16" s="25">
        <f t="shared" si="0"/>
        <v>2.105</v>
      </c>
      <c r="L16" s="26">
        <f t="shared" si="1"/>
        <v>1.27</v>
      </c>
      <c r="M16" s="26">
        <f t="shared" si="2"/>
        <v>0.25</v>
      </c>
      <c r="N16" s="27">
        <v>0.5</v>
      </c>
      <c r="P16" s="127">
        <f t="shared" si="3"/>
        <v>34.811253561253565</v>
      </c>
      <c r="Q16" s="128"/>
      <c r="R16" s="129">
        <v>8.5</v>
      </c>
      <c r="S16" s="130"/>
      <c r="AC16" s="23" t="s">
        <v>31</v>
      </c>
      <c r="AD16" s="24">
        <v>1</v>
      </c>
      <c r="AE16" s="32">
        <v>4.21</v>
      </c>
      <c r="AF16" s="32">
        <v>2.54</v>
      </c>
      <c r="AG16" s="33">
        <v>0.5</v>
      </c>
    </row>
    <row r="17" spans="1:33" ht="12.75">
      <c r="A17" s="125"/>
      <c r="B17" s="8"/>
      <c r="C17" s="52" t="s">
        <v>61</v>
      </c>
      <c r="D17" s="53"/>
      <c r="E17" s="54">
        <v>15.6</v>
      </c>
      <c r="F17" s="55" t="s">
        <v>30</v>
      </c>
      <c r="I17" s="23"/>
      <c r="J17" s="24">
        <v>2</v>
      </c>
      <c r="K17" s="25">
        <f t="shared" si="0"/>
        <v>2.08</v>
      </c>
      <c r="L17" s="26">
        <f t="shared" si="1"/>
        <v>1.25</v>
      </c>
      <c r="M17" s="26">
        <f t="shared" si="2"/>
        <v>0.25</v>
      </c>
      <c r="N17" s="27">
        <v>0.5</v>
      </c>
      <c r="P17" s="127">
        <f t="shared" si="3"/>
        <v>38.90669515669516</v>
      </c>
      <c r="Q17" s="128"/>
      <c r="R17" s="129">
        <v>9.5</v>
      </c>
      <c r="S17" s="130"/>
      <c r="AC17" s="23"/>
      <c r="AD17" s="24">
        <v>2</v>
      </c>
      <c r="AE17" s="32">
        <v>4.16</v>
      </c>
      <c r="AF17" s="32">
        <v>2.5</v>
      </c>
      <c r="AG17" s="33">
        <v>0.5</v>
      </c>
    </row>
    <row r="18" spans="1:33" ht="14.25">
      <c r="A18" s="125"/>
      <c r="B18" s="8"/>
      <c r="C18" s="52" t="s">
        <v>32</v>
      </c>
      <c r="D18" s="53"/>
      <c r="E18" s="56">
        <f>1/(E17*E16)</f>
        <v>0.0035612535612535613</v>
      </c>
      <c r="F18" s="55" t="s">
        <v>59</v>
      </c>
      <c r="I18" s="37"/>
      <c r="J18" s="38">
        <v>3</v>
      </c>
      <c r="K18" s="39">
        <f t="shared" si="0"/>
        <v>1.67</v>
      </c>
      <c r="L18" s="40">
        <f t="shared" si="1"/>
        <v>1.25</v>
      </c>
      <c r="M18" s="40">
        <f t="shared" si="2"/>
        <v>0.2</v>
      </c>
      <c r="N18" s="41">
        <v>0.5</v>
      </c>
      <c r="P18" s="127">
        <f t="shared" si="3"/>
        <v>43.00213675213676</v>
      </c>
      <c r="Q18" s="128"/>
      <c r="R18" s="129">
        <v>10.5</v>
      </c>
      <c r="S18" s="130"/>
      <c r="AC18" s="37"/>
      <c r="AD18" s="38">
        <v>3</v>
      </c>
      <c r="AE18" s="42">
        <v>3.34</v>
      </c>
      <c r="AF18" s="42">
        <v>2.5</v>
      </c>
      <c r="AG18" s="43">
        <v>0.4</v>
      </c>
    </row>
    <row r="19" spans="1:33" ht="12.75">
      <c r="A19" s="125"/>
      <c r="B19" s="8"/>
      <c r="C19" s="52" t="s">
        <v>33</v>
      </c>
      <c r="D19" s="53"/>
      <c r="E19" s="54">
        <v>100</v>
      </c>
      <c r="F19" s="55" t="s">
        <v>30</v>
      </c>
      <c r="I19" s="23" t="s">
        <v>34</v>
      </c>
      <c r="J19" s="24">
        <v>1</v>
      </c>
      <c r="K19" s="25">
        <f t="shared" si="0"/>
        <v>1.5318181818181815</v>
      </c>
      <c r="L19" s="26">
        <f t="shared" si="1"/>
        <v>1.25</v>
      </c>
      <c r="M19" s="26">
        <f t="shared" si="2"/>
        <v>0.2</v>
      </c>
      <c r="N19" s="27">
        <v>0.5</v>
      </c>
      <c r="P19" s="127">
        <f t="shared" si="3"/>
        <v>47.09757834757835</v>
      </c>
      <c r="Q19" s="128"/>
      <c r="R19" s="129">
        <v>11.5</v>
      </c>
      <c r="S19" s="130"/>
      <c r="AC19" s="23" t="s">
        <v>34</v>
      </c>
      <c r="AD19" s="24">
        <v>1</v>
      </c>
      <c r="AE19" s="32">
        <v>3.063636363636363</v>
      </c>
      <c r="AF19" s="32">
        <v>2.5</v>
      </c>
      <c r="AG19" s="33">
        <v>0.4</v>
      </c>
    </row>
    <row r="20" spans="1:33" ht="12.75">
      <c r="A20" s="125"/>
      <c r="B20" s="8"/>
      <c r="C20" s="52" t="s">
        <v>35</v>
      </c>
      <c r="D20" s="53"/>
      <c r="E20" s="54">
        <f>100/4</f>
        <v>25</v>
      </c>
      <c r="F20" s="55" t="s">
        <v>36</v>
      </c>
      <c r="I20" s="23"/>
      <c r="J20" s="24">
        <v>2</v>
      </c>
      <c r="K20" s="25">
        <f t="shared" si="0"/>
        <v>1.136</v>
      </c>
      <c r="L20" s="26">
        <f t="shared" si="1"/>
        <v>1</v>
      </c>
      <c r="M20" s="26">
        <f t="shared" si="2"/>
        <v>0.16000000000000003</v>
      </c>
      <c r="N20" s="27">
        <v>0.4</v>
      </c>
      <c r="P20" s="127">
        <f t="shared" si="3"/>
        <v>51.19301994301995</v>
      </c>
      <c r="Q20" s="128"/>
      <c r="R20" s="129">
        <v>12.5</v>
      </c>
      <c r="S20" s="130"/>
      <c r="AC20" s="23"/>
      <c r="AD20" s="24">
        <v>2</v>
      </c>
      <c r="AE20" s="32">
        <v>2.84</v>
      </c>
      <c r="AF20" s="32">
        <v>2.5</v>
      </c>
      <c r="AG20" s="33">
        <v>0.4</v>
      </c>
    </row>
    <row r="21" spans="1:33" ht="13.5" thickBot="1">
      <c r="A21" s="126"/>
      <c r="B21" s="8"/>
      <c r="C21" s="57" t="s">
        <v>37</v>
      </c>
      <c r="D21" s="58"/>
      <c r="E21" s="59">
        <f>E19*E20*E15/E16/1000</f>
        <v>159.72222222222223</v>
      </c>
      <c r="F21" s="60" t="s">
        <v>38</v>
      </c>
      <c r="I21" s="61"/>
      <c r="J21" s="62">
        <v>3</v>
      </c>
      <c r="K21" s="63">
        <f t="shared" si="0"/>
        <v>0.8494545454545452</v>
      </c>
      <c r="L21" s="64">
        <f t="shared" si="1"/>
        <v>1</v>
      </c>
      <c r="M21" s="64">
        <f t="shared" si="2"/>
        <v>0.16000000000000003</v>
      </c>
      <c r="N21" s="65">
        <v>0.4</v>
      </c>
      <c r="P21" s="168">
        <f t="shared" si="3"/>
        <v>55.28846153846154</v>
      </c>
      <c r="Q21" s="169"/>
      <c r="R21" s="165">
        <v>13.5</v>
      </c>
      <c r="S21" s="166"/>
      <c r="AA21" s="66"/>
      <c r="AB21" s="66"/>
      <c r="AC21" s="61"/>
      <c r="AD21" s="62">
        <v>3</v>
      </c>
      <c r="AE21" s="42">
        <v>2.123636363636363</v>
      </c>
      <c r="AF21" s="67">
        <v>2.5</v>
      </c>
      <c r="AG21" s="68">
        <v>0.4</v>
      </c>
    </row>
    <row r="22" spans="1:33" ht="13.5" thickBot="1">
      <c r="A22" s="69"/>
      <c r="B22" s="69"/>
      <c r="C22" s="70"/>
      <c r="D22" s="70"/>
      <c r="E22" s="70"/>
      <c r="F22" s="71"/>
      <c r="G22" s="72"/>
      <c r="H22" s="73"/>
      <c r="I22" s="167" t="s">
        <v>39</v>
      </c>
      <c r="J22" s="167"/>
      <c r="K22" s="167"/>
      <c r="L22" s="167"/>
      <c r="M22" s="167"/>
      <c r="N22" s="167"/>
      <c r="O22" s="70"/>
      <c r="P22" s="70"/>
      <c r="Q22" s="70"/>
      <c r="R22" s="70"/>
      <c r="S22" s="70"/>
      <c r="AA22" s="74"/>
      <c r="AC22" s="74" t="s">
        <v>39</v>
      </c>
      <c r="AD22" s="74"/>
      <c r="AE22" s="74"/>
      <c r="AF22" s="74"/>
      <c r="AG22" s="74"/>
    </row>
    <row r="23" spans="1:19" ht="12" customHeight="1" thickBot="1">
      <c r="A23" s="75"/>
      <c r="B23" s="75"/>
      <c r="C23" s="76"/>
      <c r="D23" s="76"/>
      <c r="E23" s="76"/>
      <c r="F23" s="76"/>
      <c r="G23" s="77"/>
      <c r="H23" s="76"/>
      <c r="I23" s="77"/>
      <c r="J23" s="76"/>
      <c r="K23" s="77"/>
      <c r="L23" s="76"/>
      <c r="S23" s="78" t="s">
        <v>40</v>
      </c>
    </row>
    <row r="24" spans="1:27" ht="18.75" customHeight="1">
      <c r="A24" s="122" t="s">
        <v>62</v>
      </c>
      <c r="B24" s="75"/>
      <c r="C24" s="76"/>
      <c r="D24" s="76"/>
      <c r="E24" s="76"/>
      <c r="F24" s="76"/>
      <c r="G24" s="77"/>
      <c r="H24" s="76"/>
      <c r="I24" s="77"/>
      <c r="J24" s="76"/>
      <c r="K24" s="77"/>
      <c r="L24" s="76"/>
      <c r="S24" s="78"/>
      <c r="V24" s="82" t="s">
        <v>44</v>
      </c>
      <c r="W24" s="82" t="s">
        <v>49</v>
      </c>
      <c r="X24" s="82"/>
      <c r="Z24" s="106" t="s">
        <v>50</v>
      </c>
      <c r="AA24" s="83"/>
    </row>
    <row r="25" spans="1:26" ht="18.75" customHeight="1">
      <c r="A25" s="123"/>
      <c r="B25" s="75"/>
      <c r="C25" s="76"/>
      <c r="D25" s="76"/>
      <c r="E25" s="76"/>
      <c r="F25" s="76"/>
      <c r="G25" s="77"/>
      <c r="H25" s="76"/>
      <c r="I25" s="77"/>
      <c r="J25" s="76"/>
      <c r="K25" s="77"/>
      <c r="L25" s="76"/>
      <c r="S25" s="78"/>
      <c r="V25" s="84" t="s">
        <v>51</v>
      </c>
      <c r="W25" s="85">
        <v>0.45</v>
      </c>
      <c r="Z25">
        <v>20</v>
      </c>
    </row>
    <row r="26" spans="1:26" ht="18.75" customHeight="1">
      <c r="A26" s="123"/>
      <c r="B26" s="75"/>
      <c r="C26" s="76"/>
      <c r="D26" s="76"/>
      <c r="E26" s="76"/>
      <c r="F26" s="76"/>
      <c r="G26" s="77"/>
      <c r="H26" s="76"/>
      <c r="I26" s="77"/>
      <c r="J26" s="76"/>
      <c r="K26" s="77"/>
      <c r="L26" s="76"/>
      <c r="S26" s="78"/>
      <c r="U26" s="81"/>
      <c r="V26" s="84" t="s">
        <v>52</v>
      </c>
      <c r="W26" s="89">
        <v>0.6</v>
      </c>
      <c r="Z26">
        <v>30</v>
      </c>
    </row>
    <row r="27" spans="1:26" ht="18.75" customHeight="1">
      <c r="A27" s="123"/>
      <c r="B27" s="75"/>
      <c r="C27" s="76"/>
      <c r="D27" s="76"/>
      <c r="E27" s="76"/>
      <c r="F27" s="76"/>
      <c r="G27" s="77"/>
      <c r="H27" s="76"/>
      <c r="I27" s="77"/>
      <c r="J27" s="76"/>
      <c r="K27" s="77"/>
      <c r="L27" s="76"/>
      <c r="S27" s="78"/>
      <c r="V27" s="84" t="s">
        <v>54</v>
      </c>
      <c r="W27" s="89">
        <v>0.9</v>
      </c>
      <c r="Z27">
        <v>40</v>
      </c>
    </row>
    <row r="28" spans="1:30" ht="18.75" customHeight="1">
      <c r="A28" s="123"/>
      <c r="B28" s="75"/>
      <c r="C28" s="76"/>
      <c r="D28" s="76"/>
      <c r="E28" s="76"/>
      <c r="F28" s="76"/>
      <c r="G28" s="77"/>
      <c r="H28" s="76"/>
      <c r="I28" s="77"/>
      <c r="J28" s="76"/>
      <c r="K28" s="77"/>
      <c r="L28" s="76"/>
      <c r="S28" s="78"/>
      <c r="V28" s="84" t="s">
        <v>56</v>
      </c>
      <c r="W28" s="89">
        <v>0.9</v>
      </c>
      <c r="Z28">
        <v>50</v>
      </c>
      <c r="AC28" s="86"/>
      <c r="AD28" s="87"/>
    </row>
    <row r="29" spans="1:30" ht="18.75" customHeight="1">
      <c r="A29" s="123"/>
      <c r="B29" s="75"/>
      <c r="C29" s="76"/>
      <c r="D29" s="76"/>
      <c r="E29" s="76"/>
      <c r="F29" s="76"/>
      <c r="G29" s="77"/>
      <c r="H29" s="76"/>
      <c r="I29" s="77"/>
      <c r="J29" s="76"/>
      <c r="K29" s="77"/>
      <c r="L29" s="76"/>
      <c r="S29" s="78"/>
      <c r="V29" s="102" t="s">
        <v>45</v>
      </c>
      <c r="W29" s="103">
        <v>1.1</v>
      </c>
      <c r="Z29">
        <v>60</v>
      </c>
      <c r="AC29" s="86"/>
      <c r="AD29" s="87"/>
    </row>
    <row r="30" spans="1:30" ht="12.75">
      <c r="A30" s="123"/>
      <c r="B30" s="79"/>
      <c r="C30" s="178" t="s">
        <v>41</v>
      </c>
      <c r="D30" s="179"/>
      <c r="E30" s="179"/>
      <c r="F30" s="179"/>
      <c r="G30" s="179"/>
      <c r="H30" s="179"/>
      <c r="I30" s="179"/>
      <c r="J30" s="179"/>
      <c r="K30" s="179"/>
      <c r="L30" s="137" t="s">
        <v>42</v>
      </c>
      <c r="M30" s="138"/>
      <c r="N30" s="170" t="s">
        <v>43</v>
      </c>
      <c r="O30" s="171"/>
      <c r="V30" s="84" t="s">
        <v>58</v>
      </c>
      <c r="W30" s="89">
        <v>1.3</v>
      </c>
      <c r="Z30">
        <v>80</v>
      </c>
      <c r="AC30" s="86"/>
      <c r="AD30" s="87"/>
    </row>
    <row r="31" spans="1:30" ht="18" customHeight="1">
      <c r="A31" s="123"/>
      <c r="C31" s="180"/>
      <c r="D31" s="181"/>
      <c r="E31" s="181"/>
      <c r="F31" s="181"/>
      <c r="G31" s="181"/>
      <c r="H31" s="181"/>
      <c r="I31" s="181"/>
      <c r="J31" s="181"/>
      <c r="K31" s="181"/>
      <c r="L31" s="139"/>
      <c r="M31" s="140"/>
      <c r="N31" s="172"/>
      <c r="O31" s="173"/>
      <c r="W31" s="81"/>
      <c r="Z31">
        <v>100</v>
      </c>
      <c r="AC31" s="86"/>
      <c r="AD31" s="87"/>
    </row>
    <row r="32" spans="1:30" ht="21.75" customHeight="1">
      <c r="A32" s="123"/>
      <c r="C32" s="176" t="s">
        <v>44</v>
      </c>
      <c r="D32" s="177"/>
      <c r="E32" s="177"/>
      <c r="F32" s="131" t="s">
        <v>52</v>
      </c>
      <c r="G32" s="132"/>
      <c r="H32" s="80">
        <f>IF(F32="Sable pur",0.45,IF(F32="Sol sableux",0.6,IF(F32="Sol léger",0.9,IF(F32="Sol argilo-sableux",0.9,IF(F32="Limon argilo-sableux",1.1,IF(F32="Argile limono-sableux",1.3))))))</f>
        <v>0.6</v>
      </c>
      <c r="I32" s="141" t="s">
        <v>46</v>
      </c>
      <c r="J32" s="142"/>
      <c r="K32" s="142"/>
      <c r="L32" s="191">
        <v>80</v>
      </c>
      <c r="M32" s="191"/>
      <c r="N32" s="187">
        <f>H33*L32/100</f>
        <v>28.8</v>
      </c>
      <c r="O32" s="188"/>
      <c r="W32" s="81"/>
      <c r="Z32">
        <v>120</v>
      </c>
      <c r="AC32" s="86"/>
      <c r="AD32" s="87"/>
    </row>
    <row r="33" spans="1:30" ht="21.75" customHeight="1">
      <c r="A33" s="123"/>
      <c r="C33" s="174" t="s">
        <v>47</v>
      </c>
      <c r="D33" s="175"/>
      <c r="E33" s="175"/>
      <c r="F33" s="133">
        <v>60</v>
      </c>
      <c r="G33" s="134"/>
      <c r="H33" s="80">
        <f>F33*H32</f>
        <v>36</v>
      </c>
      <c r="I33" s="135" t="s">
        <v>48</v>
      </c>
      <c r="J33" s="136"/>
      <c r="K33" s="136"/>
      <c r="L33" s="192"/>
      <c r="M33" s="192"/>
      <c r="N33" s="189"/>
      <c r="O33" s="190"/>
      <c r="AC33" s="86"/>
      <c r="AD33" s="87"/>
    </row>
    <row r="34" spans="1:20" ht="16.5" customHeight="1">
      <c r="A34" s="123"/>
      <c r="B34" s="88"/>
      <c r="T34" s="81"/>
    </row>
    <row r="35" spans="1:22" ht="25.5" customHeight="1">
      <c r="A35" s="123"/>
      <c r="B35" s="88"/>
      <c r="C35" s="90" t="s">
        <v>53</v>
      </c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2"/>
      <c r="P35" s="93"/>
      <c r="Q35" s="93"/>
      <c r="R35" s="93"/>
      <c r="S35" s="93"/>
      <c r="T35" s="81"/>
      <c r="V35" s="81"/>
    </row>
    <row r="36" spans="1:19" ht="15" customHeight="1">
      <c r="A36" s="123"/>
      <c r="B36" s="88"/>
      <c r="C36" s="94"/>
      <c r="D36" s="95"/>
      <c r="E36" s="184" t="s">
        <v>55</v>
      </c>
      <c r="F36" s="185"/>
      <c r="G36" s="185"/>
      <c r="H36" s="185"/>
      <c r="I36" s="185"/>
      <c r="J36" s="185"/>
      <c r="K36" s="185"/>
      <c r="L36" s="185"/>
      <c r="M36" s="185"/>
      <c r="N36" s="185"/>
      <c r="O36" s="186"/>
      <c r="P36" s="96"/>
      <c r="Q36" s="96"/>
      <c r="R36" s="96"/>
      <c r="S36" s="96"/>
    </row>
    <row r="37" spans="1:23" ht="15" customHeight="1">
      <c r="A37" s="123"/>
      <c r="B37" s="88"/>
      <c r="C37" s="97"/>
      <c r="D37" s="98"/>
      <c r="E37" s="99">
        <v>0.5</v>
      </c>
      <c r="F37" s="100">
        <v>1</v>
      </c>
      <c r="G37" s="100">
        <v>1.5</v>
      </c>
      <c r="H37" s="100">
        <v>1.7</v>
      </c>
      <c r="I37" s="100">
        <v>2</v>
      </c>
      <c r="J37" s="100">
        <v>2.3</v>
      </c>
      <c r="K37" s="100">
        <v>2.6</v>
      </c>
      <c r="L37" s="100">
        <v>2.9</v>
      </c>
      <c r="M37" s="100">
        <v>3.2</v>
      </c>
      <c r="N37" s="100">
        <v>3.5</v>
      </c>
      <c r="O37" s="101"/>
      <c r="U37" s="85"/>
      <c r="W37" s="85"/>
    </row>
    <row r="38" spans="1:23" ht="35.25" customHeight="1">
      <c r="A38" s="123"/>
      <c r="B38" s="88"/>
      <c r="C38" s="163" t="s">
        <v>57</v>
      </c>
      <c r="D38" s="164"/>
      <c r="E38" s="107">
        <f aca="true" t="shared" si="4" ref="E38:N38">$N$32/E37</f>
        <v>57.6</v>
      </c>
      <c r="F38" s="107">
        <f t="shared" si="4"/>
        <v>28.8</v>
      </c>
      <c r="G38" s="107">
        <f t="shared" si="4"/>
        <v>19.2</v>
      </c>
      <c r="H38" s="107">
        <f t="shared" si="4"/>
        <v>16.941176470588236</v>
      </c>
      <c r="I38" s="107">
        <f t="shared" si="4"/>
        <v>14.4</v>
      </c>
      <c r="J38" s="107">
        <f t="shared" si="4"/>
        <v>12.521739130434783</v>
      </c>
      <c r="K38" s="107">
        <f t="shared" si="4"/>
        <v>11.076923076923077</v>
      </c>
      <c r="L38" s="107">
        <f t="shared" si="4"/>
        <v>9.931034482758621</v>
      </c>
      <c r="M38" s="107">
        <f t="shared" si="4"/>
        <v>9</v>
      </c>
      <c r="N38" s="107">
        <f t="shared" si="4"/>
        <v>8.22857142857143</v>
      </c>
      <c r="O38" s="108"/>
      <c r="P38" s="66"/>
      <c r="Q38" s="66"/>
      <c r="U38" s="85"/>
      <c r="W38" s="85"/>
    </row>
    <row r="39" spans="1:24" ht="12.75">
      <c r="A39" s="123"/>
      <c r="B39" s="88"/>
      <c r="G39" s="182"/>
      <c r="H39" s="182"/>
      <c r="I39" s="66"/>
      <c r="J39" s="66"/>
      <c r="K39" s="66"/>
      <c r="L39" s="66"/>
      <c r="M39" s="66"/>
      <c r="N39" s="66"/>
      <c r="O39" s="66"/>
      <c r="P39" s="66"/>
      <c r="Q39" s="66"/>
      <c r="U39" s="104"/>
      <c r="V39" s="104"/>
      <c r="W39" s="104"/>
      <c r="X39" s="104"/>
    </row>
    <row r="40" spans="1:24" ht="12.75">
      <c r="A40" s="123"/>
      <c r="B40" s="88"/>
      <c r="G40" s="183"/>
      <c r="H40" s="183"/>
      <c r="I40" s="66"/>
      <c r="J40" s="66"/>
      <c r="K40" s="66"/>
      <c r="L40" s="66"/>
      <c r="M40" s="66"/>
      <c r="N40" s="66"/>
      <c r="O40" s="66"/>
      <c r="P40" s="66"/>
      <c r="Q40" s="66"/>
      <c r="U40" s="104"/>
      <c r="V40" s="104"/>
      <c r="W40" s="104"/>
      <c r="X40" s="104"/>
    </row>
    <row r="41" spans="2:17" ht="12.75">
      <c r="B41" s="88"/>
      <c r="G41" s="183">
        <f>Q19</f>
        <v>0</v>
      </c>
      <c r="H41" s="183"/>
      <c r="I41" s="66"/>
      <c r="J41" s="66"/>
      <c r="K41" s="66"/>
      <c r="L41" s="66"/>
      <c r="M41" s="66"/>
      <c r="N41" s="66"/>
      <c r="O41" s="66"/>
      <c r="P41" s="66"/>
      <c r="Q41" s="66"/>
    </row>
    <row r="42" spans="7:17" ht="12.75">
      <c r="G42" s="183">
        <f>Q20</f>
        <v>0</v>
      </c>
      <c r="H42" s="183"/>
      <c r="I42" s="66"/>
      <c r="J42" s="66"/>
      <c r="K42" s="66"/>
      <c r="L42" s="66"/>
      <c r="M42" s="66"/>
      <c r="N42" s="66"/>
      <c r="O42" s="66"/>
      <c r="P42" s="66"/>
      <c r="Q42" s="66"/>
    </row>
    <row r="43" spans="7:17" ht="12.75">
      <c r="G43" s="183">
        <f>Q21</f>
        <v>0</v>
      </c>
      <c r="H43" s="183"/>
      <c r="I43" s="66"/>
      <c r="J43" s="66"/>
      <c r="K43" s="66"/>
      <c r="L43" s="66"/>
      <c r="M43" s="66"/>
      <c r="N43" s="66"/>
      <c r="O43" s="66"/>
      <c r="P43" s="66"/>
      <c r="Q43" s="66"/>
    </row>
    <row r="44" spans="7:17" ht="12.75">
      <c r="G44" s="183">
        <f>Q22</f>
        <v>0</v>
      </c>
      <c r="H44" s="183"/>
      <c r="I44" s="66"/>
      <c r="J44" s="66"/>
      <c r="K44" s="66"/>
      <c r="L44" s="66"/>
      <c r="M44" s="66"/>
      <c r="N44" s="66"/>
      <c r="O44" s="66"/>
      <c r="P44" s="66"/>
      <c r="Q44" s="66"/>
    </row>
    <row r="45" spans="7:17" ht="12.75">
      <c r="G45" s="183">
        <f>Q23</f>
        <v>0</v>
      </c>
      <c r="H45" s="183"/>
      <c r="I45" s="66"/>
      <c r="J45" s="66"/>
      <c r="K45" s="66"/>
      <c r="L45" s="66"/>
      <c r="M45" s="66"/>
      <c r="N45" s="66"/>
      <c r="O45" s="66"/>
      <c r="P45" s="66"/>
      <c r="Q45" s="66"/>
    </row>
    <row r="46" spans="7:17" ht="12.75">
      <c r="G46" s="183">
        <f>Q30</f>
        <v>0</v>
      </c>
      <c r="H46" s="183"/>
      <c r="I46" s="66"/>
      <c r="J46" s="66"/>
      <c r="K46" s="66"/>
      <c r="L46" s="66"/>
      <c r="M46" s="66"/>
      <c r="N46" s="66"/>
      <c r="O46" s="66"/>
      <c r="P46" s="66"/>
      <c r="Q46" s="66"/>
    </row>
    <row r="47" spans="7:17" ht="12.75">
      <c r="G47" s="183">
        <f>Q31</f>
        <v>0</v>
      </c>
      <c r="H47" s="183"/>
      <c r="I47" s="66"/>
      <c r="J47" s="66"/>
      <c r="K47" s="66"/>
      <c r="L47" s="66"/>
      <c r="M47" s="66"/>
      <c r="N47" s="66"/>
      <c r="O47" s="66"/>
      <c r="P47" s="66"/>
      <c r="Q47" s="66"/>
    </row>
    <row r="48" spans="7:17" ht="12.75">
      <c r="G48" s="183">
        <f>P32</f>
        <v>0</v>
      </c>
      <c r="H48" s="183"/>
      <c r="I48" s="66"/>
      <c r="J48" s="66"/>
      <c r="K48" s="66"/>
      <c r="L48" s="66"/>
      <c r="M48" s="66"/>
      <c r="N48" s="66"/>
      <c r="O48" s="66"/>
      <c r="P48" s="66"/>
      <c r="Q48" s="66"/>
    </row>
    <row r="49" spans="7:17" ht="12.75">
      <c r="G49" s="183">
        <f>P33</f>
        <v>0</v>
      </c>
      <c r="H49" s="183"/>
      <c r="I49" s="66"/>
      <c r="J49" s="66"/>
      <c r="K49" s="66"/>
      <c r="L49" s="66"/>
      <c r="M49" s="66"/>
      <c r="N49" s="66"/>
      <c r="O49" s="66"/>
      <c r="P49" s="66"/>
      <c r="Q49" s="66"/>
    </row>
    <row r="50" spans="7:17" ht="12.75">
      <c r="G50" s="183"/>
      <c r="H50" s="183"/>
      <c r="I50" s="66"/>
      <c r="J50" s="66"/>
      <c r="K50" s="66"/>
      <c r="L50" s="66"/>
      <c r="M50" s="66"/>
      <c r="N50" s="66"/>
      <c r="O50" s="66"/>
      <c r="P50" s="66"/>
      <c r="Q50" s="66"/>
    </row>
    <row r="51" spans="7:17" ht="12.75">
      <c r="G51" s="183"/>
      <c r="H51" s="183"/>
      <c r="I51" s="66"/>
      <c r="J51" s="66"/>
      <c r="K51" s="66"/>
      <c r="L51" s="66"/>
      <c r="M51" s="66"/>
      <c r="N51" s="66"/>
      <c r="O51" s="66"/>
      <c r="P51" s="66"/>
      <c r="Q51" s="66"/>
    </row>
    <row r="52" spans="7:17" ht="12.75"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</row>
  </sheetData>
  <sheetProtection password="E7C8" sheet="1" objects="1" scenarios="1"/>
  <mergeCells count="76">
    <mergeCell ref="V1:Z2"/>
    <mergeCell ref="P2:Q3"/>
    <mergeCell ref="P1:S1"/>
    <mergeCell ref="V3:W3"/>
    <mergeCell ref="X3:Y3"/>
    <mergeCell ref="A24:A40"/>
    <mergeCell ref="A1:A21"/>
    <mergeCell ref="P5:Q5"/>
    <mergeCell ref="P6:Q6"/>
    <mergeCell ref="P7:Q7"/>
    <mergeCell ref="P8:Q8"/>
    <mergeCell ref="P9:Q9"/>
    <mergeCell ref="P4:Q4"/>
    <mergeCell ref="P10:Q10"/>
    <mergeCell ref="P11:Q11"/>
    <mergeCell ref="P18:Q18"/>
    <mergeCell ref="P19:Q19"/>
    <mergeCell ref="P20:Q20"/>
    <mergeCell ref="R15:S15"/>
    <mergeCell ref="R16:S16"/>
    <mergeCell ref="R17:S17"/>
    <mergeCell ref="R18:S18"/>
    <mergeCell ref="P17:Q17"/>
    <mergeCell ref="P15:Q15"/>
    <mergeCell ref="P16:Q16"/>
    <mergeCell ref="F32:G32"/>
    <mergeCell ref="F33:G33"/>
    <mergeCell ref="I33:K33"/>
    <mergeCell ref="L30:M31"/>
    <mergeCell ref="I32:K32"/>
    <mergeCell ref="AC2:AD2"/>
    <mergeCell ref="AC3:AD3"/>
    <mergeCell ref="I2:J2"/>
    <mergeCell ref="C10:F13"/>
    <mergeCell ref="R5:S5"/>
    <mergeCell ref="R6:S6"/>
    <mergeCell ref="R7:S7"/>
    <mergeCell ref="P12:Q12"/>
    <mergeCell ref="P13:Q13"/>
    <mergeCell ref="R12:S12"/>
    <mergeCell ref="C14:E14"/>
    <mergeCell ref="I3:J3"/>
    <mergeCell ref="R9:S9"/>
    <mergeCell ref="R10:S10"/>
    <mergeCell ref="R11:S11"/>
    <mergeCell ref="R13:S13"/>
    <mergeCell ref="R14:S14"/>
    <mergeCell ref="R4:S4"/>
    <mergeCell ref="R8:S8"/>
    <mergeCell ref="P14:Q14"/>
    <mergeCell ref="C38:D38"/>
    <mergeCell ref="R19:S19"/>
    <mergeCell ref="R20:S20"/>
    <mergeCell ref="R21:S21"/>
    <mergeCell ref="I22:N22"/>
    <mergeCell ref="P21:Q21"/>
    <mergeCell ref="N30:O31"/>
    <mergeCell ref="C33:E33"/>
    <mergeCell ref="C32:E32"/>
    <mergeCell ref="C30:K31"/>
    <mergeCell ref="G39:H39"/>
    <mergeCell ref="G40:H40"/>
    <mergeCell ref="E36:O36"/>
    <mergeCell ref="G46:H46"/>
    <mergeCell ref="G41:H41"/>
    <mergeCell ref="G42:H42"/>
    <mergeCell ref="N32:O33"/>
    <mergeCell ref="L32:M33"/>
    <mergeCell ref="G51:H51"/>
    <mergeCell ref="G47:H47"/>
    <mergeCell ref="G48:H48"/>
    <mergeCell ref="G49:H49"/>
    <mergeCell ref="G50:H50"/>
    <mergeCell ref="G43:H43"/>
    <mergeCell ref="G44:H44"/>
    <mergeCell ref="G45:H45"/>
  </mergeCells>
  <dataValidations count="2">
    <dataValidation errorStyle="warning" type="list" showInputMessage="1" showErrorMessage="1" sqref="F32">
      <formula1>$V$25:$V$30</formula1>
    </dataValidation>
    <dataValidation type="list" allowBlank="1" showInputMessage="1" showErrorMessage="1" sqref="F33">
      <formula1>$Z$25:$Z$32</formula1>
    </dataValidation>
  </dataValidations>
  <printOptions horizontalCentered="1" verticalCentered="1"/>
  <pageMargins left="0.5905511811023623" right="0.5905511811023623" top="0.5118110236220472" bottom="0.984251968503937" header="0.5118110236220472" footer="0.5118110236220472"/>
  <pageSetup fitToHeight="1" fitToWidth="1" horizontalDpi="600" verticalDpi="600" orientation="landscape" paperSize="9" scale="74" r:id="rId10"/>
  <headerFooter alignWithMargins="0">
    <oddFooter>&amp;L&amp;8&amp;F/&amp;A&amp;R&amp;"Fujiyama-LightCondensed,Normal"Service cantonal de l'agriculture – Office d’arboriculture, d’horticulture et de cultures maraîchères  &amp;G</oddFooter>
  </headerFooter>
  <drawing r:id="rId9"/>
  <legacyDrawing r:id="rId8"/>
  <oleObjects>
    <oleObject progId="CorelDraw.Graphic.7" shapeId="1065328" r:id="rId2"/>
    <oleObject progId="CorelDraw.Graphic.7" shapeId="1065329" r:id="rId3"/>
    <oleObject progId="CorelDraw.Graphic.7" shapeId="1065330" r:id="rId4"/>
    <oleObject progId="CorelDraw.Graphic.7" shapeId="1065331" r:id="rId5"/>
    <oleObject progId="CorelDraw.Graphic.7" shapeId="1065332" r:id="rId6"/>
    <oleObject progId="CorelDraw.Graphic.7" shapeId="1065333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du Valais - Staat Wallis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AC_VS</dc:creator>
  <cp:keywords/>
  <dc:description/>
  <cp:lastModifiedBy>AC_VS</cp:lastModifiedBy>
  <cp:lastPrinted>2008-07-22T12:25:45Z</cp:lastPrinted>
  <dcterms:created xsi:type="dcterms:W3CDTF">2008-07-22T08:06:40Z</dcterms:created>
  <dcterms:modified xsi:type="dcterms:W3CDTF">2008-07-22T13:49:03Z</dcterms:modified>
  <cp:category/>
  <cp:version/>
  <cp:contentType/>
  <cp:contentStatus/>
</cp:coreProperties>
</file>