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tabRatio="714" activeTab="0"/>
  </bookViews>
  <sheets>
    <sheet name="Abricotier" sheetId="1" r:id="rId1"/>
    <sheet name="PommierPoirierEngazonné" sheetId="2" r:id="rId2"/>
    <sheet name="PommierPoirierSolnu" sheetId="3" r:id="rId3"/>
    <sheet name="PêcherPrécoceEngazonné" sheetId="4" r:id="rId4"/>
    <sheet name="CerisierEngazonné" sheetId="5" r:id="rId5"/>
  </sheets>
  <definedNames>
    <definedName name="EC" localSheetId="0">'Abricotier'!$X$26:$AG$26</definedName>
    <definedName name="EC" localSheetId="4">'CerisierEngazonné'!$X$26:$AG$26</definedName>
    <definedName name="EC" localSheetId="3">'PêcherPrécoceEngazonné'!$X$26:$AG$26</definedName>
    <definedName name="EC" localSheetId="1">'PommierPoirierEngazonné'!$X$26:$AG$26</definedName>
    <definedName name="EC" localSheetId="2">'PommierPoirierSolnu'!$X$26:$AG$26</definedName>
    <definedName name="gramme_engrais_par_sem" localSheetId="0">'Abricotier'!$C$25</definedName>
    <definedName name="gramme_engrais_par_sem" localSheetId="4">'CerisierEngazonné'!$C$25</definedName>
    <definedName name="gramme_engrais_par_sem" localSheetId="3">'PêcherPrécoceEngazonné'!$C$25</definedName>
    <definedName name="gramme_engrais_par_sem" localSheetId="1">'PommierPoirierEngazonné'!$C$25</definedName>
    <definedName name="gramme_engrais_par_sem" localSheetId="2">'PommierPoirierSolnu'!$C$25</definedName>
    <definedName name="minutes_arrosage" localSheetId="0">'Abricotier'!$R$5:$R$10</definedName>
    <definedName name="minutes_arrosage" localSheetId="4">'CerisierEngazonné'!$R$5:$R$10</definedName>
    <definedName name="minutes_arrosage" localSheetId="3">'PêcherPrécoceEngazonné'!$R$5:$R$10</definedName>
    <definedName name="minutes_arrosage" localSheetId="1">'PommierPoirierEngazonné'!$R$5:$R$10</definedName>
    <definedName name="minutes_arrosage" localSheetId="2">'PommierPoirierSolnu'!$R$5:$R$10</definedName>
    <definedName name="Secteur_A" localSheetId="0">'Abricotier'!#REF!</definedName>
    <definedName name="Secteur_A" localSheetId="4">'CerisierEngazonné'!#REF!</definedName>
    <definedName name="Secteur_A" localSheetId="3">'PêcherPrécoceEngazonné'!#REF!</definedName>
    <definedName name="Secteur_A" localSheetId="1">'PommierPoirierEngazonné'!#REF!</definedName>
    <definedName name="Secteur_A" localSheetId="2">'PommierPoirierSolnu'!#REF!</definedName>
    <definedName name="Secteur_B" localSheetId="0">'Abricotier'!$E$19</definedName>
    <definedName name="Secteur_B" localSheetId="4">'CerisierEngazonné'!$E$19</definedName>
    <definedName name="Secteur_B" localSheetId="3">'PêcherPrécoceEngazonné'!$E$19</definedName>
    <definedName name="Secteur_B" localSheetId="1">'PommierPoirierEngazonné'!$E$19</definedName>
    <definedName name="Secteur_B" localSheetId="2">'PommierPoirierSolnu'!$E$19</definedName>
    <definedName name="Taux_injection" localSheetId="0">'Abricotier'!#REF!</definedName>
    <definedName name="Taux_injection" localSheetId="4">'CerisierEngazonné'!#REF!</definedName>
    <definedName name="Taux_injection" localSheetId="3">'PêcherPrécoceEngazonné'!#REF!</definedName>
    <definedName name="Taux_injection" localSheetId="1">'PommierPoirierEngazonné'!#REF!</definedName>
    <definedName name="Taux_injection" localSheetId="2">'PommierPoirierSolnu'!#REF!</definedName>
    <definedName name="_xlnm.Print_Area" localSheetId="0">'Abricotier'!$A$1:$S$45</definedName>
    <definedName name="_xlnm.Print_Area" localSheetId="4">'CerisierEngazonné'!$A$1:$S$45</definedName>
    <definedName name="_xlnm.Print_Area" localSheetId="3">'PêcherPrécoceEngazonné'!$A$1:$S$45</definedName>
    <definedName name="_xlnm.Print_Area" localSheetId="1">'PommierPoirierEngazonné'!$A$1:$S$45</definedName>
    <definedName name="_xlnm.Print_Area" localSheetId="2">'PommierPoirierSolnu'!$A$1:$S$45</definedName>
  </definedNames>
  <calcPr fullCalcOnLoad="1"/>
</workbook>
</file>

<file path=xl/comments1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C25" authorId="0">
      <text>
        <r>
          <rPr>
            <b/>
            <sz val="10"/>
            <rFont val="Tahoma"/>
            <family val="2"/>
          </rPr>
          <t>Saisissez la quantité d'engrais à diluer dans le bac d'engrais.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  <comment ref="S13" authorId="0">
      <text>
        <r>
          <rPr>
            <b/>
            <sz val="10"/>
            <rFont val="Tahoma"/>
            <family val="2"/>
          </rPr>
          <t>Modifiez le nombre d'arrosage par semaine dans la cellule C28.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C25" authorId="0">
      <text>
        <r>
          <rPr>
            <b/>
            <sz val="10"/>
            <rFont val="Tahoma"/>
            <family val="2"/>
          </rPr>
          <t>Saisissez la quantité d'engrais à diluer dans le bac d'engrais.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  <comment ref="S13" authorId="0">
      <text>
        <r>
          <rPr>
            <b/>
            <sz val="10"/>
            <rFont val="Tahoma"/>
            <family val="2"/>
          </rPr>
          <t>Modifiez le nombre d'arrosage par semaine dans la cellule C28.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C25" authorId="0">
      <text>
        <r>
          <rPr>
            <b/>
            <sz val="10"/>
            <rFont val="Tahoma"/>
            <family val="2"/>
          </rPr>
          <t>Saisissez la quantité d'engrais à diluer dans le bac d'engrais.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  <comment ref="S13" authorId="0">
      <text>
        <r>
          <rPr>
            <b/>
            <sz val="10"/>
            <rFont val="Tahoma"/>
            <family val="2"/>
          </rPr>
          <t>Modifiez le nombre d'arrosage par semaine dans la cellule C28.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C25" authorId="0">
      <text>
        <r>
          <rPr>
            <b/>
            <sz val="10"/>
            <rFont val="Tahoma"/>
            <family val="2"/>
          </rPr>
          <t>Saisissez la quantité d'engrais à diluer dans le bac d'engrais.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  <comment ref="S13" authorId="0">
      <text>
        <r>
          <rPr>
            <b/>
            <sz val="10"/>
            <rFont val="Tahoma"/>
            <family val="2"/>
          </rPr>
          <t>Modifiez le nombre d'arrosage par semaine dans la cellule C28.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C25" authorId="0">
      <text>
        <r>
          <rPr>
            <b/>
            <sz val="10"/>
            <rFont val="Tahoma"/>
            <family val="2"/>
          </rPr>
          <t>Saisissez la quantité d'engrais à diluer dans le bac d'engrais.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  <comment ref="S13" authorId="0">
      <text>
        <r>
          <rPr>
            <b/>
            <sz val="10"/>
            <rFont val="Tahoma"/>
            <family val="2"/>
          </rPr>
          <t>Modifiez le nombre d'arrosage par semaine dans la cellule C28.</t>
        </r>
      </text>
    </comment>
  </commentList>
</comments>
</file>

<file path=xl/sharedStrings.xml><?xml version="1.0" encoding="utf-8"?>
<sst xmlns="http://schemas.openxmlformats.org/spreadsheetml/2006/main" count="376" uniqueCount="69">
  <si>
    <t>TABLE D'IRRIGATION</t>
  </si>
  <si>
    <t>Installation</t>
  </si>
  <si>
    <t>Unité</t>
  </si>
  <si>
    <t>kc</t>
  </si>
  <si>
    <t>l/heure</t>
  </si>
  <si>
    <t>m</t>
  </si>
  <si>
    <t>avril</t>
  </si>
  <si>
    <t>mai</t>
  </si>
  <si>
    <r>
      <t>g/m</t>
    </r>
    <r>
      <rPr>
        <vertAlign val="superscript"/>
        <sz val="10"/>
        <rFont val="Arial"/>
        <family val="2"/>
      </rPr>
      <t>2</t>
    </r>
  </si>
  <si>
    <t>juin</t>
  </si>
  <si>
    <t>Longueur des lignes</t>
  </si>
  <si>
    <t>juillet</t>
  </si>
  <si>
    <t>lignes</t>
  </si>
  <si>
    <t>août</t>
  </si>
  <si>
    <t>Débit pour la parcelle</t>
  </si>
  <si>
    <t>m3/heure</t>
  </si>
  <si>
    <t>Durée d'arrosage</t>
  </si>
  <si>
    <t>kg</t>
  </si>
  <si>
    <t>Quantité d'engrais</t>
  </si>
  <si>
    <t>Taux d'injection en %</t>
  </si>
  <si>
    <t>Décades</t>
  </si>
  <si>
    <t>mm/jour</t>
  </si>
  <si>
    <t>ETPs</t>
  </si>
  <si>
    <t xml:space="preserve">Une ligne tous les </t>
  </si>
  <si>
    <t>EC de la solution fille</t>
  </si>
  <si>
    <t>Quantité apportée mm</t>
  </si>
  <si>
    <t>3 - Durée d'arrosage</t>
  </si>
  <si>
    <t xml:space="preserve">2 - Consommation d'eau </t>
  </si>
  <si>
    <t>1 - Caractéristiques de l'installation</t>
  </si>
  <si>
    <t>ETP x Kc</t>
  </si>
  <si>
    <t>Valeurs moyennes des années 1990 à 2000 à Sion</t>
  </si>
  <si>
    <t>4 - Litres de solution mère nécessaires pour la durée d'arrosage</t>
  </si>
  <si>
    <t>Coeff. végétation</t>
  </si>
  <si>
    <t>Stade</t>
  </si>
  <si>
    <t>époque</t>
  </si>
  <si>
    <t>Juillet</t>
  </si>
  <si>
    <t xml:space="preserve">  x  </t>
  </si>
  <si>
    <t>Nombre d'arrosages/sem.</t>
  </si>
  <si>
    <t xml:space="preserve"> ETP Plein champ</t>
  </si>
  <si>
    <t>Pommier / poirier engazonné</t>
  </si>
  <si>
    <t>Avril</t>
  </si>
  <si>
    <t>Mai</t>
  </si>
  <si>
    <t>Juin</t>
  </si>
  <si>
    <t>du 1er au 20 août</t>
  </si>
  <si>
    <t>du 20 août à fin sept.</t>
  </si>
  <si>
    <t>Sept.</t>
  </si>
  <si>
    <t>Feuille protégée: taper "pommier"</t>
  </si>
  <si>
    <t>Débit/goutteur/asperseur</t>
  </si>
  <si>
    <t xml:space="preserve">Un gout/asper. tous les </t>
  </si>
  <si>
    <t>Nb /m2</t>
  </si>
  <si>
    <t>Nombre de ligne</t>
  </si>
  <si>
    <t>Office d'arboriculture valaisan - Vincent Günther - 2008</t>
  </si>
  <si>
    <t>en heures</t>
  </si>
  <si>
    <t>en heure</t>
  </si>
  <si>
    <t>Concentration (g/l) de la solution mère pour  x heures d'arrosage</t>
  </si>
  <si>
    <t>Pommier / poirier sol nu</t>
  </si>
  <si>
    <t>Pêcher précoce engazonné</t>
  </si>
  <si>
    <t>du 1er au 20 mai</t>
  </si>
  <si>
    <t>du 20 mai au 10 juillet</t>
  </si>
  <si>
    <t>du 10 juillet à fin sept.</t>
  </si>
  <si>
    <t>Cerisier engazonné</t>
  </si>
  <si>
    <t>du 1er au 20 avril</t>
  </si>
  <si>
    <t>du 20 avril à fin mai</t>
  </si>
  <si>
    <t>du 1er juillet 10 sept.</t>
  </si>
  <si>
    <t>du 10 sept à fin sept</t>
  </si>
  <si>
    <t>Abricotier</t>
  </si>
  <si>
    <t>du 20 avril au 20 juin</t>
  </si>
  <si>
    <t>du 20 juin au 20 juillet</t>
  </si>
  <si>
    <t>du 20 juillet au 10 sept.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</si>
</sst>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0.000%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4"/>
      <color indexed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16"/>
      <color indexed="9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49" fontId="1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" fontId="0" fillId="0" borderId="5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1" fontId="0" fillId="0" borderId="8" xfId="0" applyNumberFormat="1" applyBorder="1" applyAlignment="1" applyProtection="1">
      <alignment/>
      <protection/>
    </xf>
    <xf numFmtId="1" fontId="0" fillId="0" borderId="9" xfId="0" applyNumberFormat="1" applyBorder="1" applyAlignment="1" applyProtection="1">
      <alignment/>
      <protection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71" fontId="1" fillId="0" borderId="13" xfId="0" applyNumberFormat="1" applyFont="1" applyFill="1" applyBorder="1" applyAlignment="1" applyProtection="1">
      <alignment horizontal="center"/>
      <protection/>
    </xf>
    <xf numFmtId="171" fontId="1" fillId="0" borderId="14" xfId="0" applyNumberFormat="1" applyFont="1" applyFill="1" applyBorder="1" applyAlignment="1" applyProtection="1">
      <alignment horizontal="center"/>
      <protection/>
    </xf>
    <xf numFmtId="171" fontId="1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top" textRotation="90"/>
    </xf>
    <xf numFmtId="0" fontId="0" fillId="0" borderId="16" xfId="0" applyBorder="1" applyAlignment="1">
      <alignment horizontal="center" vertical="top" textRotation="90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71" fontId="0" fillId="0" borderId="16" xfId="0" applyNumberForma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 textRotation="90"/>
      <protection/>
    </xf>
    <xf numFmtId="0" fontId="15" fillId="0" borderId="0" xfId="0" applyFont="1" applyAlignment="1">
      <alignment horizontal="center" textRotation="90"/>
    </xf>
    <xf numFmtId="0" fontId="16" fillId="0" borderId="0" xfId="0" applyFont="1" applyFill="1" applyAlignment="1" applyProtection="1">
      <alignment horizontal="center" vertical="top" textRotation="90"/>
      <protection/>
    </xf>
    <xf numFmtId="0" fontId="17" fillId="0" borderId="0" xfId="0" applyFont="1" applyFill="1" applyAlignment="1">
      <alignment horizontal="center" vertical="top" textRotation="90"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171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171" fontId="1" fillId="0" borderId="11" xfId="0" applyNumberFormat="1" applyFont="1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center"/>
      <protection/>
    </xf>
    <xf numFmtId="171" fontId="1" fillId="0" borderId="12" xfId="0" applyNumberFormat="1" applyFont="1" applyFill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0" fillId="0" borderId="17" xfId="0" applyFill="1" applyBorder="1" applyAlignment="1" applyProtection="1">
      <alignment horizontal="center"/>
      <protection/>
    </xf>
    <xf numFmtId="171" fontId="18" fillId="0" borderId="0" xfId="0" applyNumberFormat="1" applyFont="1" applyFill="1" applyBorder="1" applyAlignment="1" applyProtection="1">
      <alignment horizontal="left"/>
      <protection/>
    </xf>
    <xf numFmtId="171" fontId="2" fillId="2" borderId="13" xfId="0" applyNumberFormat="1" applyFont="1" applyFill="1" applyBorder="1" applyAlignment="1" applyProtection="1">
      <alignment horizontal="center"/>
      <protection locked="0"/>
    </xf>
    <xf numFmtId="171" fontId="2" fillId="2" borderId="14" xfId="0" applyNumberFormat="1" applyFont="1" applyFill="1" applyBorder="1" applyAlignment="1" applyProtection="1">
      <alignment horizontal="center"/>
      <protection locked="0"/>
    </xf>
    <xf numFmtId="171" fontId="2" fillId="2" borderId="15" xfId="0" applyNumberFormat="1" applyFont="1" applyFill="1" applyBorder="1" applyAlignment="1" applyProtection="1">
      <alignment horizontal="center"/>
      <protection locked="0"/>
    </xf>
    <xf numFmtId="171" fontId="0" fillId="2" borderId="21" xfId="0" applyNumberFormat="1" applyFill="1" applyBorder="1" applyAlignment="1" applyProtection="1">
      <alignment horizontal="center"/>
      <protection locked="0"/>
    </xf>
    <xf numFmtId="171" fontId="0" fillId="2" borderId="2" xfId="0" applyNumberFormat="1" applyFill="1" applyBorder="1" applyAlignment="1" applyProtection="1">
      <alignment horizontal="center"/>
      <protection/>
    </xf>
    <xf numFmtId="171" fontId="0" fillId="2" borderId="22" xfId="0" applyNumberFormat="1" applyFill="1" applyBorder="1" applyAlignment="1" applyProtection="1">
      <alignment horizontal="center"/>
      <protection locked="0"/>
    </xf>
    <xf numFmtId="171" fontId="0" fillId="2" borderId="4" xfId="0" applyNumberFormat="1" applyFill="1" applyBorder="1" applyAlignment="1" applyProtection="1">
      <alignment horizontal="center"/>
      <protection/>
    </xf>
    <xf numFmtId="171" fontId="0" fillId="2" borderId="23" xfId="0" applyNumberFormat="1" applyFill="1" applyBorder="1" applyAlignment="1" applyProtection="1">
      <alignment horizontal="center"/>
      <protection locked="0"/>
    </xf>
    <xf numFmtId="171" fontId="0" fillId="2" borderId="6" xfId="0" applyNumberForma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2" borderId="5" xfId="0" applyFont="1" applyFill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 horizontal="center"/>
      <protection/>
    </xf>
    <xf numFmtId="0" fontId="6" fillId="3" borderId="25" xfId="0" applyFont="1" applyFill="1" applyBorder="1" applyAlignment="1" applyProtection="1">
      <alignment horizontal="center"/>
      <protection/>
    </xf>
    <xf numFmtId="0" fontId="8" fillId="3" borderId="8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26" xfId="0" applyFont="1" applyFill="1" applyBorder="1" applyAlignment="1" applyProtection="1">
      <alignment horizontal="center"/>
      <protection/>
    </xf>
    <xf numFmtId="0" fontId="6" fillId="3" borderId="27" xfId="0" applyFont="1" applyFill="1" applyBorder="1" applyAlignment="1" applyProtection="1">
      <alignment horizontal="center"/>
      <protection/>
    </xf>
    <xf numFmtId="0" fontId="5" fillId="3" borderId="28" xfId="0" applyFont="1" applyFill="1" applyBorder="1" applyAlignment="1" applyProtection="1">
      <alignment horizontal="centerContinuous"/>
      <protection/>
    </xf>
    <xf numFmtId="0" fontId="5" fillId="3" borderId="29" xfId="0" applyFont="1" applyFill="1" applyBorder="1" applyAlignment="1" applyProtection="1">
      <alignment horizontal="centerContinuous"/>
      <protection/>
    </xf>
    <xf numFmtId="0" fontId="5" fillId="3" borderId="30" xfId="0" applyFont="1" applyFill="1" applyBorder="1" applyAlignment="1" applyProtection="1">
      <alignment horizontal="centerContinuous"/>
      <protection/>
    </xf>
    <xf numFmtId="0" fontId="5" fillId="3" borderId="0" xfId="0" applyFont="1" applyFill="1" applyBorder="1" applyAlignment="1" applyProtection="1">
      <alignment horizontal="centerContinuous"/>
      <protection/>
    </xf>
    <xf numFmtId="0" fontId="5" fillId="3" borderId="31" xfId="0" applyFont="1" applyFill="1" applyBorder="1" applyAlignment="1" applyProtection="1">
      <alignment horizontal="centerContinuous"/>
      <protection/>
    </xf>
    <xf numFmtId="171" fontId="10" fillId="3" borderId="30" xfId="19" applyNumberFormat="1" applyFont="1" applyFill="1" applyBorder="1" applyAlignment="1" applyProtection="1">
      <alignment/>
      <protection/>
    </xf>
    <xf numFmtId="171" fontId="10" fillId="3" borderId="0" xfId="19" applyNumberFormat="1" applyFont="1" applyFill="1" applyBorder="1" applyAlignment="1" applyProtection="1">
      <alignment/>
      <protection/>
    </xf>
    <xf numFmtId="171" fontId="10" fillId="3" borderId="2" xfId="19" applyNumberFormat="1" applyFont="1" applyFill="1" applyBorder="1" applyAlignment="1" applyProtection="1">
      <alignment/>
      <protection/>
    </xf>
    <xf numFmtId="0" fontId="25" fillId="0" borderId="8" xfId="0" applyFont="1" applyFill="1" applyBorder="1" applyAlignment="1" applyProtection="1">
      <alignment horizontal="left"/>
      <protection/>
    </xf>
    <xf numFmtId="0" fontId="10" fillId="4" borderId="32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5" fillId="4" borderId="17" xfId="0" applyFont="1" applyFill="1" applyBorder="1" applyAlignment="1" applyProtection="1">
      <alignment horizontal="right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5" fillId="4" borderId="34" xfId="0" applyFont="1" applyFill="1" applyBorder="1" applyAlignment="1" applyProtection="1">
      <alignment horizontal="center"/>
      <protection/>
    </xf>
    <xf numFmtId="0" fontId="7" fillId="4" borderId="35" xfId="0" applyFont="1" applyFill="1" applyBorder="1" applyAlignment="1" applyProtection="1">
      <alignment horizontal="center" wrapText="1"/>
      <protection/>
    </xf>
    <xf numFmtId="0" fontId="7" fillId="4" borderId="27" xfId="0" applyFont="1" applyFill="1" applyBorder="1" applyAlignment="1" applyProtection="1">
      <alignment horizontal="center"/>
      <protection/>
    </xf>
    <xf numFmtId="0" fontId="7" fillId="4" borderId="36" xfId="0" applyFont="1" applyFill="1" applyBorder="1" applyAlignment="1" applyProtection="1">
      <alignment horizontal="center"/>
      <protection/>
    </xf>
    <xf numFmtId="0" fontId="6" fillId="4" borderId="25" xfId="0" applyFont="1" applyFill="1" applyBorder="1" applyAlignment="1" applyProtection="1">
      <alignment horizontal="center"/>
      <protection/>
    </xf>
    <xf numFmtId="0" fontId="5" fillId="4" borderId="28" xfId="0" applyFont="1" applyFill="1" applyBorder="1" applyAlignment="1" applyProtection="1">
      <alignment horizontal="centerContinuous"/>
      <protection/>
    </xf>
    <xf numFmtId="0" fontId="5" fillId="4" borderId="31" xfId="0" applyFont="1" applyFill="1" applyBorder="1" applyAlignment="1" applyProtection="1">
      <alignment horizontal="centerContinuous"/>
      <protection/>
    </xf>
    <xf numFmtId="0" fontId="5" fillId="4" borderId="37" xfId="0" applyFont="1" applyFill="1" applyBorder="1" applyAlignment="1" applyProtection="1">
      <alignment horizontal="centerContinuous"/>
      <protection/>
    </xf>
    <xf numFmtId="0" fontId="5" fillId="4" borderId="6" xfId="0" applyFont="1" applyFill="1" applyBorder="1" applyAlignment="1" applyProtection="1">
      <alignment horizontal="centerContinuous"/>
      <protection/>
    </xf>
    <xf numFmtId="0" fontId="22" fillId="4" borderId="6" xfId="0" applyFont="1" applyFill="1" applyBorder="1" applyAlignment="1">
      <alignment/>
    </xf>
    <xf numFmtId="0" fontId="5" fillId="4" borderId="38" xfId="0" applyFont="1" applyFill="1" applyBorder="1" applyAlignment="1" applyProtection="1">
      <alignment horizontal="centerContinuous"/>
      <protection/>
    </xf>
    <xf numFmtId="0" fontId="5" fillId="4" borderId="29" xfId="0" applyFont="1" applyFill="1" applyBorder="1" applyAlignment="1" applyProtection="1">
      <alignment horizontal="centerContinuous"/>
      <protection/>
    </xf>
    <xf numFmtId="0" fontId="5" fillId="4" borderId="1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171" fontId="10" fillId="4" borderId="30" xfId="19" applyNumberFormat="1" applyFont="1" applyFill="1" applyBorder="1" applyAlignment="1" applyProtection="1">
      <alignment/>
      <protection/>
    </xf>
    <xf numFmtId="171" fontId="10" fillId="4" borderId="0" xfId="19" applyNumberFormat="1" applyFont="1" applyFill="1" applyBorder="1" applyAlignment="1" applyProtection="1">
      <alignment/>
      <protection/>
    </xf>
    <xf numFmtId="1" fontId="0" fillId="0" borderId="2" xfId="0" applyNumberFormat="1" applyFill="1" applyBorder="1" applyAlignment="1" applyProtection="1" quotePrefix="1">
      <alignment horizontal="right" indent="1"/>
      <protection/>
    </xf>
    <xf numFmtId="1" fontId="0" fillId="0" borderId="2" xfId="0" applyNumberFormat="1" applyFill="1" applyBorder="1" applyAlignment="1" applyProtection="1">
      <alignment horizontal="right" indent="1"/>
      <protection/>
    </xf>
    <xf numFmtId="1" fontId="0" fillId="0" borderId="6" xfId="0" applyNumberFormat="1" applyFill="1" applyBorder="1" applyAlignment="1" applyProtection="1">
      <alignment horizontal="right" indent="1"/>
      <protection/>
    </xf>
    <xf numFmtId="171" fontId="0" fillId="0" borderId="1" xfId="0" applyNumberFormat="1" applyFill="1" applyBorder="1" applyAlignment="1" applyProtection="1">
      <alignment horizontal="right"/>
      <protection/>
    </xf>
    <xf numFmtId="171" fontId="0" fillId="0" borderId="5" xfId="0" applyNumberFormat="1" applyFill="1" applyBorder="1" applyAlignment="1" applyProtection="1">
      <alignment horizontal="right"/>
      <protection/>
    </xf>
    <xf numFmtId="0" fontId="6" fillId="3" borderId="24" xfId="0" applyFont="1" applyFill="1" applyBorder="1" applyAlignment="1" applyProtection="1">
      <alignment horizontal="center"/>
      <protection/>
    </xf>
    <xf numFmtId="0" fontId="0" fillId="3" borderId="36" xfId="0" applyFill="1" applyBorder="1" applyAlignment="1">
      <alignment/>
    </xf>
    <xf numFmtId="0" fontId="21" fillId="3" borderId="9" xfId="0" applyFont="1" applyFill="1" applyBorder="1" applyAlignment="1" applyProtection="1">
      <alignment horizontal="left" vertical="top" wrapText="1"/>
      <protection/>
    </xf>
    <xf numFmtId="0" fontId="0" fillId="3" borderId="39" xfId="0" applyFill="1" applyBorder="1" applyAlignment="1">
      <alignment horizontal="left" vertical="top" wrapText="1"/>
    </xf>
    <xf numFmtId="0" fontId="5" fillId="4" borderId="38" xfId="0" applyFont="1" applyFill="1" applyBorder="1" applyAlignment="1" applyProtection="1">
      <alignment horizontal="center" wrapText="1"/>
      <protection/>
    </xf>
    <xf numFmtId="0" fontId="0" fillId="4" borderId="4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41" xfId="0" applyFill="1" applyBorder="1" applyAlignment="1">
      <alignment wrapText="1"/>
    </xf>
    <xf numFmtId="0" fontId="8" fillId="4" borderId="42" xfId="0" applyFont="1" applyFill="1" applyBorder="1" applyAlignment="1" applyProtection="1">
      <alignment horizontal="left" vertical="top" wrapText="1"/>
      <protection/>
    </xf>
    <xf numFmtId="0" fontId="0" fillId="4" borderId="43" xfId="0" applyFill="1" applyBorder="1" applyAlignment="1">
      <alignment horizontal="left"/>
    </xf>
    <xf numFmtId="0" fontId="0" fillId="4" borderId="44" xfId="0" applyFill="1" applyBorder="1" applyAlignment="1">
      <alignment horizontal="left"/>
    </xf>
    <xf numFmtId="0" fontId="6" fillId="3" borderId="45" xfId="0" applyFont="1" applyFill="1" applyBorder="1" applyAlignment="1" applyProtection="1">
      <alignment horizontal="center"/>
      <protection/>
    </xf>
    <xf numFmtId="0" fontId="6" fillId="3" borderId="46" xfId="0" applyFont="1" applyFill="1" applyBorder="1" applyAlignment="1" applyProtection="1">
      <alignment horizontal="center"/>
      <protection/>
    </xf>
    <xf numFmtId="171" fontId="0" fillId="2" borderId="1" xfId="0" applyNumberFormat="1" applyFill="1" applyBorder="1" applyAlignment="1" applyProtection="1">
      <alignment horizontal="center"/>
      <protection locked="0"/>
    </xf>
    <xf numFmtId="171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 horizontal="left" indent="3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1" fontId="1" fillId="0" borderId="5" xfId="0" applyNumberFormat="1" applyFont="1" applyFill="1" applyBorder="1" applyAlignment="1" applyProtection="1">
      <alignment horizontal="center"/>
      <protection/>
    </xf>
    <xf numFmtId="171" fontId="1" fillId="0" borderId="6" xfId="0" applyNumberFormat="1" applyFont="1" applyFill="1" applyBorder="1" applyAlignment="1" applyProtection="1">
      <alignment horizontal="center"/>
      <protection/>
    </xf>
    <xf numFmtId="171" fontId="1" fillId="0" borderId="1" xfId="0" applyNumberFormat="1" applyFont="1" applyFill="1" applyBorder="1" applyAlignment="1" applyProtection="1">
      <alignment horizontal="center"/>
      <protection/>
    </xf>
    <xf numFmtId="171" fontId="1" fillId="0" borderId="2" xfId="0" applyNumberFormat="1" applyFont="1" applyFill="1" applyBorder="1" applyAlignment="1" applyProtection="1">
      <alignment horizontal="center"/>
      <protection/>
    </xf>
    <xf numFmtId="0" fontId="14" fillId="0" borderId="47" xfId="0" applyFont="1" applyBorder="1" applyAlignment="1" applyProtection="1">
      <alignment horizontal="center" textRotation="90"/>
      <protection/>
    </xf>
    <xf numFmtId="0" fontId="15" fillId="0" borderId="48" xfId="0" applyFont="1" applyBorder="1" applyAlignment="1">
      <alignment horizontal="center" textRotation="90"/>
    </xf>
    <xf numFmtId="0" fontId="15" fillId="0" borderId="49" xfId="0" applyFont="1" applyBorder="1" applyAlignment="1">
      <alignment horizontal="center" textRotation="90"/>
    </xf>
    <xf numFmtId="0" fontId="26" fillId="0" borderId="47" xfId="0" applyFont="1" applyFill="1" applyBorder="1" applyAlignment="1" applyProtection="1">
      <alignment horizontal="center" vertical="top" textRotation="90"/>
      <protection locked="0"/>
    </xf>
    <xf numFmtId="0" fontId="27" fillId="0" borderId="48" xfId="0" applyFont="1" applyFill="1" applyBorder="1" applyAlignment="1" applyProtection="1">
      <alignment horizontal="center" vertical="top" textRotation="90"/>
      <protection locked="0"/>
    </xf>
    <xf numFmtId="0" fontId="27" fillId="0" borderId="49" xfId="0" applyFont="1" applyFill="1" applyBorder="1" applyAlignment="1" applyProtection="1">
      <alignment horizontal="center" vertical="top" textRotation="90"/>
      <protection locked="0"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18" fillId="0" borderId="50" xfId="0" applyNumberFormat="1" applyFont="1" applyFill="1" applyBorder="1" applyAlignment="1" applyProtection="1">
      <alignment horizontal="center"/>
      <protection/>
    </xf>
    <xf numFmtId="0" fontId="8" fillId="4" borderId="8" xfId="0" applyFont="1" applyFill="1" applyBorder="1" applyAlignment="1" applyProtection="1">
      <alignment horizontal="left" wrapText="1"/>
      <protection/>
    </xf>
    <xf numFmtId="0" fontId="0" fillId="4" borderId="9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0" fillId="4" borderId="51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0" fillId="4" borderId="52" xfId="0" applyFill="1" applyBorder="1" applyAlignment="1">
      <alignment wrapText="1"/>
    </xf>
    <xf numFmtId="0" fontId="10" fillId="4" borderId="19" xfId="0" applyFont="1" applyFill="1" applyBorder="1" applyAlignment="1" applyProtection="1">
      <alignment horizontal="left"/>
      <protection/>
    </xf>
    <xf numFmtId="0" fontId="10" fillId="4" borderId="27" xfId="0" applyFont="1" applyFill="1" applyBorder="1" applyAlignment="1" applyProtection="1">
      <alignment horizontal="left"/>
      <protection/>
    </xf>
    <xf numFmtId="0" fontId="10" fillId="4" borderId="36" xfId="0" applyFont="1" applyFill="1" applyBorder="1" applyAlignment="1" applyProtection="1">
      <alignment horizontal="left"/>
      <protection/>
    </xf>
    <xf numFmtId="0" fontId="5" fillId="4" borderId="42" xfId="0" applyFont="1" applyFill="1" applyBorder="1" applyAlignment="1" applyProtection="1">
      <alignment horizontal="left"/>
      <protection/>
    </xf>
    <xf numFmtId="0" fontId="5" fillId="4" borderId="44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 applyProtection="1">
      <alignment horizontal="right"/>
      <protection/>
    </xf>
    <xf numFmtId="0" fontId="6" fillId="4" borderId="36" xfId="0" applyFont="1" applyFill="1" applyBorder="1" applyAlignment="1" applyProtection="1">
      <alignment horizontal="righ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3" borderId="51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6" fillId="3" borderId="19" xfId="0" applyFont="1" applyFill="1" applyBorder="1" applyAlignment="1" applyProtection="1">
      <alignment horizontal="right"/>
      <protection/>
    </xf>
    <xf numFmtId="0" fontId="6" fillId="3" borderId="36" xfId="0" applyFont="1" applyFill="1" applyBorder="1" applyAlignment="1" applyProtection="1">
      <alignment horizontal="right"/>
      <protection/>
    </xf>
    <xf numFmtId="0" fontId="0" fillId="0" borderId="8" xfId="0" applyBorder="1" applyAlignment="1">
      <alignment horizontal="left" indent="3"/>
    </xf>
    <xf numFmtId="0" fontId="0" fillId="0" borderId="17" xfId="0" applyBorder="1" applyAlignment="1">
      <alignment horizontal="left" indent="3"/>
    </xf>
    <xf numFmtId="0" fontId="8" fillId="4" borderId="42" xfId="0" applyFont="1" applyFill="1" applyBorder="1" applyAlignment="1" applyProtection="1">
      <alignment horizontal="left" vertical="top"/>
      <protection/>
    </xf>
    <xf numFmtId="0" fontId="0" fillId="4" borderId="43" xfId="0" applyFill="1" applyBorder="1" applyAlignment="1">
      <alignment horizontal="left" vertical="top"/>
    </xf>
    <xf numFmtId="0" fontId="0" fillId="4" borderId="44" xfId="0" applyFill="1" applyBorder="1" applyAlignment="1">
      <alignment horizontal="left" vertical="top"/>
    </xf>
    <xf numFmtId="0" fontId="5" fillId="4" borderId="32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9" fillId="3" borderId="51" xfId="0" applyFont="1" applyFill="1" applyBorder="1" applyAlignment="1" applyProtection="1">
      <alignment horizontal="left"/>
      <protection/>
    </xf>
    <xf numFmtId="0" fontId="0" fillId="3" borderId="39" xfId="0" applyFill="1" applyBorder="1" applyAlignment="1">
      <alignment horizontal="left"/>
    </xf>
    <xf numFmtId="0" fontId="13" fillId="4" borderId="51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23" fillId="0" borderId="47" xfId="0" applyFont="1" applyFill="1" applyBorder="1" applyAlignment="1" applyProtection="1">
      <alignment horizontal="center" vertical="top" textRotation="90"/>
      <protection locked="0"/>
    </xf>
    <xf numFmtId="0" fontId="24" fillId="0" borderId="48" xfId="0" applyFont="1" applyFill="1" applyBorder="1" applyAlignment="1" applyProtection="1">
      <alignment horizontal="center" vertical="top" textRotation="90"/>
      <protection locked="0"/>
    </xf>
    <xf numFmtId="0" fontId="24" fillId="0" borderId="49" xfId="0" applyFont="1" applyFill="1" applyBorder="1" applyAlignment="1" applyProtection="1">
      <alignment horizontal="center" vertical="top" textRotation="90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44291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goutteurs ou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au point 2.
</a:t>
          </a: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57800"/>
          <a:ext cx="3181350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Pour fertiliser à chaque arrosage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vous devez déterminer la quantité de solution mère nécessaire pour la durée de l'irrigation.
1 - Indiquez la quantité d'engrais à apporter sur la parcelle.
2 - Dans le tableau 4 choisissez la ligne qui correspond à la durée d'arrosage déterminée dans le tableau 3.
3 - Le tableau 4 vous calcule le nombre de litres de solution mère à préparer selon le taux d'injection de votre mélangeur d'engrais.
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4057650"/>
          <a:ext cx="762000" cy="3676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44291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goutteurs ou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au point 2.
</a:t>
          </a: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57800"/>
          <a:ext cx="3181350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Pour fertiliser à chaque arrosage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vous devez déterminer la quantité de solution mère nécessaire pour la durée de l'irrigation.
1 - Indiquez la quantité d'engrais à apporter sur la parcelle.
2 - Dans le tableau 4 choisissez la ligne qui correspond à la durée d'arrosage déterminée dans le tableau 3.
3 - Le tableau 4 vous calcule le nombre de litres de solution mère à préparer selon le taux d'injection de votre mélangeur d'engrais.
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4057650"/>
          <a:ext cx="762000" cy="3676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44291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goutteurs ou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au point 2.
</a:t>
          </a: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57800"/>
          <a:ext cx="3181350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Pour fertiliser à chaque arrosage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vous devez déterminer la quantité de solution mère nécessaire pour la durée de l'irrigation.
1 - Indiquez la quantité d'engrais à apporter sur la parcelle.
2 - Dans le tableau 4 choisissez la ligne qui correspond à la durée d'arrosage déterminée dans le tableau 3.
3 - Le tableau 4 vous calcule le nombre de litres de solution mère à préparer selon le taux d'injection de votre mélangeur d'engrais.
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4057650"/>
          <a:ext cx="762000" cy="3676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44291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goutteurs ou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au point 2.
</a:t>
          </a: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57800"/>
          <a:ext cx="3181350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Pour fertiliser à chaque arrosage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vous devez déterminer la quantité de solution mère nécessaire pour la durée de l'irrigation.
1 - Indiquez la quantité d'engrais à apporter sur la parcelle.
2 - Dans le tableau 4 choisissez la ligne qui correspond à la durée d'arrosage déterminée dans le tableau 3.
3 - Le tableau 4 vous calcule le nombre de litres de solution mère à préparer selon le taux d'injection de votre mélangeur d'engrais.
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4057650"/>
          <a:ext cx="762000" cy="3676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44291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goutteurs ou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au point 2.
</a:t>
          </a: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5</xdr:col>
      <xdr:colOff>352425</xdr:colOff>
      <xdr:row>43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57800"/>
          <a:ext cx="3181350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Pour fertiliser à chaque arrosage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vous devez déterminer la quantité de solution mère nécessaire pour la durée de l'irrigation.
1 - Indiquez la quantité d'engrais à apporter sur la parcelle.
2 - Dans le tableau 4 choisissez la ligne qui correspond à la durée d'arrosage déterminée dans le tableau 3.
3 - Le tableau 4 vous calcule le nombre de litres de solution mère à préparer selon le taux d'injection de votre mélangeur d'engrais.
4 - La dernière colonne du tableau vous indique la concentration d'engrais que l'on peut mesurer aux goutteurs avec un conductivimètre. EC = Electro-Conductivité en mS/cm.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44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4057650"/>
          <a:ext cx="762000" cy="3676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2.xml" /><Relationship Id="rId10" Type="http://schemas.openxmlformats.org/officeDocument/2006/relationships/vmlDrawing" Target="../drawings/vmlDrawing4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3.xml" /><Relationship Id="rId10" Type="http://schemas.openxmlformats.org/officeDocument/2006/relationships/vmlDrawing" Target="../drawings/vmlDrawing6.v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oleObject" Target="../embeddings/oleObject_3_2.bin" /><Relationship Id="rId5" Type="http://schemas.openxmlformats.org/officeDocument/2006/relationships/oleObject" Target="../embeddings/oleObject_3_3.bin" /><Relationship Id="rId6" Type="http://schemas.openxmlformats.org/officeDocument/2006/relationships/oleObject" Target="../embeddings/oleObject_3_4.bin" /><Relationship Id="rId7" Type="http://schemas.openxmlformats.org/officeDocument/2006/relationships/oleObject" Target="../embeddings/oleObject_3_5.bin" /><Relationship Id="rId8" Type="http://schemas.openxmlformats.org/officeDocument/2006/relationships/vmlDrawing" Target="../drawings/vmlDrawing7.vml" /><Relationship Id="rId9" Type="http://schemas.openxmlformats.org/officeDocument/2006/relationships/drawing" Target="../drawings/drawing4.xml" /><Relationship Id="rId10" Type="http://schemas.openxmlformats.org/officeDocument/2006/relationships/vmlDrawing" Target="../drawings/vmlDrawing8.vm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oleObject" Target="../embeddings/oleObject_4_3.bin" /><Relationship Id="rId6" Type="http://schemas.openxmlformats.org/officeDocument/2006/relationships/oleObject" Target="../embeddings/oleObject_4_4.bin" /><Relationship Id="rId7" Type="http://schemas.openxmlformats.org/officeDocument/2006/relationships/oleObject" Target="../embeddings/oleObject_4_5.bin" /><Relationship Id="rId8" Type="http://schemas.openxmlformats.org/officeDocument/2006/relationships/vmlDrawing" Target="../drawings/vmlDrawing9.vml" /><Relationship Id="rId9" Type="http://schemas.openxmlformats.org/officeDocument/2006/relationships/drawing" Target="../drawings/drawing5.xml" /><Relationship Id="rId10" Type="http://schemas.openxmlformats.org/officeDocument/2006/relationships/vmlDrawing" Target="../drawings/vmlDrawing10.vml" /><Relationship Id="rId1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tabSelected="1" workbookViewId="0" topLeftCell="A1">
      <selection activeCell="G13" sqref="G13"/>
    </sheetView>
  </sheetViews>
  <sheetFormatPr defaultColWidth="11.421875" defaultRowHeight="12.75"/>
  <cols>
    <col min="2" max="2" width="17.421875" style="0" customWidth="1"/>
    <col min="3" max="3" width="15.57421875" style="0" customWidth="1"/>
    <col min="4" max="4" width="4.28125" style="0" customWidth="1"/>
    <col min="5" max="5" width="6.8515625" style="0" customWidth="1"/>
    <col min="6" max="7" width="8.57421875" style="0" customWidth="1"/>
    <col min="8" max="18" width="7.7109375" style="0" customWidth="1"/>
    <col min="19" max="19" width="11.28125" style="0" customWidth="1"/>
    <col min="20" max="21" width="13.57421875" style="0" customWidth="1"/>
    <col min="22" max="22" width="11.57421875" style="0" bestFit="1" customWidth="1"/>
    <col min="25" max="25" width="8.421875" style="0" customWidth="1"/>
    <col min="26" max="33" width="8.57421875" style="0" bestFit="1" customWidth="1"/>
  </cols>
  <sheetData>
    <row r="1" spans="1:33" ht="24.75" customHeight="1">
      <c r="A1" s="138" t="s">
        <v>65</v>
      </c>
      <c r="B1" s="32"/>
      <c r="E1" s="1"/>
      <c r="I1" s="87" t="s">
        <v>27</v>
      </c>
      <c r="J1" s="88"/>
      <c r="K1" s="88"/>
      <c r="L1" s="88"/>
      <c r="M1" s="88"/>
      <c r="N1" s="89"/>
      <c r="P1" s="120" t="s">
        <v>26</v>
      </c>
      <c r="Q1" s="121"/>
      <c r="R1" s="121"/>
      <c r="S1" s="122"/>
      <c r="V1" s="114" t="s">
        <v>65</v>
      </c>
      <c r="W1" s="114"/>
      <c r="X1" s="114"/>
      <c r="Y1" s="114"/>
      <c r="Z1" s="114"/>
      <c r="AC1" s="73" t="s">
        <v>38</v>
      </c>
      <c r="AD1" s="74"/>
      <c r="AE1" s="74"/>
      <c r="AF1" s="74"/>
      <c r="AG1" s="74"/>
    </row>
    <row r="2" spans="1:33" ht="24.75" customHeight="1">
      <c r="A2" s="139"/>
      <c r="B2" s="33"/>
      <c r="E2" s="1"/>
      <c r="I2" s="178" t="s">
        <v>21</v>
      </c>
      <c r="J2" s="179"/>
      <c r="K2" s="90"/>
      <c r="L2" s="90"/>
      <c r="M2" s="91"/>
      <c r="N2" s="92" t="s">
        <v>32</v>
      </c>
      <c r="P2" s="116" t="s">
        <v>25</v>
      </c>
      <c r="Q2" s="117"/>
      <c r="R2" s="96" t="s">
        <v>16</v>
      </c>
      <c r="S2" s="97"/>
      <c r="V2" s="115"/>
      <c r="W2" s="115"/>
      <c r="X2" s="115"/>
      <c r="Y2" s="115"/>
      <c r="Z2" s="115"/>
      <c r="AC2" s="165" t="s">
        <v>21</v>
      </c>
      <c r="AD2" s="166"/>
      <c r="AE2" s="75"/>
      <c r="AF2" s="75"/>
      <c r="AG2" s="75"/>
    </row>
    <row r="3" spans="1:33" ht="12.75" customHeight="1">
      <c r="A3" s="139"/>
      <c r="B3" s="33"/>
      <c r="E3" s="1"/>
      <c r="I3" s="161" t="s">
        <v>20</v>
      </c>
      <c r="J3" s="162"/>
      <c r="K3" s="93" t="s">
        <v>29</v>
      </c>
      <c r="L3" s="94" t="s">
        <v>29</v>
      </c>
      <c r="M3" s="93" t="s">
        <v>29</v>
      </c>
      <c r="N3" s="95" t="s">
        <v>3</v>
      </c>
      <c r="P3" s="118"/>
      <c r="Q3" s="119"/>
      <c r="R3" s="98" t="s">
        <v>52</v>
      </c>
      <c r="S3" s="99"/>
      <c r="V3" s="123" t="s">
        <v>33</v>
      </c>
      <c r="W3" s="124"/>
      <c r="X3" s="112" t="s">
        <v>34</v>
      </c>
      <c r="Y3" s="113"/>
      <c r="Z3" s="72" t="s">
        <v>3</v>
      </c>
      <c r="AC3" s="167" t="s">
        <v>20</v>
      </c>
      <c r="AD3" s="168"/>
      <c r="AE3" s="76" t="s">
        <v>22</v>
      </c>
      <c r="AF3" s="71" t="s">
        <v>22</v>
      </c>
      <c r="AG3" s="76" t="s">
        <v>22</v>
      </c>
    </row>
    <row r="4" spans="1:33" ht="12.75">
      <c r="A4" s="139"/>
      <c r="B4" s="33"/>
      <c r="I4" s="5" t="s">
        <v>6</v>
      </c>
      <c r="J4" s="6">
        <v>1</v>
      </c>
      <c r="K4" s="44">
        <f aca="true" t="shared" si="0" ref="K4:K21">AE4*$N4</f>
        <v>1.092</v>
      </c>
      <c r="L4" s="21">
        <f aca="true" t="shared" si="1" ref="L4:L21">AF4*$N4</f>
        <v>0.58</v>
      </c>
      <c r="M4" s="21">
        <f aca="true" t="shared" si="2" ref="M4:M21">AG4*$N4</f>
        <v>0.2</v>
      </c>
      <c r="N4" s="52">
        <v>0.4</v>
      </c>
      <c r="P4" s="133">
        <f aca="true" t="shared" si="3" ref="P4:P21">$E$15*$E$18*R4</f>
        <v>0.6666666666666666</v>
      </c>
      <c r="Q4" s="141"/>
      <c r="R4" s="125">
        <v>1</v>
      </c>
      <c r="S4" s="126"/>
      <c r="V4" s="68"/>
      <c r="W4" s="69"/>
      <c r="X4" s="68" t="s">
        <v>61</v>
      </c>
      <c r="Y4" s="69"/>
      <c r="Z4" s="61">
        <v>0.4</v>
      </c>
      <c r="AC4" s="5" t="s">
        <v>6</v>
      </c>
      <c r="AD4" s="50">
        <v>1</v>
      </c>
      <c r="AE4" s="55">
        <v>2.73</v>
      </c>
      <c r="AF4" s="55">
        <v>1.45</v>
      </c>
      <c r="AG4" s="56">
        <v>0.5</v>
      </c>
    </row>
    <row r="5" spans="1:33" ht="12.75">
      <c r="A5" s="139"/>
      <c r="B5" s="33"/>
      <c r="I5" s="5"/>
      <c r="J5" s="6">
        <v>2</v>
      </c>
      <c r="K5" s="44">
        <f t="shared" si="0"/>
        <v>1.3800000000000001</v>
      </c>
      <c r="L5" s="21">
        <f t="shared" si="1"/>
        <v>0.6400000000000001</v>
      </c>
      <c r="M5" s="21">
        <f t="shared" si="2"/>
        <v>0.2</v>
      </c>
      <c r="N5" s="52">
        <v>0.4</v>
      </c>
      <c r="P5" s="133">
        <f t="shared" si="3"/>
        <v>1.3333333333333333</v>
      </c>
      <c r="Q5" s="141"/>
      <c r="R5" s="125">
        <v>2</v>
      </c>
      <c r="S5" s="126"/>
      <c r="V5" s="64"/>
      <c r="W5" s="65"/>
      <c r="X5" s="64" t="s">
        <v>66</v>
      </c>
      <c r="Y5" s="65"/>
      <c r="Z5" s="62">
        <v>0.5</v>
      </c>
      <c r="AC5" s="5"/>
      <c r="AD5" s="6">
        <v>2</v>
      </c>
      <c r="AE5" s="55">
        <v>3.45</v>
      </c>
      <c r="AF5" s="55">
        <v>1.6</v>
      </c>
      <c r="AG5" s="56">
        <v>0.5</v>
      </c>
    </row>
    <row r="6" spans="1:33" ht="12.75">
      <c r="A6" s="139"/>
      <c r="B6" s="33"/>
      <c r="I6" s="7"/>
      <c r="J6" s="8">
        <v>3</v>
      </c>
      <c r="K6" s="45">
        <f t="shared" si="0"/>
        <v>1.785</v>
      </c>
      <c r="L6" s="22">
        <f t="shared" si="1"/>
        <v>1</v>
      </c>
      <c r="M6" s="22">
        <f t="shared" si="2"/>
        <v>0.25</v>
      </c>
      <c r="N6" s="53">
        <v>0.5</v>
      </c>
      <c r="P6" s="133">
        <f t="shared" si="3"/>
        <v>1.6666666666666665</v>
      </c>
      <c r="Q6" s="141"/>
      <c r="R6" s="125">
        <v>2.5</v>
      </c>
      <c r="S6" s="126"/>
      <c r="V6" s="64"/>
      <c r="W6" s="65"/>
      <c r="X6" s="64" t="s">
        <v>67</v>
      </c>
      <c r="Y6" s="65"/>
      <c r="Z6" s="62">
        <v>0.7</v>
      </c>
      <c r="AC6" s="7"/>
      <c r="AD6" s="8">
        <v>3</v>
      </c>
      <c r="AE6" s="57">
        <v>3.57</v>
      </c>
      <c r="AF6" s="57">
        <v>2</v>
      </c>
      <c r="AG6" s="58">
        <v>0.5</v>
      </c>
    </row>
    <row r="7" spans="1:33" ht="12.75">
      <c r="A7" s="139"/>
      <c r="B7" s="33"/>
      <c r="I7" s="5" t="s">
        <v>7</v>
      </c>
      <c r="J7" s="6">
        <v>1</v>
      </c>
      <c r="K7" s="44">
        <f t="shared" si="0"/>
        <v>2.18</v>
      </c>
      <c r="L7" s="21">
        <f t="shared" si="1"/>
        <v>1.08</v>
      </c>
      <c r="M7" s="21">
        <f t="shared" si="2"/>
        <v>0.25</v>
      </c>
      <c r="N7" s="52">
        <v>0.5</v>
      </c>
      <c r="P7" s="133">
        <f t="shared" si="3"/>
        <v>2</v>
      </c>
      <c r="Q7" s="141"/>
      <c r="R7" s="125">
        <v>3</v>
      </c>
      <c r="S7" s="126"/>
      <c r="V7" s="64"/>
      <c r="W7" s="65"/>
      <c r="X7" s="64" t="s">
        <v>68</v>
      </c>
      <c r="Y7" s="65"/>
      <c r="Z7" s="62">
        <v>0.5</v>
      </c>
      <c r="AC7" s="5" t="s">
        <v>7</v>
      </c>
      <c r="AD7" s="6">
        <v>1</v>
      </c>
      <c r="AE7" s="55">
        <v>4.36</v>
      </c>
      <c r="AF7" s="55">
        <v>2.16</v>
      </c>
      <c r="AG7" s="56">
        <v>0.5</v>
      </c>
    </row>
    <row r="8" spans="1:33" ht="12.75" customHeight="1">
      <c r="A8" s="139"/>
      <c r="B8" s="33"/>
      <c r="I8" s="5"/>
      <c r="J8" s="6">
        <v>2</v>
      </c>
      <c r="K8" s="44">
        <f t="shared" si="0"/>
        <v>2.025</v>
      </c>
      <c r="L8" s="21">
        <f t="shared" si="1"/>
        <v>1.15</v>
      </c>
      <c r="M8" s="21">
        <f t="shared" si="2"/>
        <v>0.25</v>
      </c>
      <c r="N8" s="52">
        <v>0.5</v>
      </c>
      <c r="P8" s="133">
        <f t="shared" si="3"/>
        <v>2.333333333333333</v>
      </c>
      <c r="Q8" s="141"/>
      <c r="R8" s="125">
        <v>3.5</v>
      </c>
      <c r="S8" s="126"/>
      <c r="V8" s="64"/>
      <c r="W8" s="65"/>
      <c r="X8" s="64" t="s">
        <v>64</v>
      </c>
      <c r="Y8" s="65"/>
      <c r="Z8" s="62">
        <v>0.4</v>
      </c>
      <c r="AC8" s="5"/>
      <c r="AD8" s="6">
        <v>2</v>
      </c>
      <c r="AE8" s="55">
        <v>4.05</v>
      </c>
      <c r="AF8" s="55">
        <v>2.3</v>
      </c>
      <c r="AG8" s="56">
        <v>0.5</v>
      </c>
    </row>
    <row r="9" spans="1:33" ht="12.75">
      <c r="A9" s="139"/>
      <c r="B9" s="33"/>
      <c r="I9" s="7"/>
      <c r="J9" s="8">
        <v>3</v>
      </c>
      <c r="K9" s="45">
        <f t="shared" si="0"/>
        <v>2.465</v>
      </c>
      <c r="L9" s="22">
        <f t="shared" si="1"/>
        <v>1.215</v>
      </c>
      <c r="M9" s="22">
        <f t="shared" si="2"/>
        <v>0.3</v>
      </c>
      <c r="N9" s="53">
        <v>0.5</v>
      </c>
      <c r="P9" s="133">
        <f t="shared" si="3"/>
        <v>2.6666666666666665</v>
      </c>
      <c r="Q9" s="141"/>
      <c r="R9" s="125">
        <v>4</v>
      </c>
      <c r="S9" s="126"/>
      <c r="V9" s="64"/>
      <c r="W9" s="65"/>
      <c r="X9" s="64"/>
      <c r="Y9" s="65"/>
      <c r="Z9" s="62"/>
      <c r="AC9" s="7"/>
      <c r="AD9" s="8">
        <v>3</v>
      </c>
      <c r="AE9" s="57">
        <v>4.93</v>
      </c>
      <c r="AF9" s="57">
        <v>2.43</v>
      </c>
      <c r="AG9" s="58">
        <v>0.6</v>
      </c>
    </row>
    <row r="10" spans="1:33" ht="12.75" customHeight="1">
      <c r="A10" s="139"/>
      <c r="B10" s="33"/>
      <c r="C10" s="143" t="s">
        <v>28</v>
      </c>
      <c r="D10" s="144"/>
      <c r="E10" s="144"/>
      <c r="F10" s="145"/>
      <c r="I10" s="5" t="s">
        <v>9</v>
      </c>
      <c r="J10" s="6">
        <v>1</v>
      </c>
      <c r="K10" s="44">
        <f t="shared" si="0"/>
        <v>2.265</v>
      </c>
      <c r="L10" s="21">
        <f t="shared" si="1"/>
        <v>1.605</v>
      </c>
      <c r="M10" s="21">
        <f t="shared" si="2"/>
        <v>0.3</v>
      </c>
      <c r="N10" s="52">
        <v>0.5</v>
      </c>
      <c r="P10" s="133">
        <f t="shared" si="3"/>
        <v>3</v>
      </c>
      <c r="Q10" s="141"/>
      <c r="R10" s="125">
        <v>4.5</v>
      </c>
      <c r="S10" s="126"/>
      <c r="V10" s="66"/>
      <c r="W10" s="67"/>
      <c r="X10" s="66"/>
      <c r="Y10" s="67"/>
      <c r="Z10" s="63"/>
      <c r="AC10" s="5" t="s">
        <v>9</v>
      </c>
      <c r="AD10" s="6">
        <v>1</v>
      </c>
      <c r="AE10" s="55">
        <v>4.53</v>
      </c>
      <c r="AF10" s="55">
        <v>3.21</v>
      </c>
      <c r="AG10" s="56">
        <v>0.6</v>
      </c>
    </row>
    <row r="11" spans="1:33" ht="12.75" customHeight="1">
      <c r="A11" s="139"/>
      <c r="B11" s="33"/>
      <c r="C11" s="146"/>
      <c r="D11" s="147"/>
      <c r="E11" s="147"/>
      <c r="F11" s="148"/>
      <c r="I11" s="5"/>
      <c r="J11" s="6">
        <v>2</v>
      </c>
      <c r="K11" s="44">
        <f t="shared" si="0"/>
        <v>2.675</v>
      </c>
      <c r="L11" s="21">
        <f t="shared" si="1"/>
        <v>1.7</v>
      </c>
      <c r="M11" s="21">
        <f t="shared" si="2"/>
        <v>0.35</v>
      </c>
      <c r="N11" s="52">
        <v>0.5</v>
      </c>
      <c r="P11" s="133">
        <f t="shared" si="3"/>
        <v>3.333333333333333</v>
      </c>
      <c r="Q11" s="141"/>
      <c r="R11" s="125">
        <v>5</v>
      </c>
      <c r="S11" s="126"/>
      <c r="AC11" s="5"/>
      <c r="AD11" s="6">
        <v>2</v>
      </c>
      <c r="AE11" s="55">
        <v>5.35</v>
      </c>
      <c r="AF11" s="55">
        <v>3.4</v>
      </c>
      <c r="AG11" s="56">
        <v>0.7</v>
      </c>
    </row>
    <row r="12" spans="1:33" ht="12.75" customHeight="1">
      <c r="A12" s="139"/>
      <c r="B12" s="33"/>
      <c r="C12" s="146"/>
      <c r="D12" s="147"/>
      <c r="E12" s="147"/>
      <c r="F12" s="148"/>
      <c r="I12" s="7"/>
      <c r="J12" s="8">
        <v>3</v>
      </c>
      <c r="K12" s="45">
        <f t="shared" si="0"/>
        <v>3.409</v>
      </c>
      <c r="L12" s="22">
        <f t="shared" si="1"/>
        <v>2.5269999999999997</v>
      </c>
      <c r="M12" s="22">
        <f t="shared" si="2"/>
        <v>0.48999999999999994</v>
      </c>
      <c r="N12" s="53">
        <v>0.7</v>
      </c>
      <c r="P12" s="133">
        <f t="shared" si="3"/>
        <v>3.6666666666666665</v>
      </c>
      <c r="Q12" s="141"/>
      <c r="R12" s="125">
        <v>5.5</v>
      </c>
      <c r="S12" s="126"/>
      <c r="V12" t="s">
        <v>46</v>
      </c>
      <c r="AC12" s="7"/>
      <c r="AD12" s="8">
        <v>3</v>
      </c>
      <c r="AE12" s="57">
        <v>4.87</v>
      </c>
      <c r="AF12" s="57">
        <v>3.61</v>
      </c>
      <c r="AG12" s="58">
        <v>0.7</v>
      </c>
    </row>
    <row r="13" spans="1:33" ht="12.75">
      <c r="A13" s="139"/>
      <c r="B13" s="33"/>
      <c r="C13" s="149"/>
      <c r="D13" s="150"/>
      <c r="E13" s="150"/>
      <c r="F13" s="151"/>
      <c r="I13" s="5" t="s">
        <v>11</v>
      </c>
      <c r="J13" s="6">
        <v>1</v>
      </c>
      <c r="K13" s="44">
        <f t="shared" si="0"/>
        <v>3.36</v>
      </c>
      <c r="L13" s="21">
        <f t="shared" si="1"/>
        <v>2.562</v>
      </c>
      <c r="M13" s="21">
        <f t="shared" si="2"/>
        <v>0.48999999999999994</v>
      </c>
      <c r="N13" s="52">
        <v>0.7</v>
      </c>
      <c r="P13" s="133">
        <f t="shared" si="3"/>
        <v>4.666666666666666</v>
      </c>
      <c r="Q13" s="134"/>
      <c r="R13" s="110">
        <f aca="true" t="shared" si="4" ref="R13:R21">R4*$C$28</f>
        <v>7</v>
      </c>
      <c r="S13" s="107" t="str">
        <f aca="true" t="shared" si="5" ref="S13:S21">CONCATENATE(R4,$D$28,$C$28)</f>
        <v>1  x  7</v>
      </c>
      <c r="AC13" s="5" t="s">
        <v>11</v>
      </c>
      <c r="AD13" s="6">
        <v>1</v>
      </c>
      <c r="AE13" s="55">
        <v>4.8</v>
      </c>
      <c r="AF13" s="55">
        <v>3.66</v>
      </c>
      <c r="AG13" s="56">
        <v>0.7</v>
      </c>
    </row>
    <row r="14" spans="1:33" ht="12.75" customHeight="1">
      <c r="A14" s="139"/>
      <c r="B14" s="33"/>
      <c r="C14" s="152" t="s">
        <v>1</v>
      </c>
      <c r="D14" s="153"/>
      <c r="E14" s="154"/>
      <c r="F14" s="86" t="s">
        <v>2</v>
      </c>
      <c r="I14" s="5"/>
      <c r="J14" s="6">
        <v>2</v>
      </c>
      <c r="K14" s="44">
        <f t="shared" si="0"/>
        <v>3.304</v>
      </c>
      <c r="L14" s="21">
        <f t="shared" si="1"/>
        <v>2.59</v>
      </c>
      <c r="M14" s="21">
        <f t="shared" si="2"/>
        <v>0.48999999999999994</v>
      </c>
      <c r="N14" s="52">
        <v>0.7</v>
      </c>
      <c r="P14" s="133">
        <f t="shared" si="3"/>
        <v>9.333333333333332</v>
      </c>
      <c r="Q14" s="134"/>
      <c r="R14" s="110">
        <f t="shared" si="4"/>
        <v>14</v>
      </c>
      <c r="S14" s="108" t="str">
        <f t="shared" si="5"/>
        <v>2  x  7</v>
      </c>
      <c r="AC14" s="5"/>
      <c r="AD14" s="6">
        <v>2</v>
      </c>
      <c r="AE14" s="55">
        <v>4.72</v>
      </c>
      <c r="AF14" s="55">
        <v>3.7</v>
      </c>
      <c r="AG14" s="56">
        <v>0.7</v>
      </c>
    </row>
    <row r="15" spans="1:33" ht="12.75" customHeight="1">
      <c r="A15" s="139"/>
      <c r="B15" s="33"/>
      <c r="C15" s="85" t="s">
        <v>47</v>
      </c>
      <c r="D15" s="42"/>
      <c r="E15" s="38">
        <v>4</v>
      </c>
      <c r="F15" s="43" t="s">
        <v>4</v>
      </c>
      <c r="I15" s="7"/>
      <c r="J15" s="8">
        <v>3</v>
      </c>
      <c r="K15" s="45">
        <f t="shared" si="0"/>
        <v>2.36</v>
      </c>
      <c r="L15" s="22">
        <f t="shared" si="1"/>
        <v>2.07</v>
      </c>
      <c r="M15" s="22">
        <f t="shared" si="2"/>
        <v>0.3</v>
      </c>
      <c r="N15" s="53">
        <v>0.5</v>
      </c>
      <c r="P15" s="133">
        <f t="shared" si="3"/>
        <v>11.666666666666666</v>
      </c>
      <c r="Q15" s="134"/>
      <c r="R15" s="110">
        <f t="shared" si="4"/>
        <v>17.5</v>
      </c>
      <c r="S15" s="108" t="str">
        <f t="shared" si="5"/>
        <v>2.5  x  7</v>
      </c>
      <c r="AC15" s="7"/>
      <c r="AD15" s="8">
        <v>3</v>
      </c>
      <c r="AE15" s="57">
        <v>4.72</v>
      </c>
      <c r="AF15" s="57">
        <v>4.14</v>
      </c>
      <c r="AG15" s="58">
        <v>0.6</v>
      </c>
    </row>
    <row r="16" spans="1:33" ht="12.75">
      <c r="A16" s="139"/>
      <c r="B16" s="33"/>
      <c r="C16" s="34" t="s">
        <v>48</v>
      </c>
      <c r="D16" s="36"/>
      <c r="E16" s="39">
        <v>1.5</v>
      </c>
      <c r="F16" s="11" t="s">
        <v>5</v>
      </c>
      <c r="I16" s="5" t="s">
        <v>13</v>
      </c>
      <c r="J16" s="6">
        <v>1</v>
      </c>
      <c r="K16" s="44">
        <f t="shared" si="0"/>
        <v>2.105</v>
      </c>
      <c r="L16" s="21">
        <f t="shared" si="1"/>
        <v>1.27</v>
      </c>
      <c r="M16" s="21">
        <f t="shared" si="2"/>
        <v>0.25</v>
      </c>
      <c r="N16" s="52">
        <v>0.5</v>
      </c>
      <c r="P16" s="133">
        <f t="shared" si="3"/>
        <v>14</v>
      </c>
      <c r="Q16" s="134"/>
      <c r="R16" s="110">
        <f t="shared" si="4"/>
        <v>21</v>
      </c>
      <c r="S16" s="108" t="str">
        <f t="shared" si="5"/>
        <v>3  x  7</v>
      </c>
      <c r="AC16" s="5" t="s">
        <v>13</v>
      </c>
      <c r="AD16" s="6">
        <v>1</v>
      </c>
      <c r="AE16" s="55">
        <v>4.21</v>
      </c>
      <c r="AF16" s="55">
        <v>2.54</v>
      </c>
      <c r="AG16" s="56">
        <v>0.5</v>
      </c>
    </row>
    <row r="17" spans="1:33" ht="12.75">
      <c r="A17" s="139"/>
      <c r="B17" s="33"/>
      <c r="C17" s="34" t="s">
        <v>23</v>
      </c>
      <c r="D17" s="36"/>
      <c r="E17" s="39">
        <v>4</v>
      </c>
      <c r="F17" s="11" t="s">
        <v>5</v>
      </c>
      <c r="I17" s="5"/>
      <c r="J17" s="6">
        <v>2</v>
      </c>
      <c r="K17" s="44">
        <f t="shared" si="0"/>
        <v>2.08</v>
      </c>
      <c r="L17" s="21">
        <f t="shared" si="1"/>
        <v>1.25</v>
      </c>
      <c r="M17" s="21">
        <f t="shared" si="2"/>
        <v>0.25</v>
      </c>
      <c r="N17" s="52">
        <v>0.5</v>
      </c>
      <c r="P17" s="133">
        <f t="shared" si="3"/>
        <v>16.333333333333332</v>
      </c>
      <c r="Q17" s="134"/>
      <c r="R17" s="110">
        <f t="shared" si="4"/>
        <v>24.5</v>
      </c>
      <c r="S17" s="108" t="str">
        <f t="shared" si="5"/>
        <v>3.5  x  7</v>
      </c>
      <c r="AC17" s="5"/>
      <c r="AD17" s="6">
        <v>2</v>
      </c>
      <c r="AE17" s="55">
        <v>4.16</v>
      </c>
      <c r="AF17" s="55">
        <v>2.5</v>
      </c>
      <c r="AG17" s="56">
        <v>0.5</v>
      </c>
    </row>
    <row r="18" spans="1:33" ht="14.25">
      <c r="A18" s="139"/>
      <c r="B18" s="33"/>
      <c r="C18" s="34" t="s">
        <v>49</v>
      </c>
      <c r="D18" s="36"/>
      <c r="E18" s="40">
        <f>1/(E17*E16)</f>
        <v>0.16666666666666666</v>
      </c>
      <c r="F18" s="11" t="s">
        <v>8</v>
      </c>
      <c r="I18" s="7"/>
      <c r="J18" s="8">
        <v>3</v>
      </c>
      <c r="K18" s="45">
        <f t="shared" si="0"/>
        <v>1.67</v>
      </c>
      <c r="L18" s="22">
        <f t="shared" si="1"/>
        <v>1.25</v>
      </c>
      <c r="M18" s="22">
        <f t="shared" si="2"/>
        <v>0.2</v>
      </c>
      <c r="N18" s="53">
        <v>0.5</v>
      </c>
      <c r="P18" s="133">
        <f t="shared" si="3"/>
        <v>18.666666666666664</v>
      </c>
      <c r="Q18" s="134"/>
      <c r="R18" s="110">
        <f t="shared" si="4"/>
        <v>28</v>
      </c>
      <c r="S18" s="108" t="str">
        <f t="shared" si="5"/>
        <v>4  x  7</v>
      </c>
      <c r="AC18" s="7"/>
      <c r="AD18" s="8">
        <v>3</v>
      </c>
      <c r="AE18" s="57">
        <v>3.34</v>
      </c>
      <c r="AF18" s="57">
        <v>2.5</v>
      </c>
      <c r="AG18" s="58">
        <v>0.4</v>
      </c>
    </row>
    <row r="19" spans="1:33" ht="12.75">
      <c r="A19" s="139"/>
      <c r="B19" s="33"/>
      <c r="C19" s="34" t="s">
        <v>10</v>
      </c>
      <c r="D19" s="36"/>
      <c r="E19" s="39">
        <v>100</v>
      </c>
      <c r="F19" s="11" t="s">
        <v>5</v>
      </c>
      <c r="I19" s="5" t="s">
        <v>45</v>
      </c>
      <c r="J19" s="6">
        <v>1</v>
      </c>
      <c r="K19" s="44">
        <f t="shared" si="0"/>
        <v>1.5318181818181815</v>
      </c>
      <c r="L19" s="21">
        <f t="shared" si="1"/>
        <v>1.25</v>
      </c>
      <c r="M19" s="21">
        <f t="shared" si="2"/>
        <v>0.2</v>
      </c>
      <c r="N19" s="52">
        <v>0.5</v>
      </c>
      <c r="P19" s="133">
        <f t="shared" si="3"/>
        <v>21</v>
      </c>
      <c r="Q19" s="134"/>
      <c r="R19" s="110">
        <f t="shared" si="4"/>
        <v>31.5</v>
      </c>
      <c r="S19" s="108" t="str">
        <f t="shared" si="5"/>
        <v>4.5  x  7</v>
      </c>
      <c r="AC19" s="5" t="s">
        <v>45</v>
      </c>
      <c r="AD19" s="6">
        <v>1</v>
      </c>
      <c r="AE19" s="55">
        <v>3.063636363636363</v>
      </c>
      <c r="AF19" s="55">
        <v>2.5</v>
      </c>
      <c r="AG19" s="56">
        <v>0.4</v>
      </c>
    </row>
    <row r="20" spans="1:33" ht="12.75">
      <c r="A20" s="139"/>
      <c r="B20" s="33"/>
      <c r="C20" s="34" t="s">
        <v>50</v>
      </c>
      <c r="D20" s="36"/>
      <c r="E20" s="39">
        <f>100/4</f>
        <v>25</v>
      </c>
      <c r="F20" s="11" t="s">
        <v>12</v>
      </c>
      <c r="I20" s="5"/>
      <c r="J20" s="6">
        <v>2</v>
      </c>
      <c r="K20" s="44">
        <f t="shared" si="0"/>
        <v>1.136</v>
      </c>
      <c r="L20" s="21">
        <f t="shared" si="1"/>
        <v>1</v>
      </c>
      <c r="M20" s="21">
        <f t="shared" si="2"/>
        <v>0.16000000000000003</v>
      </c>
      <c r="N20" s="52">
        <v>0.4</v>
      </c>
      <c r="P20" s="133">
        <f t="shared" si="3"/>
        <v>23.333333333333332</v>
      </c>
      <c r="Q20" s="134"/>
      <c r="R20" s="110">
        <f t="shared" si="4"/>
        <v>35</v>
      </c>
      <c r="S20" s="108" t="str">
        <f t="shared" si="5"/>
        <v>5  x  7</v>
      </c>
      <c r="AC20" s="5"/>
      <c r="AD20" s="6">
        <v>2</v>
      </c>
      <c r="AE20" s="55">
        <v>2.84</v>
      </c>
      <c r="AF20" s="55">
        <v>2.5</v>
      </c>
      <c r="AG20" s="56">
        <v>0.4</v>
      </c>
    </row>
    <row r="21" spans="1:33" ht="13.5" thickBot="1">
      <c r="A21" s="140"/>
      <c r="B21" s="33"/>
      <c r="C21" s="35" t="s">
        <v>14</v>
      </c>
      <c r="D21" s="37"/>
      <c r="E21" s="41">
        <f>E19*E20*E15/E16/1000</f>
        <v>6.666666666666667</v>
      </c>
      <c r="F21" s="12" t="s">
        <v>15</v>
      </c>
      <c r="I21" s="9"/>
      <c r="J21" s="10">
        <v>3</v>
      </c>
      <c r="K21" s="46">
        <f t="shared" si="0"/>
        <v>0.8494545454545452</v>
      </c>
      <c r="L21" s="23">
        <f t="shared" si="1"/>
        <v>1</v>
      </c>
      <c r="M21" s="23">
        <f t="shared" si="2"/>
        <v>0.16000000000000003</v>
      </c>
      <c r="N21" s="54">
        <v>0.4</v>
      </c>
      <c r="P21" s="131">
        <f t="shared" si="3"/>
        <v>25.666666666666664</v>
      </c>
      <c r="Q21" s="132"/>
      <c r="R21" s="111">
        <f t="shared" si="4"/>
        <v>38.5</v>
      </c>
      <c r="S21" s="109" t="str">
        <f t="shared" si="5"/>
        <v>5.5  x  7</v>
      </c>
      <c r="AA21" s="4"/>
      <c r="AB21" s="4"/>
      <c r="AC21" s="9"/>
      <c r="AD21" s="10">
        <v>3</v>
      </c>
      <c r="AE21" s="57">
        <v>2.123636363636363</v>
      </c>
      <c r="AF21" s="59">
        <v>2.5</v>
      </c>
      <c r="AG21" s="60">
        <v>0.4</v>
      </c>
    </row>
    <row r="22" spans="1:33" ht="13.5" thickBot="1">
      <c r="A22" s="25"/>
      <c r="B22" s="25"/>
      <c r="C22" s="26"/>
      <c r="D22" s="26"/>
      <c r="E22" s="26"/>
      <c r="F22" s="27"/>
      <c r="G22" s="28"/>
      <c r="H22" s="29"/>
      <c r="I22" s="142" t="s">
        <v>30</v>
      </c>
      <c r="J22" s="142"/>
      <c r="K22" s="142"/>
      <c r="L22" s="142"/>
      <c r="M22" s="142"/>
      <c r="N22" s="142"/>
      <c r="O22" s="26"/>
      <c r="P22" s="26"/>
      <c r="Q22" s="26"/>
      <c r="R22" s="26"/>
      <c r="S22" s="26"/>
      <c r="AA22" s="51"/>
      <c r="AC22" s="51" t="s">
        <v>30</v>
      </c>
      <c r="AD22" s="51"/>
      <c r="AE22" s="51"/>
      <c r="AF22" s="51"/>
      <c r="AG22" s="51"/>
    </row>
    <row r="23" spans="1:19" ht="12" customHeight="1" thickBot="1">
      <c r="A23" s="24"/>
      <c r="B23" s="24"/>
      <c r="C23" s="3"/>
      <c r="D23" s="3"/>
      <c r="E23" s="3"/>
      <c r="F23" s="3"/>
      <c r="G23" s="2"/>
      <c r="H23" s="3"/>
      <c r="I23" s="2"/>
      <c r="J23" s="3"/>
      <c r="K23" s="2"/>
      <c r="L23" s="3"/>
      <c r="S23" s="49" t="s">
        <v>51</v>
      </c>
    </row>
    <row r="24" spans="1:33" ht="21.75" customHeight="1">
      <c r="A24" s="135" t="s">
        <v>0</v>
      </c>
      <c r="B24" s="30"/>
      <c r="C24" s="155" t="s">
        <v>18</v>
      </c>
      <c r="D24" s="156"/>
      <c r="G24" s="171" t="s">
        <v>31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V24" s="176" t="s">
        <v>54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</row>
    <row r="25" spans="1:33" ht="18.75" customHeight="1">
      <c r="A25" s="136"/>
      <c r="B25" s="31"/>
      <c r="C25" s="47">
        <v>100</v>
      </c>
      <c r="D25" s="48" t="s">
        <v>17</v>
      </c>
      <c r="G25" s="101" t="s">
        <v>16</v>
      </c>
      <c r="H25" s="102"/>
      <c r="I25" s="96" t="s">
        <v>19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74" t="s">
        <v>24</v>
      </c>
      <c r="V25" s="77" t="s">
        <v>16</v>
      </c>
      <c r="W25" s="78"/>
      <c r="X25" s="79" t="s">
        <v>19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>
      <c r="A26" s="136"/>
      <c r="B26" s="31"/>
      <c r="C26" s="157" t="s">
        <v>37</v>
      </c>
      <c r="D26" s="158"/>
      <c r="G26" s="103" t="s">
        <v>52</v>
      </c>
      <c r="H26" s="104"/>
      <c r="I26" s="105">
        <f aca="true" t="shared" si="6" ref="I26:R26">X26</f>
        <v>0.2</v>
      </c>
      <c r="J26" s="106">
        <f t="shared" si="6"/>
        <v>0.4</v>
      </c>
      <c r="K26" s="106">
        <f t="shared" si="6"/>
        <v>0.6</v>
      </c>
      <c r="L26" s="106">
        <f t="shared" si="6"/>
        <v>0.8</v>
      </c>
      <c r="M26" s="106">
        <f t="shared" si="6"/>
        <v>1</v>
      </c>
      <c r="N26" s="106">
        <f t="shared" si="6"/>
        <v>1.2</v>
      </c>
      <c r="O26" s="106">
        <f t="shared" si="6"/>
        <v>1.4</v>
      </c>
      <c r="P26" s="106">
        <f t="shared" si="6"/>
        <v>1.6</v>
      </c>
      <c r="Q26" s="106">
        <f t="shared" si="6"/>
        <v>1.8</v>
      </c>
      <c r="R26" s="106">
        <f t="shared" si="6"/>
        <v>2</v>
      </c>
      <c r="S26" s="175"/>
      <c r="V26" s="79" t="s">
        <v>53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>
      <c r="A27" s="136"/>
      <c r="B27" s="31"/>
      <c r="C27" s="159"/>
      <c r="D27" s="160"/>
      <c r="G27" s="169">
        <f aca="true" t="shared" si="7" ref="G27:G44">R4</f>
        <v>1</v>
      </c>
      <c r="H27" s="170"/>
      <c r="I27" s="16">
        <f aca="true" t="shared" si="8" ref="I27:I44">IF(X27&lt;250,$C$25*1000/X27,)</f>
        <v>0</v>
      </c>
      <c r="J27" s="17">
        <f aca="true" t="shared" si="9" ref="J27:J44">IF(Y27&lt;250,$C$25*1000/Y27,)</f>
        <v>0</v>
      </c>
      <c r="K27" s="17">
        <f aca="true" t="shared" si="10" ref="K27:K44">IF(Z27&lt;250,$C$25*1000/Z27,)</f>
        <v>0</v>
      </c>
      <c r="L27" s="17">
        <f aca="true" t="shared" si="11" ref="L27:L44">IF(AA27&lt;250,$C$25*1000/AA27,)</f>
        <v>0</v>
      </c>
      <c r="M27" s="17">
        <f aca="true" t="shared" si="12" ref="M27:M44">IF(AB27&lt;250,$C$25*1000/AB27,)</f>
        <v>0</v>
      </c>
      <c r="N27" s="17">
        <f aca="true" t="shared" si="13" ref="N27:N44">IF(AC27&lt;250,$C$25*1000/AC27,)</f>
        <v>0</v>
      </c>
      <c r="O27" s="17">
        <f aca="true" t="shared" si="14" ref="O27:O44">IF(AD27&lt;250,$C$25*1000/AD27,)</f>
        <v>0</v>
      </c>
      <c r="P27" s="17">
        <f aca="true" t="shared" si="15" ref="P27:P44">IF(AE27&lt;250,$C$25*1000/AE27,)</f>
        <v>0</v>
      </c>
      <c r="Q27" s="17">
        <f aca="true" t="shared" si="16" ref="Q27:Q44">IF(AF27&lt;250,$C$25*1000/AF27,)</f>
        <v>0</v>
      </c>
      <c r="R27" s="17">
        <f aca="true" t="shared" si="17" ref="R27:R44">IF(AG27&lt;250,$C$25*1000/AG27,)</f>
        <v>0</v>
      </c>
      <c r="S27" s="18">
        <f aca="true" t="shared" si="18" ref="S27:S44">$C$25/($G27*$E$21*0.8)</f>
        <v>18.749999999999996</v>
      </c>
      <c r="V27" s="180">
        <f aca="true" t="shared" si="19" ref="V27:V44">R4</f>
        <v>1</v>
      </c>
      <c r="W27" s="181"/>
      <c r="X27" s="17">
        <f aca="true" t="shared" si="20" ref="X27:AG27">$C$25*100/($R4*$E$21*X$26)</f>
        <v>7499.999999999999</v>
      </c>
      <c r="Y27" s="17">
        <f t="shared" si="20"/>
        <v>3749.9999999999995</v>
      </c>
      <c r="Z27" s="17">
        <f t="shared" si="20"/>
        <v>2500</v>
      </c>
      <c r="AA27" s="17">
        <f t="shared" si="20"/>
        <v>1874.9999999999998</v>
      </c>
      <c r="AB27" s="17">
        <f t="shared" si="20"/>
        <v>1500</v>
      </c>
      <c r="AC27" s="17">
        <f t="shared" si="20"/>
        <v>1250</v>
      </c>
      <c r="AD27" s="17">
        <f t="shared" si="20"/>
        <v>1071.4285714285713</v>
      </c>
      <c r="AE27" s="17">
        <f t="shared" si="20"/>
        <v>937.4999999999999</v>
      </c>
      <c r="AF27" s="17">
        <f t="shared" si="20"/>
        <v>833.3333333333334</v>
      </c>
      <c r="AG27" s="17">
        <f t="shared" si="20"/>
        <v>750</v>
      </c>
    </row>
    <row r="28" spans="1:33" ht="12.75" customHeight="1">
      <c r="A28" s="136"/>
      <c r="B28" s="31"/>
      <c r="C28" s="70">
        <v>7</v>
      </c>
      <c r="D28" s="100" t="s">
        <v>36</v>
      </c>
      <c r="G28" s="127">
        <f t="shared" si="7"/>
        <v>2</v>
      </c>
      <c r="H28" s="128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4">
        <f t="shared" si="17"/>
        <v>0</v>
      </c>
      <c r="S28" s="19">
        <f t="shared" si="18"/>
        <v>9.374999999999998</v>
      </c>
      <c r="V28" s="129">
        <f t="shared" si="19"/>
        <v>2</v>
      </c>
      <c r="W28" s="130"/>
      <c r="X28" s="4">
        <f aca="true" t="shared" si="21" ref="X28:AG28">$C$25*100/($R5*$E$21*X$26)</f>
        <v>3749.9999999999995</v>
      </c>
      <c r="Y28" s="4">
        <f t="shared" si="21"/>
        <v>1874.9999999999998</v>
      </c>
      <c r="Z28" s="4">
        <f t="shared" si="21"/>
        <v>1250</v>
      </c>
      <c r="AA28" s="4">
        <f t="shared" si="21"/>
        <v>937.4999999999999</v>
      </c>
      <c r="AB28" s="4">
        <f t="shared" si="21"/>
        <v>750</v>
      </c>
      <c r="AC28" s="4">
        <f t="shared" si="21"/>
        <v>625</v>
      </c>
      <c r="AD28" s="4">
        <f t="shared" si="21"/>
        <v>535.7142857142857</v>
      </c>
      <c r="AE28" s="4">
        <f t="shared" si="21"/>
        <v>468.74999999999994</v>
      </c>
      <c r="AF28" s="4">
        <f t="shared" si="21"/>
        <v>416.6666666666667</v>
      </c>
      <c r="AG28" s="4">
        <f t="shared" si="21"/>
        <v>375</v>
      </c>
    </row>
    <row r="29" spans="1:33" ht="12.75">
      <c r="A29" s="136"/>
      <c r="B29" s="31"/>
      <c r="G29" s="127">
        <f t="shared" si="7"/>
        <v>2.5</v>
      </c>
      <c r="H29" s="128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0</v>
      </c>
      <c r="Q29" s="4">
        <f t="shared" si="16"/>
        <v>0</v>
      </c>
      <c r="R29" s="4">
        <f t="shared" si="17"/>
        <v>0</v>
      </c>
      <c r="S29" s="19">
        <f t="shared" si="18"/>
        <v>7.499999999999998</v>
      </c>
      <c r="V29" s="129">
        <f t="shared" si="19"/>
        <v>2.5</v>
      </c>
      <c r="W29" s="130"/>
      <c r="X29" s="4">
        <f aca="true" t="shared" si="22" ref="X29:AG29">$C$25*100/($R6*$E$21*X$26)</f>
        <v>2999.9999999999995</v>
      </c>
      <c r="Y29" s="4">
        <f t="shared" si="22"/>
        <v>1499.9999999999998</v>
      </c>
      <c r="Z29" s="4">
        <f t="shared" si="22"/>
        <v>1000</v>
      </c>
      <c r="AA29" s="4">
        <f t="shared" si="22"/>
        <v>749.9999999999999</v>
      </c>
      <c r="AB29" s="4">
        <f t="shared" si="22"/>
        <v>600</v>
      </c>
      <c r="AC29" s="4">
        <f t="shared" si="22"/>
        <v>500</v>
      </c>
      <c r="AD29" s="4">
        <f t="shared" si="22"/>
        <v>428.5714285714286</v>
      </c>
      <c r="AE29" s="4">
        <f t="shared" si="22"/>
        <v>374.99999999999994</v>
      </c>
      <c r="AF29" s="4">
        <f t="shared" si="22"/>
        <v>333.3333333333333</v>
      </c>
      <c r="AG29" s="4">
        <f t="shared" si="22"/>
        <v>300</v>
      </c>
    </row>
    <row r="30" spans="1:33" ht="12.75">
      <c r="A30" s="136"/>
      <c r="B30" s="31"/>
      <c r="G30" s="127">
        <f t="shared" si="7"/>
        <v>3</v>
      </c>
      <c r="H30" s="128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0</v>
      </c>
      <c r="P30" s="4">
        <f t="shared" si="15"/>
        <v>0</v>
      </c>
      <c r="Q30" s="4">
        <f t="shared" si="16"/>
        <v>0</v>
      </c>
      <c r="R30" s="4">
        <f t="shared" si="17"/>
        <v>0</v>
      </c>
      <c r="S30" s="19">
        <f t="shared" si="18"/>
        <v>6.25</v>
      </c>
      <c r="V30" s="129">
        <f t="shared" si="19"/>
        <v>3</v>
      </c>
      <c r="W30" s="130"/>
      <c r="X30" s="4">
        <f aca="true" t="shared" si="23" ref="X30:AG30">$C$25*100/($R7*$E$21*X$26)</f>
        <v>2500</v>
      </c>
      <c r="Y30" s="4">
        <f t="shared" si="23"/>
        <v>1250</v>
      </c>
      <c r="Z30" s="4">
        <f t="shared" si="23"/>
        <v>833.3333333333334</v>
      </c>
      <c r="AA30" s="4">
        <f t="shared" si="23"/>
        <v>625</v>
      </c>
      <c r="AB30" s="4">
        <f t="shared" si="23"/>
        <v>500</v>
      </c>
      <c r="AC30" s="4">
        <f t="shared" si="23"/>
        <v>416.6666666666667</v>
      </c>
      <c r="AD30" s="4">
        <f t="shared" si="23"/>
        <v>357.14285714285717</v>
      </c>
      <c r="AE30" s="4">
        <f t="shared" si="23"/>
        <v>312.5</v>
      </c>
      <c r="AF30" s="4">
        <f t="shared" si="23"/>
        <v>277.77777777777777</v>
      </c>
      <c r="AG30" s="4">
        <f t="shared" si="23"/>
        <v>250</v>
      </c>
    </row>
    <row r="31" spans="1:33" ht="12.75">
      <c r="A31" s="136"/>
      <c r="B31" s="31"/>
      <c r="G31" s="127">
        <f t="shared" si="7"/>
        <v>3.5</v>
      </c>
      <c r="H31" s="128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0</v>
      </c>
      <c r="O31" s="4">
        <f t="shared" si="14"/>
        <v>0</v>
      </c>
      <c r="P31" s="4">
        <f t="shared" si="15"/>
        <v>0</v>
      </c>
      <c r="Q31" s="4">
        <f t="shared" si="16"/>
        <v>420.0000000000001</v>
      </c>
      <c r="R31" s="4">
        <f t="shared" si="17"/>
        <v>466.6666666666667</v>
      </c>
      <c r="S31" s="19">
        <f t="shared" si="18"/>
        <v>5.357142857142857</v>
      </c>
      <c r="V31" s="129">
        <f t="shared" si="19"/>
        <v>3.5</v>
      </c>
      <c r="W31" s="130"/>
      <c r="X31" s="4">
        <f aca="true" t="shared" si="24" ref="X31:AG31">$C$25*100/($R8*$E$21*X$26)</f>
        <v>2142.8571428571427</v>
      </c>
      <c r="Y31" s="4">
        <f t="shared" si="24"/>
        <v>1071.4285714285713</v>
      </c>
      <c r="Z31" s="4">
        <f t="shared" si="24"/>
        <v>714.2857142857142</v>
      </c>
      <c r="AA31" s="4">
        <f t="shared" si="24"/>
        <v>535.7142857142857</v>
      </c>
      <c r="AB31" s="4">
        <f t="shared" si="24"/>
        <v>428.57142857142856</v>
      </c>
      <c r="AC31" s="4">
        <f t="shared" si="24"/>
        <v>357.1428571428571</v>
      </c>
      <c r="AD31" s="4">
        <f t="shared" si="24"/>
        <v>306.1224489795918</v>
      </c>
      <c r="AE31" s="4">
        <f t="shared" si="24"/>
        <v>267.85714285714283</v>
      </c>
      <c r="AF31" s="4">
        <f t="shared" si="24"/>
        <v>238.09523809523805</v>
      </c>
      <c r="AG31" s="4">
        <f t="shared" si="24"/>
        <v>214.28571428571428</v>
      </c>
    </row>
    <row r="32" spans="1:33" ht="12.75">
      <c r="A32" s="136"/>
      <c r="B32" s="31"/>
      <c r="G32" s="127">
        <f t="shared" si="7"/>
        <v>4</v>
      </c>
      <c r="H32" s="128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0</v>
      </c>
      <c r="N32" s="4">
        <f t="shared" si="13"/>
        <v>0</v>
      </c>
      <c r="O32" s="4">
        <f t="shared" si="14"/>
        <v>0</v>
      </c>
      <c r="P32" s="4">
        <f t="shared" si="15"/>
        <v>426.66666666666674</v>
      </c>
      <c r="Q32" s="4">
        <f t="shared" si="16"/>
        <v>480</v>
      </c>
      <c r="R32" s="4">
        <f t="shared" si="17"/>
        <v>533.3333333333334</v>
      </c>
      <c r="S32" s="19">
        <f t="shared" si="18"/>
        <v>4.687499999999999</v>
      </c>
      <c r="V32" s="129">
        <f t="shared" si="19"/>
        <v>4</v>
      </c>
      <c r="W32" s="130"/>
      <c r="X32" s="4">
        <f aca="true" t="shared" si="25" ref="X32:AG32">$C$25*100/($R9*$E$21*X$26)</f>
        <v>1874.9999999999998</v>
      </c>
      <c r="Y32" s="4">
        <f t="shared" si="25"/>
        <v>937.4999999999999</v>
      </c>
      <c r="Z32" s="4">
        <f t="shared" si="25"/>
        <v>625</v>
      </c>
      <c r="AA32" s="4">
        <f t="shared" si="25"/>
        <v>468.74999999999994</v>
      </c>
      <c r="AB32" s="4">
        <f t="shared" si="25"/>
        <v>375</v>
      </c>
      <c r="AC32" s="4">
        <f t="shared" si="25"/>
        <v>312.5</v>
      </c>
      <c r="AD32" s="4">
        <f t="shared" si="25"/>
        <v>267.85714285714283</v>
      </c>
      <c r="AE32" s="4">
        <f t="shared" si="25"/>
        <v>234.37499999999997</v>
      </c>
      <c r="AF32" s="4">
        <f t="shared" si="25"/>
        <v>208.33333333333334</v>
      </c>
      <c r="AG32" s="4">
        <f t="shared" si="25"/>
        <v>187.5</v>
      </c>
    </row>
    <row r="33" spans="1:33" ht="12.75">
      <c r="A33" s="136"/>
      <c r="B33" s="31"/>
      <c r="G33" s="127">
        <f t="shared" si="7"/>
        <v>4.5</v>
      </c>
      <c r="H33" s="128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0</v>
      </c>
      <c r="M33" s="4">
        <f t="shared" si="12"/>
        <v>0</v>
      </c>
      <c r="N33" s="4">
        <f t="shared" si="13"/>
        <v>0</v>
      </c>
      <c r="O33" s="4">
        <f t="shared" si="14"/>
        <v>420</v>
      </c>
      <c r="P33" s="4">
        <f t="shared" si="15"/>
        <v>480</v>
      </c>
      <c r="Q33" s="4">
        <f t="shared" si="16"/>
        <v>540</v>
      </c>
      <c r="R33" s="4">
        <f t="shared" si="17"/>
        <v>600</v>
      </c>
      <c r="S33" s="19">
        <f t="shared" si="18"/>
        <v>4.166666666666667</v>
      </c>
      <c r="V33" s="129">
        <f t="shared" si="19"/>
        <v>4.5</v>
      </c>
      <c r="W33" s="130"/>
      <c r="X33" s="4">
        <f aca="true" t="shared" si="26" ref="X33:AG33">$C$25*100/($R10*$E$21*X$26)</f>
        <v>1666.6666666666667</v>
      </c>
      <c r="Y33" s="4">
        <f t="shared" si="26"/>
        <v>833.3333333333334</v>
      </c>
      <c r="Z33" s="4">
        <f t="shared" si="26"/>
        <v>555.5555555555555</v>
      </c>
      <c r="AA33" s="4">
        <f t="shared" si="26"/>
        <v>416.6666666666667</v>
      </c>
      <c r="AB33" s="4">
        <f t="shared" si="26"/>
        <v>333.3333333333333</v>
      </c>
      <c r="AC33" s="4">
        <f t="shared" si="26"/>
        <v>277.77777777777777</v>
      </c>
      <c r="AD33" s="4">
        <f t="shared" si="26"/>
        <v>238.0952380952381</v>
      </c>
      <c r="AE33" s="4">
        <f t="shared" si="26"/>
        <v>208.33333333333334</v>
      </c>
      <c r="AF33" s="4">
        <f t="shared" si="26"/>
        <v>185.1851851851852</v>
      </c>
      <c r="AG33" s="4">
        <f t="shared" si="26"/>
        <v>166.66666666666666</v>
      </c>
    </row>
    <row r="34" spans="1:33" ht="12.75">
      <c r="A34" s="136"/>
      <c r="B34" s="31"/>
      <c r="G34" s="127">
        <f t="shared" si="7"/>
        <v>5</v>
      </c>
      <c r="H34" s="128"/>
      <c r="I34" s="13">
        <f t="shared" si="8"/>
        <v>0</v>
      </c>
      <c r="J34" s="4">
        <f t="shared" si="9"/>
        <v>0</v>
      </c>
      <c r="K34" s="4">
        <f t="shared" si="10"/>
        <v>0</v>
      </c>
      <c r="L34" s="4">
        <f t="shared" si="11"/>
        <v>0</v>
      </c>
      <c r="M34" s="4">
        <f t="shared" si="12"/>
        <v>0</v>
      </c>
      <c r="N34" s="4">
        <f t="shared" si="13"/>
        <v>0</v>
      </c>
      <c r="O34" s="4">
        <f t="shared" si="14"/>
        <v>466.66666666666663</v>
      </c>
      <c r="P34" s="4">
        <f t="shared" si="15"/>
        <v>533.3333333333334</v>
      </c>
      <c r="Q34" s="4">
        <f t="shared" si="16"/>
        <v>600</v>
      </c>
      <c r="R34" s="4">
        <f t="shared" si="17"/>
        <v>666.6666666666666</v>
      </c>
      <c r="S34" s="19">
        <f t="shared" si="18"/>
        <v>3.749999999999999</v>
      </c>
      <c r="V34" s="129">
        <f t="shared" si="19"/>
        <v>5</v>
      </c>
      <c r="W34" s="130"/>
      <c r="X34" s="4">
        <f aca="true" t="shared" si="27" ref="X34:AG34">$C$25*100/($R11*$E$21*X$26)</f>
        <v>1499.9999999999998</v>
      </c>
      <c r="Y34" s="4">
        <f t="shared" si="27"/>
        <v>749.9999999999999</v>
      </c>
      <c r="Z34" s="4">
        <f t="shared" si="27"/>
        <v>500</v>
      </c>
      <c r="AA34" s="4">
        <f t="shared" si="27"/>
        <v>374.99999999999994</v>
      </c>
      <c r="AB34" s="4">
        <f t="shared" si="27"/>
        <v>300</v>
      </c>
      <c r="AC34" s="4">
        <f t="shared" si="27"/>
        <v>250</v>
      </c>
      <c r="AD34" s="4">
        <f t="shared" si="27"/>
        <v>214.2857142857143</v>
      </c>
      <c r="AE34" s="4">
        <f t="shared" si="27"/>
        <v>187.49999999999997</v>
      </c>
      <c r="AF34" s="4">
        <f t="shared" si="27"/>
        <v>166.66666666666666</v>
      </c>
      <c r="AG34" s="4">
        <f t="shared" si="27"/>
        <v>150</v>
      </c>
    </row>
    <row r="35" spans="1:33" ht="12.75">
      <c r="A35" s="136"/>
      <c r="B35" s="31"/>
      <c r="G35" s="127">
        <f t="shared" si="7"/>
        <v>5.5</v>
      </c>
      <c r="H35" s="128"/>
      <c r="I35" s="13">
        <f t="shared" si="8"/>
        <v>0</v>
      </c>
      <c r="J35" s="4">
        <f t="shared" si="9"/>
        <v>0</v>
      </c>
      <c r="K35" s="4">
        <f t="shared" si="10"/>
        <v>0</v>
      </c>
      <c r="L35" s="4">
        <f t="shared" si="11"/>
        <v>0</v>
      </c>
      <c r="M35" s="4">
        <f t="shared" si="12"/>
        <v>0</v>
      </c>
      <c r="N35" s="4">
        <f t="shared" si="13"/>
        <v>440.0000000000001</v>
      </c>
      <c r="O35" s="4">
        <f t="shared" si="14"/>
        <v>513.3333333333334</v>
      </c>
      <c r="P35" s="4">
        <f t="shared" si="15"/>
        <v>586.6666666666669</v>
      </c>
      <c r="Q35" s="4">
        <f t="shared" si="16"/>
        <v>660.0000000000002</v>
      </c>
      <c r="R35" s="4">
        <f t="shared" si="17"/>
        <v>733.3333333333335</v>
      </c>
      <c r="S35" s="19">
        <f t="shared" si="18"/>
        <v>3.4090909090909083</v>
      </c>
      <c r="V35" s="129">
        <f t="shared" si="19"/>
        <v>5.5</v>
      </c>
      <c r="W35" s="130"/>
      <c r="X35" s="4">
        <f aca="true" t="shared" si="28" ref="X35:AG35">$C$25*100/($R12*$E$21*X$26)</f>
        <v>1363.6363636363633</v>
      </c>
      <c r="Y35" s="4">
        <f t="shared" si="28"/>
        <v>681.8181818181816</v>
      </c>
      <c r="Z35" s="4">
        <f t="shared" si="28"/>
        <v>454.54545454545445</v>
      </c>
      <c r="AA35" s="4">
        <f t="shared" si="28"/>
        <v>340.9090909090908</v>
      </c>
      <c r="AB35" s="4">
        <f t="shared" si="28"/>
        <v>272.7272727272727</v>
      </c>
      <c r="AC35" s="4">
        <f t="shared" si="28"/>
        <v>227.27272727272722</v>
      </c>
      <c r="AD35" s="4">
        <f t="shared" si="28"/>
        <v>194.8051948051948</v>
      </c>
      <c r="AE35" s="4">
        <f t="shared" si="28"/>
        <v>170.4545454545454</v>
      </c>
      <c r="AF35" s="4">
        <f t="shared" si="28"/>
        <v>151.51515151515147</v>
      </c>
      <c r="AG35" s="4">
        <f t="shared" si="28"/>
        <v>136.36363636363635</v>
      </c>
    </row>
    <row r="36" spans="1:33" ht="12.75">
      <c r="A36" s="136"/>
      <c r="B36" s="31"/>
      <c r="G36" s="127">
        <f t="shared" si="7"/>
        <v>7</v>
      </c>
      <c r="H36" s="128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466.6666666666667</v>
      </c>
      <c r="N36" s="4">
        <f t="shared" si="13"/>
        <v>560</v>
      </c>
      <c r="O36" s="4">
        <f t="shared" si="14"/>
        <v>653.3333333333334</v>
      </c>
      <c r="P36" s="4">
        <f t="shared" si="15"/>
        <v>746.6666666666667</v>
      </c>
      <c r="Q36" s="4">
        <f t="shared" si="16"/>
        <v>840.0000000000002</v>
      </c>
      <c r="R36" s="4">
        <f t="shared" si="17"/>
        <v>933.3333333333334</v>
      </c>
      <c r="S36" s="19">
        <f t="shared" si="18"/>
        <v>2.6785714285714284</v>
      </c>
      <c r="V36" s="129">
        <f t="shared" si="19"/>
        <v>7</v>
      </c>
      <c r="W36" s="130"/>
      <c r="X36" s="4">
        <f aca="true" t="shared" si="29" ref="X36:AG36">$C$25*100/($R13*$E$21*X$26)</f>
        <v>1071.4285714285713</v>
      </c>
      <c r="Y36" s="4">
        <f t="shared" si="29"/>
        <v>535.7142857142857</v>
      </c>
      <c r="Z36" s="4">
        <f t="shared" si="29"/>
        <v>357.1428571428571</v>
      </c>
      <c r="AA36" s="4">
        <f t="shared" si="29"/>
        <v>267.85714285714283</v>
      </c>
      <c r="AB36" s="4">
        <f t="shared" si="29"/>
        <v>214.28571428571428</v>
      </c>
      <c r="AC36" s="4">
        <f t="shared" si="29"/>
        <v>178.57142857142856</v>
      </c>
      <c r="AD36" s="4">
        <f t="shared" si="29"/>
        <v>153.0612244897959</v>
      </c>
      <c r="AE36" s="4">
        <f t="shared" si="29"/>
        <v>133.92857142857142</v>
      </c>
      <c r="AF36" s="4">
        <f t="shared" si="29"/>
        <v>119.04761904761902</v>
      </c>
      <c r="AG36" s="4">
        <f t="shared" si="29"/>
        <v>107.14285714285714</v>
      </c>
    </row>
    <row r="37" spans="1:33" ht="12.75">
      <c r="A37" s="136"/>
      <c r="B37" s="31"/>
      <c r="G37" s="127">
        <f t="shared" si="7"/>
        <v>14</v>
      </c>
      <c r="H37" s="128"/>
      <c r="I37" s="13">
        <f t="shared" si="8"/>
        <v>0</v>
      </c>
      <c r="J37" s="4">
        <f t="shared" si="9"/>
        <v>0</v>
      </c>
      <c r="K37" s="4">
        <f t="shared" si="10"/>
        <v>560</v>
      </c>
      <c r="L37" s="4">
        <f t="shared" si="11"/>
        <v>746.6666666666667</v>
      </c>
      <c r="M37" s="4">
        <f t="shared" si="12"/>
        <v>933.3333333333334</v>
      </c>
      <c r="N37" s="4">
        <f t="shared" si="13"/>
        <v>1120</v>
      </c>
      <c r="O37" s="4">
        <f t="shared" si="14"/>
        <v>1306.6666666666667</v>
      </c>
      <c r="P37" s="4">
        <f t="shared" si="15"/>
        <v>1493.3333333333335</v>
      </c>
      <c r="Q37" s="4">
        <f t="shared" si="16"/>
        <v>1680.0000000000005</v>
      </c>
      <c r="R37" s="4">
        <f t="shared" si="17"/>
        <v>1866.6666666666667</v>
      </c>
      <c r="S37" s="19">
        <f t="shared" si="18"/>
        <v>1.3392857142857142</v>
      </c>
      <c r="V37" s="129">
        <f t="shared" si="19"/>
        <v>14</v>
      </c>
      <c r="W37" s="130"/>
      <c r="X37" s="4">
        <f aca="true" t="shared" si="30" ref="X37:AG37">$C$25*100/($R14*$E$21*X$26)</f>
        <v>535.7142857142857</v>
      </c>
      <c r="Y37" s="4">
        <f t="shared" si="30"/>
        <v>267.85714285714283</v>
      </c>
      <c r="Z37" s="4">
        <f t="shared" si="30"/>
        <v>178.57142857142856</v>
      </c>
      <c r="AA37" s="4">
        <f t="shared" si="30"/>
        <v>133.92857142857142</v>
      </c>
      <c r="AB37" s="4">
        <f t="shared" si="30"/>
        <v>107.14285714285714</v>
      </c>
      <c r="AC37" s="4">
        <f t="shared" si="30"/>
        <v>89.28571428571428</v>
      </c>
      <c r="AD37" s="4">
        <f t="shared" si="30"/>
        <v>76.53061224489795</v>
      </c>
      <c r="AE37" s="4">
        <f t="shared" si="30"/>
        <v>66.96428571428571</v>
      </c>
      <c r="AF37" s="4">
        <f t="shared" si="30"/>
        <v>59.52380952380951</v>
      </c>
      <c r="AG37" s="4">
        <f t="shared" si="30"/>
        <v>53.57142857142857</v>
      </c>
    </row>
    <row r="38" spans="1:33" ht="12.75">
      <c r="A38" s="136"/>
      <c r="B38" s="31"/>
      <c r="G38" s="127">
        <f t="shared" si="7"/>
        <v>17.5</v>
      </c>
      <c r="H38" s="128"/>
      <c r="I38" s="13">
        <f t="shared" si="8"/>
        <v>0</v>
      </c>
      <c r="J38" s="4">
        <f t="shared" si="9"/>
        <v>466.6666666666667</v>
      </c>
      <c r="K38" s="4">
        <f t="shared" si="10"/>
        <v>700</v>
      </c>
      <c r="L38" s="4">
        <f t="shared" si="11"/>
        <v>933.3333333333334</v>
      </c>
      <c r="M38" s="4">
        <f t="shared" si="12"/>
        <v>1166.6666666666667</v>
      </c>
      <c r="N38" s="4">
        <f t="shared" si="13"/>
        <v>1400</v>
      </c>
      <c r="O38" s="4">
        <f t="shared" si="14"/>
        <v>1633.3333333333333</v>
      </c>
      <c r="P38" s="4">
        <f t="shared" si="15"/>
        <v>1866.6666666666667</v>
      </c>
      <c r="Q38" s="4">
        <f t="shared" si="16"/>
        <v>2100</v>
      </c>
      <c r="R38" s="4">
        <f t="shared" si="17"/>
        <v>2333.3333333333335</v>
      </c>
      <c r="S38" s="19">
        <f t="shared" si="18"/>
        <v>1.0714285714285714</v>
      </c>
      <c r="V38" s="129">
        <f t="shared" si="19"/>
        <v>17.5</v>
      </c>
      <c r="W38" s="130"/>
      <c r="X38" s="4">
        <f aca="true" t="shared" si="31" ref="X38:AG38">$C$25*100/($R15*$E$21*X$26)</f>
        <v>428.57142857142856</v>
      </c>
      <c r="Y38" s="4">
        <f t="shared" si="31"/>
        <v>214.28571428571428</v>
      </c>
      <c r="Z38" s="4">
        <f t="shared" si="31"/>
        <v>142.85714285714286</v>
      </c>
      <c r="AA38" s="4">
        <f t="shared" si="31"/>
        <v>107.14285714285714</v>
      </c>
      <c r="AB38" s="4">
        <f t="shared" si="31"/>
        <v>85.71428571428571</v>
      </c>
      <c r="AC38" s="4">
        <f t="shared" si="31"/>
        <v>71.42857142857143</v>
      </c>
      <c r="AD38" s="4">
        <f t="shared" si="31"/>
        <v>61.224489795918366</v>
      </c>
      <c r="AE38" s="4">
        <f t="shared" si="31"/>
        <v>53.57142857142857</v>
      </c>
      <c r="AF38" s="4">
        <f t="shared" si="31"/>
        <v>47.61904761904762</v>
      </c>
      <c r="AG38" s="4">
        <f t="shared" si="31"/>
        <v>42.857142857142854</v>
      </c>
    </row>
    <row r="39" spans="1:33" ht="12.75">
      <c r="A39" s="136"/>
      <c r="B39" s="31"/>
      <c r="G39" s="127">
        <f t="shared" si="7"/>
        <v>21</v>
      </c>
      <c r="H39" s="128"/>
      <c r="I39" s="13">
        <f t="shared" si="8"/>
        <v>0</v>
      </c>
      <c r="J39" s="4">
        <f t="shared" si="9"/>
        <v>560</v>
      </c>
      <c r="K39" s="4">
        <f t="shared" si="10"/>
        <v>840</v>
      </c>
      <c r="L39" s="4">
        <f t="shared" si="11"/>
        <v>1120</v>
      </c>
      <c r="M39" s="4">
        <f t="shared" si="12"/>
        <v>1400</v>
      </c>
      <c r="N39" s="4">
        <f t="shared" si="13"/>
        <v>1680</v>
      </c>
      <c r="O39" s="4">
        <f t="shared" si="14"/>
        <v>1960</v>
      </c>
      <c r="P39" s="4">
        <f t="shared" si="15"/>
        <v>2240</v>
      </c>
      <c r="Q39" s="4">
        <f t="shared" si="16"/>
        <v>2520</v>
      </c>
      <c r="R39" s="4">
        <f t="shared" si="17"/>
        <v>2800</v>
      </c>
      <c r="S39" s="19">
        <f t="shared" si="18"/>
        <v>0.8928571428571429</v>
      </c>
      <c r="V39" s="129">
        <f t="shared" si="19"/>
        <v>21</v>
      </c>
      <c r="W39" s="130"/>
      <c r="X39" s="4">
        <f aca="true" t="shared" si="32" ref="X39:AG39">$C$25*100/($R16*$E$21*X$26)</f>
        <v>357.14285714285717</v>
      </c>
      <c r="Y39" s="4">
        <f t="shared" si="32"/>
        <v>178.57142857142858</v>
      </c>
      <c r="Z39" s="4">
        <f t="shared" si="32"/>
        <v>119.04761904761905</v>
      </c>
      <c r="AA39" s="4">
        <f t="shared" si="32"/>
        <v>89.28571428571429</v>
      </c>
      <c r="AB39" s="4">
        <f t="shared" si="32"/>
        <v>71.42857142857143</v>
      </c>
      <c r="AC39" s="4">
        <f t="shared" si="32"/>
        <v>59.523809523809526</v>
      </c>
      <c r="AD39" s="4">
        <f t="shared" si="32"/>
        <v>51.02040816326531</v>
      </c>
      <c r="AE39" s="4">
        <f t="shared" si="32"/>
        <v>44.642857142857146</v>
      </c>
      <c r="AF39" s="4">
        <f t="shared" si="32"/>
        <v>39.682539682539684</v>
      </c>
      <c r="AG39" s="4">
        <f t="shared" si="32"/>
        <v>35.714285714285715</v>
      </c>
    </row>
    <row r="40" spans="1:33" ht="12.75">
      <c r="A40" s="136"/>
      <c r="B40" s="31"/>
      <c r="G40" s="127">
        <f t="shared" si="7"/>
        <v>24.5</v>
      </c>
      <c r="H40" s="128"/>
      <c r="I40" s="13">
        <f t="shared" si="8"/>
        <v>0</v>
      </c>
      <c r="J40" s="4">
        <f t="shared" si="9"/>
        <v>653.3333333333334</v>
      </c>
      <c r="K40" s="4">
        <f t="shared" si="10"/>
        <v>980</v>
      </c>
      <c r="L40" s="4">
        <f t="shared" si="11"/>
        <v>1306.6666666666667</v>
      </c>
      <c r="M40" s="4">
        <f t="shared" si="12"/>
        <v>1633.3333333333333</v>
      </c>
      <c r="N40" s="4">
        <f t="shared" si="13"/>
        <v>1960</v>
      </c>
      <c r="O40" s="4">
        <f t="shared" si="14"/>
        <v>2286.6666666666665</v>
      </c>
      <c r="P40" s="4">
        <f t="shared" si="15"/>
        <v>2613.3333333333335</v>
      </c>
      <c r="Q40" s="4">
        <f t="shared" si="16"/>
        <v>2940.0000000000005</v>
      </c>
      <c r="R40" s="4">
        <f t="shared" si="17"/>
        <v>3266.6666666666665</v>
      </c>
      <c r="S40" s="19">
        <f t="shared" si="18"/>
        <v>0.7653061224489794</v>
      </c>
      <c r="V40" s="129">
        <f t="shared" si="19"/>
        <v>24.5</v>
      </c>
      <c r="W40" s="130"/>
      <c r="X40" s="4">
        <f aca="true" t="shared" si="33" ref="X40:AG40">$C$25*100/($R17*$E$21*X$26)</f>
        <v>306.1224489795918</v>
      </c>
      <c r="Y40" s="4">
        <f t="shared" si="33"/>
        <v>153.0612244897959</v>
      </c>
      <c r="Z40" s="4">
        <f t="shared" si="33"/>
        <v>102.04081632653062</v>
      </c>
      <c r="AA40" s="4">
        <f t="shared" si="33"/>
        <v>76.53061224489795</v>
      </c>
      <c r="AB40" s="4">
        <f t="shared" si="33"/>
        <v>61.224489795918366</v>
      </c>
      <c r="AC40" s="4">
        <f t="shared" si="33"/>
        <v>51.02040816326531</v>
      </c>
      <c r="AD40" s="4">
        <f t="shared" si="33"/>
        <v>43.73177842565598</v>
      </c>
      <c r="AE40" s="4">
        <f t="shared" si="33"/>
        <v>38.265306122448976</v>
      </c>
      <c r="AF40" s="4">
        <f t="shared" si="33"/>
        <v>34.01360544217687</v>
      </c>
      <c r="AG40" s="4">
        <f t="shared" si="33"/>
        <v>30.612244897959183</v>
      </c>
    </row>
    <row r="41" spans="1:33" ht="12.75">
      <c r="A41" s="136"/>
      <c r="B41" s="31"/>
      <c r="G41" s="127">
        <f t="shared" si="7"/>
        <v>28</v>
      </c>
      <c r="H41" s="128"/>
      <c r="I41" s="13">
        <f t="shared" si="8"/>
        <v>0</v>
      </c>
      <c r="J41" s="4">
        <f t="shared" si="9"/>
        <v>746.6666666666667</v>
      </c>
      <c r="K41" s="4">
        <f t="shared" si="10"/>
        <v>1120</v>
      </c>
      <c r="L41" s="4">
        <f t="shared" si="11"/>
        <v>1493.3333333333335</v>
      </c>
      <c r="M41" s="4">
        <f t="shared" si="12"/>
        <v>1866.6666666666667</v>
      </c>
      <c r="N41" s="4">
        <f t="shared" si="13"/>
        <v>2240</v>
      </c>
      <c r="O41" s="4">
        <f t="shared" si="14"/>
        <v>2613.3333333333335</v>
      </c>
      <c r="P41" s="4">
        <f t="shared" si="15"/>
        <v>2986.666666666667</v>
      </c>
      <c r="Q41" s="4">
        <f t="shared" si="16"/>
        <v>3360.000000000001</v>
      </c>
      <c r="R41" s="4">
        <f t="shared" si="17"/>
        <v>3733.3333333333335</v>
      </c>
      <c r="S41" s="19">
        <f t="shared" si="18"/>
        <v>0.6696428571428571</v>
      </c>
      <c r="V41" s="129">
        <f t="shared" si="19"/>
        <v>28</v>
      </c>
      <c r="W41" s="130"/>
      <c r="X41" s="4">
        <f aca="true" t="shared" si="34" ref="X41:AG41">$C$25*100/($R18*$E$21*X$26)</f>
        <v>267.85714285714283</v>
      </c>
      <c r="Y41" s="4">
        <f t="shared" si="34"/>
        <v>133.92857142857142</v>
      </c>
      <c r="Z41" s="4">
        <f t="shared" si="34"/>
        <v>89.28571428571428</v>
      </c>
      <c r="AA41" s="4">
        <f t="shared" si="34"/>
        <v>66.96428571428571</v>
      </c>
      <c r="AB41" s="4">
        <f t="shared" si="34"/>
        <v>53.57142857142857</v>
      </c>
      <c r="AC41" s="4">
        <f t="shared" si="34"/>
        <v>44.64285714285714</v>
      </c>
      <c r="AD41" s="4">
        <f t="shared" si="34"/>
        <v>38.265306122448976</v>
      </c>
      <c r="AE41" s="4">
        <f t="shared" si="34"/>
        <v>33.482142857142854</v>
      </c>
      <c r="AF41" s="4">
        <f t="shared" si="34"/>
        <v>29.761904761904756</v>
      </c>
      <c r="AG41" s="4">
        <f t="shared" si="34"/>
        <v>26.785714285714285</v>
      </c>
    </row>
    <row r="42" spans="1:33" ht="12.75">
      <c r="A42" s="136"/>
      <c r="B42" s="31"/>
      <c r="G42" s="127">
        <f t="shared" si="7"/>
        <v>31.5</v>
      </c>
      <c r="H42" s="128"/>
      <c r="I42" s="13">
        <f t="shared" si="8"/>
        <v>420</v>
      </c>
      <c r="J42" s="4">
        <f t="shared" si="9"/>
        <v>840</v>
      </c>
      <c r="K42" s="4">
        <f t="shared" si="10"/>
        <v>1260</v>
      </c>
      <c r="L42" s="4">
        <f t="shared" si="11"/>
        <v>1680</v>
      </c>
      <c r="M42" s="4">
        <f t="shared" si="12"/>
        <v>2100</v>
      </c>
      <c r="N42" s="4">
        <f t="shared" si="13"/>
        <v>2520</v>
      </c>
      <c r="O42" s="4">
        <f t="shared" si="14"/>
        <v>2940.0000000000005</v>
      </c>
      <c r="P42" s="4">
        <f t="shared" si="15"/>
        <v>3360</v>
      </c>
      <c r="Q42" s="4">
        <f t="shared" si="16"/>
        <v>3780</v>
      </c>
      <c r="R42" s="4">
        <f t="shared" si="17"/>
        <v>4200</v>
      </c>
      <c r="S42" s="19">
        <f t="shared" si="18"/>
        <v>0.5952380952380952</v>
      </c>
      <c r="V42" s="129">
        <f t="shared" si="19"/>
        <v>31.5</v>
      </c>
      <c r="W42" s="130"/>
      <c r="X42" s="4">
        <f aca="true" t="shared" si="35" ref="X42:AG42">$C$25*100/($R19*$E$21*X$26)</f>
        <v>238.0952380952381</v>
      </c>
      <c r="Y42" s="4">
        <f t="shared" si="35"/>
        <v>119.04761904761905</v>
      </c>
      <c r="Z42" s="4">
        <f t="shared" si="35"/>
        <v>79.36507936507937</v>
      </c>
      <c r="AA42" s="4">
        <f t="shared" si="35"/>
        <v>59.523809523809526</v>
      </c>
      <c r="AB42" s="4">
        <f t="shared" si="35"/>
        <v>47.61904761904762</v>
      </c>
      <c r="AC42" s="4">
        <f t="shared" si="35"/>
        <v>39.682539682539684</v>
      </c>
      <c r="AD42" s="4">
        <f t="shared" si="35"/>
        <v>34.01360544217687</v>
      </c>
      <c r="AE42" s="4">
        <f t="shared" si="35"/>
        <v>29.761904761904763</v>
      </c>
      <c r="AF42" s="4">
        <f t="shared" si="35"/>
        <v>26.455026455026456</v>
      </c>
      <c r="AG42" s="4">
        <f t="shared" si="35"/>
        <v>23.80952380952381</v>
      </c>
    </row>
    <row r="43" spans="1:33" ht="12.75">
      <c r="A43" s="136"/>
      <c r="B43" s="31"/>
      <c r="G43" s="127">
        <f t="shared" si="7"/>
        <v>35</v>
      </c>
      <c r="H43" s="128"/>
      <c r="I43" s="13">
        <f t="shared" si="8"/>
        <v>466.6666666666667</v>
      </c>
      <c r="J43" s="4">
        <f t="shared" si="9"/>
        <v>933.3333333333334</v>
      </c>
      <c r="K43" s="4">
        <f t="shared" si="10"/>
        <v>1400</v>
      </c>
      <c r="L43" s="4">
        <f t="shared" si="11"/>
        <v>1866.6666666666667</v>
      </c>
      <c r="M43" s="4">
        <f t="shared" si="12"/>
        <v>2333.3333333333335</v>
      </c>
      <c r="N43" s="4">
        <f t="shared" si="13"/>
        <v>2800</v>
      </c>
      <c r="O43" s="4">
        <f t="shared" si="14"/>
        <v>3266.6666666666665</v>
      </c>
      <c r="P43" s="4">
        <f t="shared" si="15"/>
        <v>3733.3333333333335</v>
      </c>
      <c r="Q43" s="4">
        <f t="shared" si="16"/>
        <v>4200</v>
      </c>
      <c r="R43" s="4">
        <f t="shared" si="17"/>
        <v>4666.666666666667</v>
      </c>
      <c r="S43" s="19">
        <f t="shared" si="18"/>
        <v>0.5357142857142857</v>
      </c>
      <c r="V43" s="129">
        <f t="shared" si="19"/>
        <v>35</v>
      </c>
      <c r="W43" s="130"/>
      <c r="X43" s="4">
        <f aca="true" t="shared" si="36" ref="X43:AG43">$C$25*100/($R20*$E$21*X$26)</f>
        <v>214.28571428571428</v>
      </c>
      <c r="Y43" s="4">
        <f t="shared" si="36"/>
        <v>107.14285714285714</v>
      </c>
      <c r="Z43" s="4">
        <f t="shared" si="36"/>
        <v>71.42857142857143</v>
      </c>
      <c r="AA43" s="4">
        <f t="shared" si="36"/>
        <v>53.57142857142857</v>
      </c>
      <c r="AB43" s="4">
        <f t="shared" si="36"/>
        <v>42.857142857142854</v>
      </c>
      <c r="AC43" s="4">
        <f t="shared" si="36"/>
        <v>35.714285714285715</v>
      </c>
      <c r="AD43" s="4">
        <f t="shared" si="36"/>
        <v>30.612244897959183</v>
      </c>
      <c r="AE43" s="4">
        <f t="shared" si="36"/>
        <v>26.785714285714285</v>
      </c>
      <c r="AF43" s="4">
        <f t="shared" si="36"/>
        <v>23.80952380952381</v>
      </c>
      <c r="AG43" s="4">
        <f t="shared" si="36"/>
        <v>21.428571428571427</v>
      </c>
    </row>
    <row r="44" spans="1:33" ht="13.5" thickBot="1">
      <c r="A44" s="137"/>
      <c r="B44" s="31"/>
      <c r="G44" s="182">
        <f t="shared" si="7"/>
        <v>38.5</v>
      </c>
      <c r="H44" s="183"/>
      <c r="I44" s="14">
        <f t="shared" si="8"/>
        <v>513.3333333333335</v>
      </c>
      <c r="J44" s="15">
        <f t="shared" si="9"/>
        <v>1026.666666666667</v>
      </c>
      <c r="K44" s="15">
        <f t="shared" si="10"/>
        <v>1540.0000000000002</v>
      </c>
      <c r="L44" s="15">
        <f t="shared" si="11"/>
        <v>2053.333333333334</v>
      </c>
      <c r="M44" s="15">
        <f t="shared" si="12"/>
        <v>2566.666666666667</v>
      </c>
      <c r="N44" s="15">
        <f t="shared" si="13"/>
        <v>3080.0000000000005</v>
      </c>
      <c r="O44" s="15">
        <f t="shared" si="14"/>
        <v>3593.333333333333</v>
      </c>
      <c r="P44" s="15">
        <f t="shared" si="15"/>
        <v>4106.666666666668</v>
      </c>
      <c r="Q44" s="15">
        <f t="shared" si="16"/>
        <v>4620</v>
      </c>
      <c r="R44" s="15">
        <f t="shared" si="17"/>
        <v>5133.333333333334</v>
      </c>
      <c r="S44" s="20">
        <f t="shared" si="18"/>
        <v>0.4870129870129869</v>
      </c>
      <c r="V44" s="163">
        <f t="shared" si="19"/>
        <v>38.5</v>
      </c>
      <c r="W44" s="164"/>
      <c r="X44" s="15">
        <f aca="true" t="shared" si="37" ref="X44:AG44">$C$25*100/($R21*$E$21*X$26)</f>
        <v>194.80519480519476</v>
      </c>
      <c r="Y44" s="15">
        <f t="shared" si="37"/>
        <v>97.40259740259738</v>
      </c>
      <c r="Z44" s="15">
        <f t="shared" si="37"/>
        <v>64.93506493506493</v>
      </c>
      <c r="AA44" s="15">
        <f t="shared" si="37"/>
        <v>48.70129870129869</v>
      </c>
      <c r="AB44" s="15">
        <f t="shared" si="37"/>
        <v>38.96103896103896</v>
      </c>
      <c r="AC44" s="15">
        <f t="shared" si="37"/>
        <v>32.467532467532465</v>
      </c>
      <c r="AD44" s="15">
        <f t="shared" si="37"/>
        <v>27.82931354359926</v>
      </c>
      <c r="AE44" s="15">
        <f t="shared" si="37"/>
        <v>24.350649350649345</v>
      </c>
      <c r="AF44" s="15">
        <f t="shared" si="37"/>
        <v>21.645021645021643</v>
      </c>
      <c r="AG44" s="15">
        <f t="shared" si="37"/>
        <v>19.48051948051948</v>
      </c>
    </row>
  </sheetData>
  <sheetProtection password="E7C8" sheet="1" objects="1" scenarios="1"/>
  <mergeCells count="82"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V38:W38"/>
    <mergeCell ref="V39:W39"/>
    <mergeCell ref="V40:W40"/>
    <mergeCell ref="V33:W33"/>
    <mergeCell ref="V34:W34"/>
    <mergeCell ref="V35:W35"/>
    <mergeCell ref="V36:W36"/>
    <mergeCell ref="V37:W37"/>
    <mergeCell ref="V41:W41"/>
    <mergeCell ref="V42:W42"/>
    <mergeCell ref="V43:W43"/>
    <mergeCell ref="V44:W44"/>
    <mergeCell ref="I3:J3"/>
    <mergeCell ref="V30:W30"/>
    <mergeCell ref="V31:W31"/>
    <mergeCell ref="V32:W32"/>
    <mergeCell ref="R9:S9"/>
    <mergeCell ref="R10:S10"/>
    <mergeCell ref="R11:S11"/>
    <mergeCell ref="R12:S12"/>
    <mergeCell ref="R5:S5"/>
    <mergeCell ref="R6:S6"/>
    <mergeCell ref="C10:F13"/>
    <mergeCell ref="C14:E14"/>
    <mergeCell ref="C24:D24"/>
    <mergeCell ref="G30:H30"/>
    <mergeCell ref="C26:D27"/>
    <mergeCell ref="P12:Q12"/>
    <mergeCell ref="G31:H31"/>
    <mergeCell ref="P13:Q13"/>
    <mergeCell ref="G32:H32"/>
    <mergeCell ref="I22:N22"/>
    <mergeCell ref="P18:Q18"/>
    <mergeCell ref="P19:Q19"/>
    <mergeCell ref="P20:Q20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R4:S4"/>
    <mergeCell ref="G28:H28"/>
    <mergeCell ref="V28:W28"/>
    <mergeCell ref="R8:S8"/>
    <mergeCell ref="P21:Q21"/>
    <mergeCell ref="P14:Q14"/>
    <mergeCell ref="P15:Q15"/>
    <mergeCell ref="P16:Q16"/>
    <mergeCell ref="P17:Q17"/>
    <mergeCell ref="R7:S7"/>
    <mergeCell ref="X3:Y3"/>
    <mergeCell ref="V1:Z2"/>
    <mergeCell ref="P2:Q3"/>
    <mergeCell ref="P1:S1"/>
    <mergeCell ref="V3:W3"/>
  </mergeCell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300" verticalDpi="300" orientation="landscape" paperSize="9" scale="79" r:id="rId11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legacyDrawingHF r:id="rId10"/>
  <oleObjects>
    <oleObject progId="CorelDraw.Graphic.7" shapeId="334280" r:id="rId2"/>
    <oleObject progId="CorelDraw.Graphic.7" shapeId="334281" r:id="rId3"/>
    <oleObject progId="CorelDraw.Graphic.7" shapeId="334282" r:id="rId4"/>
    <oleObject progId="CorelDraw.Graphic.7" shapeId="334283" r:id="rId5"/>
    <oleObject progId="CorelDraw.Graphic.7" shapeId="334284" r:id="rId6"/>
    <oleObject progId="CorelDraw.Graphic.7" shapeId="33428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workbookViewId="0" topLeftCell="A1">
      <selection activeCell="E25" sqref="E25"/>
    </sheetView>
  </sheetViews>
  <sheetFormatPr defaultColWidth="11.421875" defaultRowHeight="12.75"/>
  <cols>
    <col min="2" max="2" width="17.421875" style="0" customWidth="1"/>
    <col min="3" max="3" width="15.57421875" style="0" customWidth="1"/>
    <col min="4" max="4" width="4.28125" style="0" customWidth="1"/>
    <col min="5" max="5" width="6.8515625" style="0" customWidth="1"/>
    <col min="6" max="7" width="8.57421875" style="0" customWidth="1"/>
    <col min="8" max="18" width="7.7109375" style="0" customWidth="1"/>
    <col min="19" max="19" width="11.28125" style="0" customWidth="1"/>
    <col min="20" max="21" width="13.57421875" style="0" customWidth="1"/>
    <col min="22" max="22" width="11.57421875" style="0" bestFit="1" customWidth="1"/>
    <col min="25" max="25" width="8.421875" style="0" customWidth="1"/>
    <col min="26" max="33" width="8.57421875" style="0" bestFit="1" customWidth="1"/>
  </cols>
  <sheetData>
    <row r="1" spans="1:33" ht="24.75" customHeight="1">
      <c r="A1" s="184" t="s">
        <v>39</v>
      </c>
      <c r="B1" s="32"/>
      <c r="E1" s="1"/>
      <c r="I1" s="87" t="s">
        <v>27</v>
      </c>
      <c r="J1" s="88"/>
      <c r="K1" s="88"/>
      <c r="L1" s="88"/>
      <c r="M1" s="88"/>
      <c r="N1" s="89"/>
      <c r="P1" s="120" t="s">
        <v>26</v>
      </c>
      <c r="Q1" s="121"/>
      <c r="R1" s="121"/>
      <c r="S1" s="122"/>
      <c r="V1" s="114" t="s">
        <v>39</v>
      </c>
      <c r="W1" s="114"/>
      <c r="X1" s="114"/>
      <c r="Y1" s="114"/>
      <c r="Z1" s="114"/>
      <c r="AC1" s="73" t="s">
        <v>38</v>
      </c>
      <c r="AD1" s="74"/>
      <c r="AE1" s="74"/>
      <c r="AF1" s="74"/>
      <c r="AG1" s="74"/>
    </row>
    <row r="2" spans="1:33" ht="24.75" customHeight="1">
      <c r="A2" s="185"/>
      <c r="B2" s="33"/>
      <c r="E2" s="1"/>
      <c r="I2" s="178" t="s">
        <v>21</v>
      </c>
      <c r="J2" s="179"/>
      <c r="K2" s="90"/>
      <c r="L2" s="90"/>
      <c r="M2" s="91"/>
      <c r="N2" s="92" t="s">
        <v>32</v>
      </c>
      <c r="P2" s="116" t="s">
        <v>25</v>
      </c>
      <c r="Q2" s="117"/>
      <c r="R2" s="96" t="s">
        <v>16</v>
      </c>
      <c r="S2" s="97"/>
      <c r="V2" s="115"/>
      <c r="W2" s="115"/>
      <c r="X2" s="115"/>
      <c r="Y2" s="115"/>
      <c r="Z2" s="115"/>
      <c r="AC2" s="165" t="s">
        <v>21</v>
      </c>
      <c r="AD2" s="166"/>
      <c r="AE2" s="75"/>
      <c r="AF2" s="75"/>
      <c r="AG2" s="75"/>
    </row>
    <row r="3" spans="1:33" ht="12.75" customHeight="1">
      <c r="A3" s="185"/>
      <c r="B3" s="33"/>
      <c r="E3" s="1"/>
      <c r="I3" s="161" t="s">
        <v>20</v>
      </c>
      <c r="J3" s="162"/>
      <c r="K3" s="93" t="s">
        <v>29</v>
      </c>
      <c r="L3" s="94" t="s">
        <v>29</v>
      </c>
      <c r="M3" s="93" t="s">
        <v>29</v>
      </c>
      <c r="N3" s="95" t="s">
        <v>3</v>
      </c>
      <c r="P3" s="118"/>
      <c r="Q3" s="119"/>
      <c r="R3" s="98" t="s">
        <v>52</v>
      </c>
      <c r="S3" s="99"/>
      <c r="V3" s="123" t="s">
        <v>33</v>
      </c>
      <c r="W3" s="124"/>
      <c r="X3" s="112" t="s">
        <v>34</v>
      </c>
      <c r="Y3" s="113"/>
      <c r="Z3" s="72" t="s">
        <v>3</v>
      </c>
      <c r="AC3" s="167" t="s">
        <v>20</v>
      </c>
      <c r="AD3" s="168"/>
      <c r="AE3" s="76" t="s">
        <v>22</v>
      </c>
      <c r="AF3" s="71" t="s">
        <v>22</v>
      </c>
      <c r="AG3" s="76" t="s">
        <v>22</v>
      </c>
    </row>
    <row r="4" spans="1:33" ht="12.75">
      <c r="A4" s="185"/>
      <c r="B4" s="33"/>
      <c r="I4" s="5" t="s">
        <v>6</v>
      </c>
      <c r="J4" s="6">
        <v>1</v>
      </c>
      <c r="K4" s="44">
        <f aca="true" t="shared" si="0" ref="K4:K21">AE4*$N4</f>
        <v>1.9109999999999998</v>
      </c>
      <c r="L4" s="21">
        <f aca="true" t="shared" si="1" ref="L4:L21">AF4*$N4</f>
        <v>1.015</v>
      </c>
      <c r="M4" s="21">
        <f aca="true" t="shared" si="2" ref="M4:M21">AG4*$N4</f>
        <v>0.35</v>
      </c>
      <c r="N4" s="52">
        <v>0.7</v>
      </c>
      <c r="P4" s="133">
        <f>$E$15*$E$18*R4</f>
        <v>0.6666666666666666</v>
      </c>
      <c r="Q4" s="141"/>
      <c r="R4" s="125">
        <v>1</v>
      </c>
      <c r="S4" s="126"/>
      <c r="V4" s="68"/>
      <c r="W4" s="69"/>
      <c r="X4" s="68" t="s">
        <v>40</v>
      </c>
      <c r="Y4" s="69"/>
      <c r="Z4" s="61">
        <v>0.7</v>
      </c>
      <c r="AC4" s="5" t="s">
        <v>6</v>
      </c>
      <c r="AD4" s="50">
        <v>1</v>
      </c>
      <c r="AE4" s="55">
        <v>2.73</v>
      </c>
      <c r="AF4" s="55">
        <v>1.45</v>
      </c>
      <c r="AG4" s="56">
        <v>0.5</v>
      </c>
    </row>
    <row r="5" spans="1:33" ht="12.75">
      <c r="A5" s="185"/>
      <c r="B5" s="33"/>
      <c r="I5" s="5"/>
      <c r="J5" s="6">
        <v>2</v>
      </c>
      <c r="K5" s="44">
        <f t="shared" si="0"/>
        <v>2.415</v>
      </c>
      <c r="L5" s="21">
        <f t="shared" si="1"/>
        <v>1.1199999999999999</v>
      </c>
      <c r="M5" s="21">
        <f t="shared" si="2"/>
        <v>0.35</v>
      </c>
      <c r="N5" s="52">
        <v>0.7</v>
      </c>
      <c r="P5" s="133">
        <f aca="true" t="shared" si="3" ref="P5:P12">$E$15*$E$18*R5</f>
        <v>1.3333333333333333</v>
      </c>
      <c r="Q5" s="141"/>
      <c r="R5" s="125">
        <v>2</v>
      </c>
      <c r="S5" s="126"/>
      <c r="V5" s="64"/>
      <c r="W5" s="65"/>
      <c r="X5" s="64" t="s">
        <v>41</v>
      </c>
      <c r="Y5" s="65"/>
      <c r="Z5" s="62">
        <v>0.7</v>
      </c>
      <c r="AC5" s="5"/>
      <c r="AD5" s="6">
        <v>2</v>
      </c>
      <c r="AE5" s="55">
        <v>3.45</v>
      </c>
      <c r="AF5" s="55">
        <v>1.6</v>
      </c>
      <c r="AG5" s="56">
        <v>0.5</v>
      </c>
    </row>
    <row r="6" spans="1:33" ht="12.75">
      <c r="A6" s="185"/>
      <c r="B6" s="33"/>
      <c r="I6" s="7"/>
      <c r="J6" s="8">
        <v>3</v>
      </c>
      <c r="K6" s="45">
        <f t="shared" si="0"/>
        <v>2.4989999999999997</v>
      </c>
      <c r="L6" s="22">
        <f t="shared" si="1"/>
        <v>1.4</v>
      </c>
      <c r="M6" s="22">
        <f t="shared" si="2"/>
        <v>0.35</v>
      </c>
      <c r="N6" s="53">
        <v>0.7</v>
      </c>
      <c r="P6" s="133">
        <f t="shared" si="3"/>
        <v>1.6666666666666665</v>
      </c>
      <c r="Q6" s="141"/>
      <c r="R6" s="125">
        <v>2.5</v>
      </c>
      <c r="S6" s="126"/>
      <c r="V6" s="64"/>
      <c r="W6" s="65"/>
      <c r="X6" s="64" t="s">
        <v>42</v>
      </c>
      <c r="Y6" s="65"/>
      <c r="Z6" s="62">
        <v>0.85</v>
      </c>
      <c r="AC6" s="7"/>
      <c r="AD6" s="8">
        <v>3</v>
      </c>
      <c r="AE6" s="57">
        <v>3.57</v>
      </c>
      <c r="AF6" s="57">
        <v>2</v>
      </c>
      <c r="AG6" s="58">
        <v>0.5</v>
      </c>
    </row>
    <row r="7" spans="1:33" ht="12.75">
      <c r="A7" s="185"/>
      <c r="B7" s="33"/>
      <c r="I7" s="5" t="s">
        <v>7</v>
      </c>
      <c r="J7" s="6">
        <v>1</v>
      </c>
      <c r="K7" s="44">
        <f t="shared" si="0"/>
        <v>3.052</v>
      </c>
      <c r="L7" s="21">
        <f t="shared" si="1"/>
        <v>1.512</v>
      </c>
      <c r="M7" s="21">
        <f t="shared" si="2"/>
        <v>0.35</v>
      </c>
      <c r="N7" s="52">
        <v>0.7</v>
      </c>
      <c r="P7" s="133">
        <f t="shared" si="3"/>
        <v>2</v>
      </c>
      <c r="Q7" s="141"/>
      <c r="R7" s="125">
        <v>3</v>
      </c>
      <c r="S7" s="126"/>
      <c r="V7" s="64"/>
      <c r="W7" s="65"/>
      <c r="X7" s="64" t="s">
        <v>35</v>
      </c>
      <c r="Y7" s="65"/>
      <c r="Z7" s="62">
        <v>1</v>
      </c>
      <c r="AC7" s="5" t="s">
        <v>7</v>
      </c>
      <c r="AD7" s="6">
        <v>1</v>
      </c>
      <c r="AE7" s="55">
        <v>4.36</v>
      </c>
      <c r="AF7" s="55">
        <v>2.16</v>
      </c>
      <c r="AG7" s="56">
        <v>0.5</v>
      </c>
    </row>
    <row r="8" spans="1:33" ht="12.75" customHeight="1">
      <c r="A8" s="185"/>
      <c r="B8" s="33"/>
      <c r="I8" s="5"/>
      <c r="J8" s="6">
        <v>2</v>
      </c>
      <c r="K8" s="44">
        <f t="shared" si="0"/>
        <v>2.8349999999999995</v>
      </c>
      <c r="L8" s="21">
        <f t="shared" si="1"/>
        <v>1.6099999999999999</v>
      </c>
      <c r="M8" s="21">
        <f t="shared" si="2"/>
        <v>0.35</v>
      </c>
      <c r="N8" s="52">
        <v>0.7</v>
      </c>
      <c r="P8" s="133">
        <f t="shared" si="3"/>
        <v>2.6666666666666665</v>
      </c>
      <c r="Q8" s="141"/>
      <c r="R8" s="125">
        <v>4</v>
      </c>
      <c r="S8" s="126"/>
      <c r="V8" s="64"/>
      <c r="W8" s="65"/>
      <c r="X8" s="64" t="s">
        <v>43</v>
      </c>
      <c r="Y8" s="65"/>
      <c r="Z8" s="62">
        <v>1</v>
      </c>
      <c r="AC8" s="5"/>
      <c r="AD8" s="6">
        <v>2</v>
      </c>
      <c r="AE8" s="55">
        <v>4.05</v>
      </c>
      <c r="AF8" s="55">
        <v>2.3</v>
      </c>
      <c r="AG8" s="56">
        <v>0.5</v>
      </c>
    </row>
    <row r="9" spans="1:33" ht="12.75">
      <c r="A9" s="185"/>
      <c r="B9" s="33"/>
      <c r="I9" s="7"/>
      <c r="J9" s="8">
        <v>3</v>
      </c>
      <c r="K9" s="45">
        <f t="shared" si="0"/>
        <v>3.4509999999999996</v>
      </c>
      <c r="L9" s="22">
        <f t="shared" si="1"/>
        <v>1.701</v>
      </c>
      <c r="M9" s="22">
        <f t="shared" si="2"/>
        <v>0.42</v>
      </c>
      <c r="N9" s="53">
        <v>0.7</v>
      </c>
      <c r="P9" s="133">
        <f t="shared" si="3"/>
        <v>3</v>
      </c>
      <c r="Q9" s="141"/>
      <c r="R9" s="125">
        <v>4.5</v>
      </c>
      <c r="S9" s="126"/>
      <c r="V9" s="64"/>
      <c r="W9" s="65"/>
      <c r="X9" s="64" t="s">
        <v>44</v>
      </c>
      <c r="Y9" s="65"/>
      <c r="Z9" s="62">
        <v>0.7</v>
      </c>
      <c r="AC9" s="7"/>
      <c r="AD9" s="8">
        <v>3</v>
      </c>
      <c r="AE9" s="57">
        <v>4.93</v>
      </c>
      <c r="AF9" s="57">
        <v>2.43</v>
      </c>
      <c r="AG9" s="58">
        <v>0.6</v>
      </c>
    </row>
    <row r="10" spans="1:33" ht="12.75" customHeight="1">
      <c r="A10" s="185"/>
      <c r="B10" s="33"/>
      <c r="C10" s="143" t="s">
        <v>28</v>
      </c>
      <c r="D10" s="144"/>
      <c r="E10" s="144"/>
      <c r="F10" s="145"/>
      <c r="I10" s="5" t="s">
        <v>9</v>
      </c>
      <c r="J10" s="6">
        <v>1</v>
      </c>
      <c r="K10" s="44">
        <f t="shared" si="0"/>
        <v>3.8505000000000003</v>
      </c>
      <c r="L10" s="21">
        <f t="shared" si="1"/>
        <v>2.7285</v>
      </c>
      <c r="M10" s="21">
        <f t="shared" si="2"/>
        <v>0.51</v>
      </c>
      <c r="N10" s="52">
        <v>0.85</v>
      </c>
      <c r="P10" s="133">
        <f t="shared" si="3"/>
        <v>3.333333333333333</v>
      </c>
      <c r="Q10" s="141"/>
      <c r="R10" s="125">
        <v>5</v>
      </c>
      <c r="S10" s="126"/>
      <c r="V10" s="66"/>
      <c r="W10" s="67"/>
      <c r="X10" s="66"/>
      <c r="Y10" s="67"/>
      <c r="Z10" s="63"/>
      <c r="AC10" s="5" t="s">
        <v>9</v>
      </c>
      <c r="AD10" s="6">
        <v>1</v>
      </c>
      <c r="AE10" s="55">
        <v>4.53</v>
      </c>
      <c r="AF10" s="55">
        <v>3.21</v>
      </c>
      <c r="AG10" s="56">
        <v>0.6</v>
      </c>
    </row>
    <row r="11" spans="1:33" ht="12.75" customHeight="1">
      <c r="A11" s="185"/>
      <c r="B11" s="33"/>
      <c r="C11" s="146"/>
      <c r="D11" s="147"/>
      <c r="E11" s="147"/>
      <c r="F11" s="148"/>
      <c r="I11" s="5"/>
      <c r="J11" s="6">
        <v>2</v>
      </c>
      <c r="K11" s="44">
        <f t="shared" si="0"/>
        <v>4.547499999999999</v>
      </c>
      <c r="L11" s="21">
        <f t="shared" si="1"/>
        <v>2.8899999999999997</v>
      </c>
      <c r="M11" s="21">
        <f t="shared" si="2"/>
        <v>0.595</v>
      </c>
      <c r="N11" s="52">
        <v>0.85</v>
      </c>
      <c r="P11" s="133">
        <f t="shared" si="3"/>
        <v>4</v>
      </c>
      <c r="Q11" s="141"/>
      <c r="R11" s="125">
        <v>6</v>
      </c>
      <c r="S11" s="126"/>
      <c r="AC11" s="5"/>
      <c r="AD11" s="6">
        <v>2</v>
      </c>
      <c r="AE11" s="55">
        <v>5.35</v>
      </c>
      <c r="AF11" s="55">
        <v>3.4</v>
      </c>
      <c r="AG11" s="56">
        <v>0.7</v>
      </c>
    </row>
    <row r="12" spans="1:33" ht="12.75" customHeight="1">
      <c r="A12" s="185"/>
      <c r="B12" s="33"/>
      <c r="C12" s="146"/>
      <c r="D12" s="147"/>
      <c r="E12" s="147"/>
      <c r="F12" s="148"/>
      <c r="I12" s="7"/>
      <c r="J12" s="8">
        <v>3</v>
      </c>
      <c r="K12" s="45">
        <f t="shared" si="0"/>
        <v>4.383</v>
      </c>
      <c r="L12" s="22">
        <f t="shared" si="1"/>
        <v>3.249</v>
      </c>
      <c r="M12" s="22">
        <f t="shared" si="2"/>
        <v>0.63</v>
      </c>
      <c r="N12" s="53">
        <v>0.9</v>
      </c>
      <c r="P12" s="133">
        <f t="shared" si="3"/>
        <v>4.666666666666666</v>
      </c>
      <c r="Q12" s="141"/>
      <c r="R12" s="125">
        <v>7</v>
      </c>
      <c r="S12" s="126"/>
      <c r="V12" t="s">
        <v>46</v>
      </c>
      <c r="AC12" s="7"/>
      <c r="AD12" s="8">
        <v>3</v>
      </c>
      <c r="AE12" s="57">
        <v>4.87</v>
      </c>
      <c r="AF12" s="57">
        <v>3.61</v>
      </c>
      <c r="AG12" s="58">
        <v>0.7</v>
      </c>
    </row>
    <row r="13" spans="1:33" ht="12.75">
      <c r="A13" s="185"/>
      <c r="B13" s="33"/>
      <c r="C13" s="149"/>
      <c r="D13" s="150"/>
      <c r="E13" s="150"/>
      <c r="F13" s="151"/>
      <c r="I13" s="5" t="s">
        <v>11</v>
      </c>
      <c r="J13" s="6">
        <v>1</v>
      </c>
      <c r="K13" s="44">
        <f t="shared" si="0"/>
        <v>4.8</v>
      </c>
      <c r="L13" s="21">
        <f t="shared" si="1"/>
        <v>3.66</v>
      </c>
      <c r="M13" s="21">
        <f t="shared" si="2"/>
        <v>0.7</v>
      </c>
      <c r="N13" s="52">
        <v>1</v>
      </c>
      <c r="P13" s="133">
        <f aca="true" t="shared" si="4" ref="P13:P21">$E$15*$E$18*R13</f>
        <v>4.666666666666666</v>
      </c>
      <c r="Q13" s="134"/>
      <c r="R13" s="110">
        <f aca="true" t="shared" si="5" ref="R13:R21">R4*$C$28</f>
        <v>7</v>
      </c>
      <c r="S13" s="107" t="str">
        <f aca="true" t="shared" si="6" ref="S13:S21">CONCATENATE(R4,$D$28,$C$28)</f>
        <v>1  x  7</v>
      </c>
      <c r="AC13" s="5" t="s">
        <v>11</v>
      </c>
      <c r="AD13" s="6">
        <v>1</v>
      </c>
      <c r="AE13" s="55">
        <v>4.8</v>
      </c>
      <c r="AF13" s="55">
        <v>3.66</v>
      </c>
      <c r="AG13" s="56">
        <v>0.7</v>
      </c>
    </row>
    <row r="14" spans="1:33" ht="12.75" customHeight="1">
      <c r="A14" s="185"/>
      <c r="B14" s="33"/>
      <c r="C14" s="152" t="s">
        <v>1</v>
      </c>
      <c r="D14" s="153"/>
      <c r="E14" s="154"/>
      <c r="F14" s="86" t="s">
        <v>2</v>
      </c>
      <c r="I14" s="5"/>
      <c r="J14" s="6">
        <v>2</v>
      </c>
      <c r="K14" s="44">
        <f t="shared" si="0"/>
        <v>4.72</v>
      </c>
      <c r="L14" s="21">
        <f t="shared" si="1"/>
        <v>3.7</v>
      </c>
      <c r="M14" s="21">
        <f t="shared" si="2"/>
        <v>0.7</v>
      </c>
      <c r="N14" s="52">
        <v>1</v>
      </c>
      <c r="P14" s="133">
        <f t="shared" si="4"/>
        <v>9.333333333333332</v>
      </c>
      <c r="Q14" s="134"/>
      <c r="R14" s="110">
        <f t="shared" si="5"/>
        <v>14</v>
      </c>
      <c r="S14" s="108" t="str">
        <f t="shared" si="6"/>
        <v>2  x  7</v>
      </c>
      <c r="AC14" s="5"/>
      <c r="AD14" s="6">
        <v>2</v>
      </c>
      <c r="AE14" s="55">
        <v>4.72</v>
      </c>
      <c r="AF14" s="55">
        <v>3.7</v>
      </c>
      <c r="AG14" s="56">
        <v>0.7</v>
      </c>
    </row>
    <row r="15" spans="1:33" ht="12.75" customHeight="1">
      <c r="A15" s="185"/>
      <c r="B15" s="33"/>
      <c r="C15" s="85" t="s">
        <v>47</v>
      </c>
      <c r="D15" s="42"/>
      <c r="E15" s="38">
        <v>4</v>
      </c>
      <c r="F15" s="43" t="s">
        <v>4</v>
      </c>
      <c r="I15" s="7"/>
      <c r="J15" s="8">
        <v>3</v>
      </c>
      <c r="K15" s="45">
        <f t="shared" si="0"/>
        <v>4.72</v>
      </c>
      <c r="L15" s="22">
        <f t="shared" si="1"/>
        <v>4.14</v>
      </c>
      <c r="M15" s="22">
        <f t="shared" si="2"/>
        <v>0.6</v>
      </c>
      <c r="N15" s="53">
        <v>1</v>
      </c>
      <c r="P15" s="133">
        <f t="shared" si="4"/>
        <v>11.666666666666666</v>
      </c>
      <c r="Q15" s="134"/>
      <c r="R15" s="110">
        <f t="shared" si="5"/>
        <v>17.5</v>
      </c>
      <c r="S15" s="108" t="str">
        <f t="shared" si="6"/>
        <v>2.5  x  7</v>
      </c>
      <c r="AC15" s="7"/>
      <c r="AD15" s="8">
        <v>3</v>
      </c>
      <c r="AE15" s="57">
        <v>4.72</v>
      </c>
      <c r="AF15" s="57">
        <v>4.14</v>
      </c>
      <c r="AG15" s="58">
        <v>0.6</v>
      </c>
    </row>
    <row r="16" spans="1:33" ht="12.75">
      <c r="A16" s="185"/>
      <c r="B16" s="33"/>
      <c r="C16" s="34" t="s">
        <v>48</v>
      </c>
      <c r="D16" s="36"/>
      <c r="E16" s="39">
        <v>1.5</v>
      </c>
      <c r="F16" s="11" t="s">
        <v>5</v>
      </c>
      <c r="I16" s="5" t="s">
        <v>13</v>
      </c>
      <c r="J16" s="6">
        <v>1</v>
      </c>
      <c r="K16" s="44">
        <f t="shared" si="0"/>
        <v>4.21</v>
      </c>
      <c r="L16" s="21">
        <f t="shared" si="1"/>
        <v>2.54</v>
      </c>
      <c r="M16" s="21">
        <f t="shared" si="2"/>
        <v>0.5</v>
      </c>
      <c r="N16" s="52">
        <v>1</v>
      </c>
      <c r="P16" s="133">
        <f t="shared" si="4"/>
        <v>14</v>
      </c>
      <c r="Q16" s="134"/>
      <c r="R16" s="110">
        <f t="shared" si="5"/>
        <v>21</v>
      </c>
      <c r="S16" s="108" t="str">
        <f t="shared" si="6"/>
        <v>3  x  7</v>
      </c>
      <c r="AC16" s="5" t="s">
        <v>13</v>
      </c>
      <c r="AD16" s="6">
        <v>1</v>
      </c>
      <c r="AE16" s="55">
        <v>4.21</v>
      </c>
      <c r="AF16" s="55">
        <v>2.54</v>
      </c>
      <c r="AG16" s="56">
        <v>0.5</v>
      </c>
    </row>
    <row r="17" spans="1:33" ht="12.75">
      <c r="A17" s="185"/>
      <c r="B17" s="33"/>
      <c r="C17" s="34" t="s">
        <v>23</v>
      </c>
      <c r="D17" s="36"/>
      <c r="E17" s="39">
        <v>4</v>
      </c>
      <c r="F17" s="11" t="s">
        <v>5</v>
      </c>
      <c r="I17" s="5"/>
      <c r="J17" s="6">
        <v>2</v>
      </c>
      <c r="K17" s="44">
        <f t="shared" si="0"/>
        <v>4.16</v>
      </c>
      <c r="L17" s="21">
        <f t="shared" si="1"/>
        <v>2.5</v>
      </c>
      <c r="M17" s="21">
        <f t="shared" si="2"/>
        <v>0.5</v>
      </c>
      <c r="N17" s="52">
        <v>1</v>
      </c>
      <c r="P17" s="133">
        <f t="shared" si="4"/>
        <v>18.666666666666664</v>
      </c>
      <c r="Q17" s="134"/>
      <c r="R17" s="110">
        <f t="shared" si="5"/>
        <v>28</v>
      </c>
      <c r="S17" s="108" t="str">
        <f t="shared" si="6"/>
        <v>4  x  7</v>
      </c>
      <c r="AC17" s="5"/>
      <c r="AD17" s="6">
        <v>2</v>
      </c>
      <c r="AE17" s="55">
        <v>4.16</v>
      </c>
      <c r="AF17" s="55">
        <v>2.5</v>
      </c>
      <c r="AG17" s="56">
        <v>0.5</v>
      </c>
    </row>
    <row r="18" spans="1:33" ht="14.25">
      <c r="A18" s="185"/>
      <c r="B18" s="33"/>
      <c r="C18" s="34" t="s">
        <v>49</v>
      </c>
      <c r="D18" s="36"/>
      <c r="E18" s="40">
        <f>1/(E17*E16)</f>
        <v>0.16666666666666666</v>
      </c>
      <c r="F18" s="11" t="s">
        <v>8</v>
      </c>
      <c r="I18" s="7"/>
      <c r="J18" s="8">
        <v>3</v>
      </c>
      <c r="K18" s="45">
        <f t="shared" si="0"/>
        <v>2.3379999999999996</v>
      </c>
      <c r="L18" s="22">
        <f t="shared" si="1"/>
        <v>1.75</v>
      </c>
      <c r="M18" s="22">
        <f t="shared" si="2"/>
        <v>0.27999999999999997</v>
      </c>
      <c r="N18" s="53">
        <v>0.7</v>
      </c>
      <c r="P18" s="133">
        <f t="shared" si="4"/>
        <v>21</v>
      </c>
      <c r="Q18" s="134"/>
      <c r="R18" s="110">
        <f t="shared" si="5"/>
        <v>31.5</v>
      </c>
      <c r="S18" s="108" t="str">
        <f t="shared" si="6"/>
        <v>4.5  x  7</v>
      </c>
      <c r="AC18" s="7"/>
      <c r="AD18" s="8">
        <v>3</v>
      </c>
      <c r="AE18" s="57">
        <v>3.34</v>
      </c>
      <c r="AF18" s="57">
        <v>2.5</v>
      </c>
      <c r="AG18" s="58">
        <v>0.4</v>
      </c>
    </row>
    <row r="19" spans="1:33" ht="12.75">
      <c r="A19" s="185"/>
      <c r="B19" s="33"/>
      <c r="C19" s="34" t="s">
        <v>10</v>
      </c>
      <c r="D19" s="36"/>
      <c r="E19" s="39">
        <v>100</v>
      </c>
      <c r="F19" s="11" t="s">
        <v>5</v>
      </c>
      <c r="I19" s="5" t="s">
        <v>45</v>
      </c>
      <c r="J19" s="6">
        <v>1</v>
      </c>
      <c r="K19" s="44">
        <f t="shared" si="0"/>
        <v>2.144545454545454</v>
      </c>
      <c r="L19" s="21">
        <f t="shared" si="1"/>
        <v>1.75</v>
      </c>
      <c r="M19" s="21">
        <f t="shared" si="2"/>
        <v>0.27999999999999997</v>
      </c>
      <c r="N19" s="52">
        <v>0.7</v>
      </c>
      <c r="P19" s="133">
        <f t="shared" si="4"/>
        <v>23.333333333333332</v>
      </c>
      <c r="Q19" s="134"/>
      <c r="R19" s="110">
        <f t="shared" si="5"/>
        <v>35</v>
      </c>
      <c r="S19" s="108" t="str">
        <f t="shared" si="6"/>
        <v>5  x  7</v>
      </c>
      <c r="AC19" s="5" t="s">
        <v>45</v>
      </c>
      <c r="AD19" s="6">
        <v>1</v>
      </c>
      <c r="AE19" s="55">
        <v>3.063636363636363</v>
      </c>
      <c r="AF19" s="55">
        <v>2.5</v>
      </c>
      <c r="AG19" s="56">
        <v>0.4</v>
      </c>
    </row>
    <row r="20" spans="1:33" ht="12.75">
      <c r="A20" s="185"/>
      <c r="B20" s="33"/>
      <c r="C20" s="34" t="s">
        <v>50</v>
      </c>
      <c r="D20" s="36"/>
      <c r="E20" s="39">
        <f>100/4</f>
        <v>25</v>
      </c>
      <c r="F20" s="11" t="s">
        <v>12</v>
      </c>
      <c r="I20" s="5"/>
      <c r="J20" s="6">
        <v>2</v>
      </c>
      <c r="K20" s="44">
        <f t="shared" si="0"/>
        <v>1.9879999999999998</v>
      </c>
      <c r="L20" s="21">
        <f t="shared" si="1"/>
        <v>1.75</v>
      </c>
      <c r="M20" s="21">
        <f t="shared" si="2"/>
        <v>0.27999999999999997</v>
      </c>
      <c r="N20" s="52">
        <v>0.7</v>
      </c>
      <c r="P20" s="133">
        <f t="shared" si="4"/>
        <v>28</v>
      </c>
      <c r="Q20" s="134"/>
      <c r="R20" s="110">
        <f t="shared" si="5"/>
        <v>42</v>
      </c>
      <c r="S20" s="108" t="str">
        <f t="shared" si="6"/>
        <v>6  x  7</v>
      </c>
      <c r="AC20" s="5"/>
      <c r="AD20" s="6">
        <v>2</v>
      </c>
      <c r="AE20" s="55">
        <v>2.84</v>
      </c>
      <c r="AF20" s="55">
        <v>2.5</v>
      </c>
      <c r="AG20" s="56">
        <v>0.4</v>
      </c>
    </row>
    <row r="21" spans="1:33" ht="13.5" thickBot="1">
      <c r="A21" s="186"/>
      <c r="B21" s="33"/>
      <c r="C21" s="35" t="s">
        <v>14</v>
      </c>
      <c r="D21" s="37"/>
      <c r="E21" s="41">
        <f>E19*E20*E15/E16/1000</f>
        <v>6.666666666666667</v>
      </c>
      <c r="F21" s="12" t="s">
        <v>15</v>
      </c>
      <c r="I21" s="9"/>
      <c r="J21" s="10">
        <v>3</v>
      </c>
      <c r="K21" s="46">
        <f t="shared" si="0"/>
        <v>1.4865454545454542</v>
      </c>
      <c r="L21" s="23">
        <f t="shared" si="1"/>
        <v>1.75</v>
      </c>
      <c r="M21" s="23">
        <f t="shared" si="2"/>
        <v>0.27999999999999997</v>
      </c>
      <c r="N21" s="54">
        <v>0.7</v>
      </c>
      <c r="P21" s="131">
        <f t="shared" si="4"/>
        <v>32.666666666666664</v>
      </c>
      <c r="Q21" s="132"/>
      <c r="R21" s="111">
        <f t="shared" si="5"/>
        <v>49</v>
      </c>
      <c r="S21" s="109" t="str">
        <f t="shared" si="6"/>
        <v>7  x  7</v>
      </c>
      <c r="AA21" s="4"/>
      <c r="AB21" s="4"/>
      <c r="AC21" s="9"/>
      <c r="AD21" s="10">
        <v>3</v>
      </c>
      <c r="AE21" s="57">
        <v>2.123636363636363</v>
      </c>
      <c r="AF21" s="59">
        <v>2.5</v>
      </c>
      <c r="AG21" s="60">
        <v>0.4</v>
      </c>
    </row>
    <row r="22" spans="1:33" ht="13.5" thickBot="1">
      <c r="A22" s="25"/>
      <c r="B22" s="25"/>
      <c r="C22" s="26"/>
      <c r="D22" s="26"/>
      <c r="E22" s="26"/>
      <c r="F22" s="27"/>
      <c r="G22" s="28"/>
      <c r="H22" s="29"/>
      <c r="I22" s="142" t="s">
        <v>30</v>
      </c>
      <c r="J22" s="142"/>
      <c r="K22" s="142"/>
      <c r="L22" s="142"/>
      <c r="M22" s="142"/>
      <c r="N22" s="142"/>
      <c r="O22" s="26"/>
      <c r="P22" s="26"/>
      <c r="Q22" s="26"/>
      <c r="R22" s="26"/>
      <c r="S22" s="26"/>
      <c r="AA22" s="51"/>
      <c r="AC22" s="51" t="s">
        <v>30</v>
      </c>
      <c r="AD22" s="51"/>
      <c r="AE22" s="51"/>
      <c r="AF22" s="51"/>
      <c r="AG22" s="51"/>
    </row>
    <row r="23" spans="1:19" ht="12" customHeight="1" thickBot="1">
      <c r="A23" s="24"/>
      <c r="B23" s="24"/>
      <c r="C23" s="3"/>
      <c r="D23" s="3"/>
      <c r="E23" s="3"/>
      <c r="F23" s="3"/>
      <c r="G23" s="2"/>
      <c r="H23" s="3"/>
      <c r="I23" s="2"/>
      <c r="J23" s="3"/>
      <c r="K23" s="2"/>
      <c r="L23" s="3"/>
      <c r="S23" s="49" t="s">
        <v>51</v>
      </c>
    </row>
    <row r="24" spans="1:33" ht="21.75" customHeight="1">
      <c r="A24" s="135" t="s">
        <v>0</v>
      </c>
      <c r="B24" s="30"/>
      <c r="C24" s="155" t="s">
        <v>18</v>
      </c>
      <c r="D24" s="156"/>
      <c r="G24" s="171" t="s">
        <v>31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V24" s="176" t="s">
        <v>54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</row>
    <row r="25" spans="1:33" ht="18.75" customHeight="1">
      <c r="A25" s="136"/>
      <c r="B25" s="31"/>
      <c r="C25" s="47">
        <v>100</v>
      </c>
      <c r="D25" s="48" t="s">
        <v>17</v>
      </c>
      <c r="G25" s="101" t="s">
        <v>16</v>
      </c>
      <c r="H25" s="102"/>
      <c r="I25" s="96" t="s">
        <v>19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74" t="s">
        <v>24</v>
      </c>
      <c r="V25" s="77" t="s">
        <v>16</v>
      </c>
      <c r="W25" s="78"/>
      <c r="X25" s="79" t="s">
        <v>19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>
      <c r="A26" s="136"/>
      <c r="B26" s="31"/>
      <c r="C26" s="157" t="s">
        <v>37</v>
      </c>
      <c r="D26" s="158"/>
      <c r="G26" s="103" t="s">
        <v>52</v>
      </c>
      <c r="H26" s="104"/>
      <c r="I26" s="105">
        <f aca="true" t="shared" si="7" ref="I26:R26">X26</f>
        <v>0.2</v>
      </c>
      <c r="J26" s="106">
        <f t="shared" si="7"/>
        <v>0.4</v>
      </c>
      <c r="K26" s="106">
        <f t="shared" si="7"/>
        <v>0.6</v>
      </c>
      <c r="L26" s="106">
        <f t="shared" si="7"/>
        <v>0.8</v>
      </c>
      <c r="M26" s="106">
        <f t="shared" si="7"/>
        <v>1</v>
      </c>
      <c r="N26" s="106">
        <f t="shared" si="7"/>
        <v>1.2</v>
      </c>
      <c r="O26" s="106">
        <f t="shared" si="7"/>
        <v>1.4</v>
      </c>
      <c r="P26" s="106">
        <f t="shared" si="7"/>
        <v>1.6</v>
      </c>
      <c r="Q26" s="106">
        <f t="shared" si="7"/>
        <v>1.8</v>
      </c>
      <c r="R26" s="106">
        <f t="shared" si="7"/>
        <v>2</v>
      </c>
      <c r="S26" s="175"/>
      <c r="V26" s="79" t="s">
        <v>53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>
      <c r="A27" s="136"/>
      <c r="B27" s="31"/>
      <c r="C27" s="159"/>
      <c r="D27" s="160"/>
      <c r="G27" s="169">
        <f aca="true" t="shared" si="8" ref="G27:G44">R4</f>
        <v>1</v>
      </c>
      <c r="H27" s="170"/>
      <c r="I27" s="16">
        <f aca="true" t="shared" si="9" ref="I27:I44">IF(X27&lt;250,$C$25*1000/X27,)</f>
        <v>0</v>
      </c>
      <c r="J27" s="17">
        <f aca="true" t="shared" si="10" ref="J27:J44">IF(Y27&lt;250,$C$25*1000/Y27,)</f>
        <v>0</v>
      </c>
      <c r="K27" s="17">
        <f aca="true" t="shared" si="11" ref="K27:K44">IF(Z27&lt;250,$C$25*1000/Z27,)</f>
        <v>0</v>
      </c>
      <c r="L27" s="17">
        <f aca="true" t="shared" si="12" ref="L27:L44">IF(AA27&lt;250,$C$25*1000/AA27,)</f>
        <v>0</v>
      </c>
      <c r="M27" s="17">
        <f aca="true" t="shared" si="13" ref="M27:M44">IF(AB27&lt;250,$C$25*1000/AB27,)</f>
        <v>0</v>
      </c>
      <c r="N27" s="17">
        <f aca="true" t="shared" si="14" ref="N27:N44">IF(AC27&lt;250,$C$25*1000/AC27,)</f>
        <v>0</v>
      </c>
      <c r="O27" s="17">
        <f aca="true" t="shared" si="15" ref="O27:O44">IF(AD27&lt;250,$C$25*1000/AD27,)</f>
        <v>0</v>
      </c>
      <c r="P27" s="17">
        <f aca="true" t="shared" si="16" ref="P27:P44">IF(AE27&lt;250,$C$25*1000/AE27,)</f>
        <v>0</v>
      </c>
      <c r="Q27" s="17">
        <f aca="true" t="shared" si="17" ref="Q27:Q44">IF(AF27&lt;250,$C$25*1000/AF27,)</f>
        <v>0</v>
      </c>
      <c r="R27" s="17">
        <f aca="true" t="shared" si="18" ref="R27:R44">IF(AG27&lt;250,$C$25*1000/AG27,)</f>
        <v>0</v>
      </c>
      <c r="S27" s="18">
        <f>$C$25/($G27*$E$21*0.8)</f>
        <v>18.749999999999996</v>
      </c>
      <c r="V27" s="180">
        <f aca="true" t="shared" si="19" ref="V27:V44">R4</f>
        <v>1</v>
      </c>
      <c r="W27" s="181"/>
      <c r="X27" s="17">
        <f>$C$25*100/($R4*$E$21*X$26)</f>
        <v>7499.999999999999</v>
      </c>
      <c r="Y27" s="17">
        <f aca="true" t="shared" si="20" ref="Y27:AG27">$C$25*100/($R4*$E$21*Y$26)</f>
        <v>3749.9999999999995</v>
      </c>
      <c r="Z27" s="17">
        <f t="shared" si="20"/>
        <v>2500</v>
      </c>
      <c r="AA27" s="17">
        <f t="shared" si="20"/>
        <v>1874.9999999999998</v>
      </c>
      <c r="AB27" s="17">
        <f t="shared" si="20"/>
        <v>1500</v>
      </c>
      <c r="AC27" s="17">
        <f t="shared" si="20"/>
        <v>1250</v>
      </c>
      <c r="AD27" s="17">
        <f t="shared" si="20"/>
        <v>1071.4285714285713</v>
      </c>
      <c r="AE27" s="17">
        <f t="shared" si="20"/>
        <v>937.4999999999999</v>
      </c>
      <c r="AF27" s="17">
        <f t="shared" si="20"/>
        <v>833.3333333333334</v>
      </c>
      <c r="AG27" s="17">
        <f t="shared" si="20"/>
        <v>750</v>
      </c>
    </row>
    <row r="28" spans="1:33" ht="12.75" customHeight="1">
      <c r="A28" s="136"/>
      <c r="B28" s="31"/>
      <c r="C28" s="70">
        <v>7</v>
      </c>
      <c r="D28" s="100" t="s">
        <v>36</v>
      </c>
      <c r="G28" s="127">
        <f t="shared" si="8"/>
        <v>2</v>
      </c>
      <c r="H28" s="128"/>
      <c r="I28" s="13">
        <f t="shared" si="9"/>
        <v>0</v>
      </c>
      <c r="J28" s="4">
        <f t="shared" si="10"/>
        <v>0</v>
      </c>
      <c r="K28" s="4">
        <f t="shared" si="11"/>
        <v>0</v>
      </c>
      <c r="L28" s="4">
        <f t="shared" si="12"/>
        <v>0</v>
      </c>
      <c r="M28" s="4">
        <f t="shared" si="13"/>
        <v>0</v>
      </c>
      <c r="N28" s="4">
        <f t="shared" si="14"/>
        <v>0</v>
      </c>
      <c r="O28" s="4">
        <f t="shared" si="15"/>
        <v>0</v>
      </c>
      <c r="P28" s="4">
        <f t="shared" si="16"/>
        <v>0</v>
      </c>
      <c r="Q28" s="4">
        <f t="shared" si="17"/>
        <v>0</v>
      </c>
      <c r="R28" s="4">
        <f t="shared" si="18"/>
        <v>0</v>
      </c>
      <c r="S28" s="19">
        <f aca="true" t="shared" si="21" ref="S28:S44">$C$25/($G28*$E$21*0.8)</f>
        <v>9.374999999999998</v>
      </c>
      <c r="V28" s="129">
        <f t="shared" si="19"/>
        <v>2</v>
      </c>
      <c r="W28" s="130"/>
      <c r="X28" s="4">
        <f aca="true" t="shared" si="22" ref="X28:AG44">$C$25*100/($R5*$E$21*X$26)</f>
        <v>3749.9999999999995</v>
      </c>
      <c r="Y28" s="4">
        <f t="shared" si="22"/>
        <v>1874.9999999999998</v>
      </c>
      <c r="Z28" s="4">
        <f t="shared" si="22"/>
        <v>1250</v>
      </c>
      <c r="AA28" s="4">
        <f t="shared" si="22"/>
        <v>937.4999999999999</v>
      </c>
      <c r="AB28" s="4">
        <f t="shared" si="22"/>
        <v>750</v>
      </c>
      <c r="AC28" s="4">
        <f t="shared" si="22"/>
        <v>625</v>
      </c>
      <c r="AD28" s="4">
        <f t="shared" si="22"/>
        <v>535.7142857142857</v>
      </c>
      <c r="AE28" s="4">
        <f t="shared" si="22"/>
        <v>468.74999999999994</v>
      </c>
      <c r="AF28" s="4">
        <f t="shared" si="22"/>
        <v>416.6666666666667</v>
      </c>
      <c r="AG28" s="4">
        <f t="shared" si="22"/>
        <v>375</v>
      </c>
    </row>
    <row r="29" spans="1:33" ht="12.75">
      <c r="A29" s="136"/>
      <c r="B29" s="31"/>
      <c r="G29" s="127">
        <f t="shared" si="8"/>
        <v>2.5</v>
      </c>
      <c r="H29" s="128"/>
      <c r="I29" s="13">
        <f t="shared" si="9"/>
        <v>0</v>
      </c>
      <c r="J29" s="4">
        <f t="shared" si="10"/>
        <v>0</v>
      </c>
      <c r="K29" s="4">
        <f t="shared" si="11"/>
        <v>0</v>
      </c>
      <c r="L29" s="4">
        <f t="shared" si="12"/>
        <v>0</v>
      </c>
      <c r="M29" s="4">
        <f t="shared" si="13"/>
        <v>0</v>
      </c>
      <c r="N29" s="4">
        <f t="shared" si="14"/>
        <v>0</v>
      </c>
      <c r="O29" s="4">
        <f t="shared" si="15"/>
        <v>0</v>
      </c>
      <c r="P29" s="4">
        <f t="shared" si="16"/>
        <v>0</v>
      </c>
      <c r="Q29" s="4">
        <f t="shared" si="17"/>
        <v>0</v>
      </c>
      <c r="R29" s="4">
        <f t="shared" si="18"/>
        <v>0</v>
      </c>
      <c r="S29" s="19">
        <f t="shared" si="21"/>
        <v>7.499999999999998</v>
      </c>
      <c r="V29" s="129">
        <f t="shared" si="19"/>
        <v>2.5</v>
      </c>
      <c r="W29" s="130"/>
      <c r="X29" s="4">
        <f t="shared" si="22"/>
        <v>2999.9999999999995</v>
      </c>
      <c r="Y29" s="4">
        <f t="shared" si="22"/>
        <v>1499.9999999999998</v>
      </c>
      <c r="Z29" s="4">
        <f t="shared" si="22"/>
        <v>1000</v>
      </c>
      <c r="AA29" s="4">
        <f t="shared" si="22"/>
        <v>749.9999999999999</v>
      </c>
      <c r="AB29" s="4">
        <f t="shared" si="22"/>
        <v>600</v>
      </c>
      <c r="AC29" s="4">
        <f t="shared" si="22"/>
        <v>500</v>
      </c>
      <c r="AD29" s="4">
        <f t="shared" si="22"/>
        <v>428.5714285714286</v>
      </c>
      <c r="AE29" s="4">
        <f t="shared" si="22"/>
        <v>374.99999999999994</v>
      </c>
      <c r="AF29" s="4">
        <f t="shared" si="22"/>
        <v>333.3333333333333</v>
      </c>
      <c r="AG29" s="4">
        <f t="shared" si="22"/>
        <v>300</v>
      </c>
    </row>
    <row r="30" spans="1:33" ht="12.75">
      <c r="A30" s="136"/>
      <c r="B30" s="31"/>
      <c r="G30" s="127">
        <f t="shared" si="8"/>
        <v>3</v>
      </c>
      <c r="H30" s="128"/>
      <c r="I30" s="13">
        <f t="shared" si="9"/>
        <v>0</v>
      </c>
      <c r="J30" s="4">
        <f t="shared" si="10"/>
        <v>0</v>
      </c>
      <c r="K30" s="4">
        <f t="shared" si="11"/>
        <v>0</v>
      </c>
      <c r="L30" s="4">
        <f t="shared" si="12"/>
        <v>0</v>
      </c>
      <c r="M30" s="4">
        <f t="shared" si="13"/>
        <v>0</v>
      </c>
      <c r="N30" s="4">
        <f t="shared" si="14"/>
        <v>0</v>
      </c>
      <c r="O30" s="4">
        <f t="shared" si="15"/>
        <v>0</v>
      </c>
      <c r="P30" s="4">
        <f t="shared" si="16"/>
        <v>0</v>
      </c>
      <c r="Q30" s="4">
        <f t="shared" si="17"/>
        <v>0</v>
      </c>
      <c r="R30" s="4">
        <f t="shared" si="18"/>
        <v>0</v>
      </c>
      <c r="S30" s="19">
        <f t="shared" si="21"/>
        <v>6.25</v>
      </c>
      <c r="V30" s="129">
        <f t="shared" si="19"/>
        <v>3</v>
      </c>
      <c r="W30" s="130"/>
      <c r="X30" s="4">
        <f t="shared" si="22"/>
        <v>2500</v>
      </c>
      <c r="Y30" s="4">
        <f t="shared" si="22"/>
        <v>1250</v>
      </c>
      <c r="Z30" s="4">
        <f t="shared" si="22"/>
        <v>833.3333333333334</v>
      </c>
      <c r="AA30" s="4">
        <f t="shared" si="22"/>
        <v>625</v>
      </c>
      <c r="AB30" s="4">
        <f t="shared" si="22"/>
        <v>500</v>
      </c>
      <c r="AC30" s="4">
        <f t="shared" si="22"/>
        <v>416.6666666666667</v>
      </c>
      <c r="AD30" s="4">
        <f t="shared" si="22"/>
        <v>357.14285714285717</v>
      </c>
      <c r="AE30" s="4">
        <f t="shared" si="22"/>
        <v>312.5</v>
      </c>
      <c r="AF30" s="4">
        <f t="shared" si="22"/>
        <v>277.77777777777777</v>
      </c>
      <c r="AG30" s="4">
        <f t="shared" si="22"/>
        <v>250</v>
      </c>
    </row>
    <row r="31" spans="1:33" ht="12.75">
      <c r="A31" s="136"/>
      <c r="B31" s="31"/>
      <c r="G31" s="127">
        <f t="shared" si="8"/>
        <v>4</v>
      </c>
      <c r="H31" s="128"/>
      <c r="I31" s="13">
        <f t="shared" si="9"/>
        <v>0</v>
      </c>
      <c r="J31" s="4">
        <f t="shared" si="10"/>
        <v>0</v>
      </c>
      <c r="K31" s="4">
        <f t="shared" si="11"/>
        <v>0</v>
      </c>
      <c r="L31" s="4">
        <f t="shared" si="12"/>
        <v>0</v>
      </c>
      <c r="M31" s="4">
        <f t="shared" si="13"/>
        <v>0</v>
      </c>
      <c r="N31" s="4">
        <f t="shared" si="14"/>
        <v>0</v>
      </c>
      <c r="O31" s="4">
        <f t="shared" si="15"/>
        <v>0</v>
      </c>
      <c r="P31" s="4">
        <f t="shared" si="16"/>
        <v>426.66666666666674</v>
      </c>
      <c r="Q31" s="4">
        <f t="shared" si="17"/>
        <v>480</v>
      </c>
      <c r="R31" s="4">
        <f t="shared" si="18"/>
        <v>533.3333333333334</v>
      </c>
      <c r="S31" s="19">
        <f t="shared" si="21"/>
        <v>4.687499999999999</v>
      </c>
      <c r="V31" s="129">
        <f t="shared" si="19"/>
        <v>4</v>
      </c>
      <c r="W31" s="130"/>
      <c r="X31" s="4">
        <f t="shared" si="22"/>
        <v>1874.9999999999998</v>
      </c>
      <c r="Y31" s="4">
        <f t="shared" si="22"/>
        <v>937.4999999999999</v>
      </c>
      <c r="Z31" s="4">
        <f t="shared" si="22"/>
        <v>625</v>
      </c>
      <c r="AA31" s="4">
        <f t="shared" si="22"/>
        <v>468.74999999999994</v>
      </c>
      <c r="AB31" s="4">
        <f t="shared" si="22"/>
        <v>375</v>
      </c>
      <c r="AC31" s="4">
        <f t="shared" si="22"/>
        <v>312.5</v>
      </c>
      <c r="AD31" s="4">
        <f t="shared" si="22"/>
        <v>267.85714285714283</v>
      </c>
      <c r="AE31" s="4">
        <f t="shared" si="22"/>
        <v>234.37499999999997</v>
      </c>
      <c r="AF31" s="4">
        <f t="shared" si="22"/>
        <v>208.33333333333334</v>
      </c>
      <c r="AG31" s="4">
        <f t="shared" si="22"/>
        <v>187.5</v>
      </c>
    </row>
    <row r="32" spans="1:33" ht="12.75">
      <c r="A32" s="136"/>
      <c r="B32" s="31"/>
      <c r="G32" s="127">
        <f t="shared" si="8"/>
        <v>4.5</v>
      </c>
      <c r="H32" s="128"/>
      <c r="I32" s="13">
        <f t="shared" si="9"/>
        <v>0</v>
      </c>
      <c r="J32" s="4">
        <f t="shared" si="10"/>
        <v>0</v>
      </c>
      <c r="K32" s="4">
        <f t="shared" si="11"/>
        <v>0</v>
      </c>
      <c r="L32" s="4">
        <f t="shared" si="12"/>
        <v>0</v>
      </c>
      <c r="M32" s="4">
        <f t="shared" si="13"/>
        <v>0</v>
      </c>
      <c r="N32" s="4">
        <f t="shared" si="14"/>
        <v>0</v>
      </c>
      <c r="O32" s="4">
        <f t="shared" si="15"/>
        <v>420</v>
      </c>
      <c r="P32" s="4">
        <f t="shared" si="16"/>
        <v>480</v>
      </c>
      <c r="Q32" s="4">
        <f t="shared" si="17"/>
        <v>540</v>
      </c>
      <c r="R32" s="4">
        <f t="shared" si="18"/>
        <v>600</v>
      </c>
      <c r="S32" s="19">
        <f t="shared" si="21"/>
        <v>4.166666666666667</v>
      </c>
      <c r="V32" s="129">
        <f t="shared" si="19"/>
        <v>4.5</v>
      </c>
      <c r="W32" s="130"/>
      <c r="X32" s="4">
        <f t="shared" si="22"/>
        <v>1666.6666666666667</v>
      </c>
      <c r="Y32" s="4">
        <f t="shared" si="22"/>
        <v>833.3333333333334</v>
      </c>
      <c r="Z32" s="4">
        <f t="shared" si="22"/>
        <v>555.5555555555555</v>
      </c>
      <c r="AA32" s="4">
        <f t="shared" si="22"/>
        <v>416.6666666666667</v>
      </c>
      <c r="AB32" s="4">
        <f t="shared" si="22"/>
        <v>333.3333333333333</v>
      </c>
      <c r="AC32" s="4">
        <f t="shared" si="22"/>
        <v>277.77777777777777</v>
      </c>
      <c r="AD32" s="4">
        <f t="shared" si="22"/>
        <v>238.0952380952381</v>
      </c>
      <c r="AE32" s="4">
        <f t="shared" si="22"/>
        <v>208.33333333333334</v>
      </c>
      <c r="AF32" s="4">
        <f t="shared" si="22"/>
        <v>185.1851851851852</v>
      </c>
      <c r="AG32" s="4">
        <f t="shared" si="22"/>
        <v>166.66666666666666</v>
      </c>
    </row>
    <row r="33" spans="1:33" ht="12.75">
      <c r="A33" s="136"/>
      <c r="B33" s="31"/>
      <c r="G33" s="127">
        <f t="shared" si="8"/>
        <v>5</v>
      </c>
      <c r="H33" s="128"/>
      <c r="I33" s="13">
        <f t="shared" si="9"/>
        <v>0</v>
      </c>
      <c r="J33" s="4">
        <f t="shared" si="10"/>
        <v>0</v>
      </c>
      <c r="K33" s="4">
        <f t="shared" si="11"/>
        <v>0</v>
      </c>
      <c r="L33" s="4">
        <f t="shared" si="12"/>
        <v>0</v>
      </c>
      <c r="M33" s="4">
        <f t="shared" si="13"/>
        <v>0</v>
      </c>
      <c r="N33" s="4">
        <f t="shared" si="14"/>
        <v>0</v>
      </c>
      <c r="O33" s="4">
        <f t="shared" si="15"/>
        <v>466.66666666666663</v>
      </c>
      <c r="P33" s="4">
        <f t="shared" si="16"/>
        <v>533.3333333333334</v>
      </c>
      <c r="Q33" s="4">
        <f t="shared" si="17"/>
        <v>600</v>
      </c>
      <c r="R33" s="4">
        <f t="shared" si="18"/>
        <v>666.6666666666666</v>
      </c>
      <c r="S33" s="19">
        <f t="shared" si="21"/>
        <v>3.749999999999999</v>
      </c>
      <c r="V33" s="129">
        <f t="shared" si="19"/>
        <v>5</v>
      </c>
      <c r="W33" s="130"/>
      <c r="X33" s="4">
        <f t="shared" si="22"/>
        <v>1499.9999999999998</v>
      </c>
      <c r="Y33" s="4">
        <f t="shared" si="22"/>
        <v>749.9999999999999</v>
      </c>
      <c r="Z33" s="4">
        <f t="shared" si="22"/>
        <v>500</v>
      </c>
      <c r="AA33" s="4">
        <f t="shared" si="22"/>
        <v>374.99999999999994</v>
      </c>
      <c r="AB33" s="4">
        <f t="shared" si="22"/>
        <v>300</v>
      </c>
      <c r="AC33" s="4">
        <f t="shared" si="22"/>
        <v>250</v>
      </c>
      <c r="AD33" s="4">
        <f t="shared" si="22"/>
        <v>214.2857142857143</v>
      </c>
      <c r="AE33" s="4">
        <f t="shared" si="22"/>
        <v>187.49999999999997</v>
      </c>
      <c r="AF33" s="4">
        <f t="shared" si="22"/>
        <v>166.66666666666666</v>
      </c>
      <c r="AG33" s="4">
        <f t="shared" si="22"/>
        <v>150</v>
      </c>
    </row>
    <row r="34" spans="1:33" ht="12.75">
      <c r="A34" s="136"/>
      <c r="B34" s="31"/>
      <c r="G34" s="127">
        <f t="shared" si="8"/>
        <v>6</v>
      </c>
      <c r="H34" s="128"/>
      <c r="I34" s="13">
        <f t="shared" si="9"/>
        <v>0</v>
      </c>
      <c r="J34" s="4">
        <f t="shared" si="10"/>
        <v>0</v>
      </c>
      <c r="K34" s="4">
        <f t="shared" si="11"/>
        <v>0</v>
      </c>
      <c r="L34" s="4">
        <f t="shared" si="12"/>
        <v>0</v>
      </c>
      <c r="M34" s="4">
        <f t="shared" si="13"/>
        <v>0</v>
      </c>
      <c r="N34" s="4">
        <f t="shared" si="14"/>
        <v>480</v>
      </c>
      <c r="O34" s="4">
        <f t="shared" si="15"/>
        <v>560</v>
      </c>
      <c r="P34" s="4">
        <f t="shared" si="16"/>
        <v>640</v>
      </c>
      <c r="Q34" s="4">
        <f t="shared" si="17"/>
        <v>720</v>
      </c>
      <c r="R34" s="4">
        <f t="shared" si="18"/>
        <v>800</v>
      </c>
      <c r="S34" s="19">
        <f t="shared" si="21"/>
        <v>3.125</v>
      </c>
      <c r="V34" s="129">
        <f t="shared" si="19"/>
        <v>6</v>
      </c>
      <c r="W34" s="130"/>
      <c r="X34" s="4">
        <f t="shared" si="22"/>
        <v>1250</v>
      </c>
      <c r="Y34" s="4">
        <f t="shared" si="22"/>
        <v>625</v>
      </c>
      <c r="Z34" s="4">
        <f t="shared" si="22"/>
        <v>416.6666666666667</v>
      </c>
      <c r="AA34" s="4">
        <f t="shared" si="22"/>
        <v>312.5</v>
      </c>
      <c r="AB34" s="4">
        <f t="shared" si="22"/>
        <v>250</v>
      </c>
      <c r="AC34" s="4">
        <f t="shared" si="22"/>
        <v>208.33333333333334</v>
      </c>
      <c r="AD34" s="4">
        <f t="shared" si="22"/>
        <v>178.57142857142858</v>
      </c>
      <c r="AE34" s="4">
        <f t="shared" si="22"/>
        <v>156.25</v>
      </c>
      <c r="AF34" s="4">
        <f t="shared" si="22"/>
        <v>138.88888888888889</v>
      </c>
      <c r="AG34" s="4">
        <f t="shared" si="22"/>
        <v>125</v>
      </c>
    </row>
    <row r="35" spans="1:33" ht="12.75">
      <c r="A35" s="136"/>
      <c r="B35" s="31"/>
      <c r="G35" s="127">
        <f t="shared" si="8"/>
        <v>7</v>
      </c>
      <c r="H35" s="128"/>
      <c r="I35" s="13">
        <f t="shared" si="9"/>
        <v>0</v>
      </c>
      <c r="J35" s="4">
        <f t="shared" si="10"/>
        <v>0</v>
      </c>
      <c r="K35" s="4">
        <f t="shared" si="11"/>
        <v>0</v>
      </c>
      <c r="L35" s="4">
        <f t="shared" si="12"/>
        <v>0</v>
      </c>
      <c r="M35" s="4">
        <f t="shared" si="13"/>
        <v>466.6666666666667</v>
      </c>
      <c r="N35" s="4">
        <f t="shared" si="14"/>
        <v>560</v>
      </c>
      <c r="O35" s="4">
        <f t="shared" si="15"/>
        <v>653.3333333333334</v>
      </c>
      <c r="P35" s="4">
        <f t="shared" si="16"/>
        <v>746.6666666666667</v>
      </c>
      <c r="Q35" s="4">
        <f t="shared" si="17"/>
        <v>840.0000000000002</v>
      </c>
      <c r="R35" s="4">
        <f t="shared" si="18"/>
        <v>933.3333333333334</v>
      </c>
      <c r="S35" s="19">
        <f t="shared" si="21"/>
        <v>2.6785714285714284</v>
      </c>
      <c r="V35" s="129">
        <f t="shared" si="19"/>
        <v>7</v>
      </c>
      <c r="W35" s="130"/>
      <c r="X35" s="4">
        <f t="shared" si="22"/>
        <v>1071.4285714285713</v>
      </c>
      <c r="Y35" s="4">
        <f t="shared" si="22"/>
        <v>535.7142857142857</v>
      </c>
      <c r="Z35" s="4">
        <f t="shared" si="22"/>
        <v>357.1428571428571</v>
      </c>
      <c r="AA35" s="4">
        <f t="shared" si="22"/>
        <v>267.85714285714283</v>
      </c>
      <c r="AB35" s="4">
        <f t="shared" si="22"/>
        <v>214.28571428571428</v>
      </c>
      <c r="AC35" s="4">
        <f t="shared" si="22"/>
        <v>178.57142857142856</v>
      </c>
      <c r="AD35" s="4">
        <f t="shared" si="22"/>
        <v>153.0612244897959</v>
      </c>
      <c r="AE35" s="4">
        <f t="shared" si="22"/>
        <v>133.92857142857142</v>
      </c>
      <c r="AF35" s="4">
        <f t="shared" si="22"/>
        <v>119.04761904761902</v>
      </c>
      <c r="AG35" s="4">
        <f t="shared" si="22"/>
        <v>107.14285714285714</v>
      </c>
    </row>
    <row r="36" spans="1:33" ht="12.75">
      <c r="A36" s="136"/>
      <c r="B36" s="31"/>
      <c r="G36" s="127">
        <f t="shared" si="8"/>
        <v>7</v>
      </c>
      <c r="H36" s="128"/>
      <c r="I36" s="13">
        <f t="shared" si="9"/>
        <v>0</v>
      </c>
      <c r="J36" s="4">
        <f t="shared" si="10"/>
        <v>0</v>
      </c>
      <c r="K36" s="4">
        <f t="shared" si="11"/>
        <v>0</v>
      </c>
      <c r="L36" s="4">
        <f t="shared" si="12"/>
        <v>0</v>
      </c>
      <c r="M36" s="4">
        <f t="shared" si="13"/>
        <v>466.6666666666667</v>
      </c>
      <c r="N36" s="4">
        <f t="shared" si="14"/>
        <v>560</v>
      </c>
      <c r="O36" s="4">
        <f t="shared" si="15"/>
        <v>653.3333333333334</v>
      </c>
      <c r="P36" s="4">
        <f t="shared" si="16"/>
        <v>746.6666666666667</v>
      </c>
      <c r="Q36" s="4">
        <f t="shared" si="17"/>
        <v>840.0000000000002</v>
      </c>
      <c r="R36" s="4">
        <f t="shared" si="18"/>
        <v>933.3333333333334</v>
      </c>
      <c r="S36" s="19">
        <f t="shared" si="21"/>
        <v>2.6785714285714284</v>
      </c>
      <c r="V36" s="129">
        <f t="shared" si="19"/>
        <v>7</v>
      </c>
      <c r="W36" s="130"/>
      <c r="X36" s="4">
        <f t="shared" si="22"/>
        <v>1071.4285714285713</v>
      </c>
      <c r="Y36" s="4">
        <f t="shared" si="22"/>
        <v>535.7142857142857</v>
      </c>
      <c r="Z36" s="4">
        <f t="shared" si="22"/>
        <v>357.1428571428571</v>
      </c>
      <c r="AA36" s="4">
        <f t="shared" si="22"/>
        <v>267.85714285714283</v>
      </c>
      <c r="AB36" s="4">
        <f t="shared" si="22"/>
        <v>214.28571428571428</v>
      </c>
      <c r="AC36" s="4">
        <f t="shared" si="22"/>
        <v>178.57142857142856</v>
      </c>
      <c r="AD36" s="4">
        <f t="shared" si="22"/>
        <v>153.0612244897959</v>
      </c>
      <c r="AE36" s="4">
        <f t="shared" si="22"/>
        <v>133.92857142857142</v>
      </c>
      <c r="AF36" s="4">
        <f t="shared" si="22"/>
        <v>119.04761904761902</v>
      </c>
      <c r="AG36" s="4">
        <f t="shared" si="22"/>
        <v>107.14285714285714</v>
      </c>
    </row>
    <row r="37" spans="1:33" ht="12.75">
      <c r="A37" s="136"/>
      <c r="B37" s="31"/>
      <c r="G37" s="127">
        <f t="shared" si="8"/>
        <v>14</v>
      </c>
      <c r="H37" s="128"/>
      <c r="I37" s="13">
        <f t="shared" si="9"/>
        <v>0</v>
      </c>
      <c r="J37" s="4">
        <f t="shared" si="10"/>
        <v>0</v>
      </c>
      <c r="K37" s="4">
        <f t="shared" si="11"/>
        <v>560</v>
      </c>
      <c r="L37" s="4">
        <f t="shared" si="12"/>
        <v>746.6666666666667</v>
      </c>
      <c r="M37" s="4">
        <f t="shared" si="13"/>
        <v>933.3333333333334</v>
      </c>
      <c r="N37" s="4">
        <f t="shared" si="14"/>
        <v>1120</v>
      </c>
      <c r="O37" s="4">
        <f t="shared" si="15"/>
        <v>1306.6666666666667</v>
      </c>
      <c r="P37" s="4">
        <f t="shared" si="16"/>
        <v>1493.3333333333335</v>
      </c>
      <c r="Q37" s="4">
        <f t="shared" si="17"/>
        <v>1680.0000000000005</v>
      </c>
      <c r="R37" s="4">
        <f t="shared" si="18"/>
        <v>1866.6666666666667</v>
      </c>
      <c r="S37" s="19">
        <f t="shared" si="21"/>
        <v>1.3392857142857142</v>
      </c>
      <c r="V37" s="129">
        <f t="shared" si="19"/>
        <v>14</v>
      </c>
      <c r="W37" s="130"/>
      <c r="X37" s="4">
        <f t="shared" si="22"/>
        <v>535.7142857142857</v>
      </c>
      <c r="Y37" s="4">
        <f t="shared" si="22"/>
        <v>267.85714285714283</v>
      </c>
      <c r="Z37" s="4">
        <f t="shared" si="22"/>
        <v>178.57142857142856</v>
      </c>
      <c r="AA37" s="4">
        <f t="shared" si="22"/>
        <v>133.92857142857142</v>
      </c>
      <c r="AB37" s="4">
        <f t="shared" si="22"/>
        <v>107.14285714285714</v>
      </c>
      <c r="AC37" s="4">
        <f t="shared" si="22"/>
        <v>89.28571428571428</v>
      </c>
      <c r="AD37" s="4">
        <f t="shared" si="22"/>
        <v>76.53061224489795</v>
      </c>
      <c r="AE37" s="4">
        <f t="shared" si="22"/>
        <v>66.96428571428571</v>
      </c>
      <c r="AF37" s="4">
        <f t="shared" si="22"/>
        <v>59.52380952380951</v>
      </c>
      <c r="AG37" s="4">
        <f t="shared" si="22"/>
        <v>53.57142857142857</v>
      </c>
    </row>
    <row r="38" spans="1:33" ht="12.75">
      <c r="A38" s="136"/>
      <c r="B38" s="31"/>
      <c r="G38" s="127">
        <f t="shared" si="8"/>
        <v>17.5</v>
      </c>
      <c r="H38" s="128"/>
      <c r="I38" s="13">
        <f t="shared" si="9"/>
        <v>0</v>
      </c>
      <c r="J38" s="4">
        <f t="shared" si="10"/>
        <v>466.6666666666667</v>
      </c>
      <c r="K38" s="4">
        <f t="shared" si="11"/>
        <v>700</v>
      </c>
      <c r="L38" s="4">
        <f t="shared" si="12"/>
        <v>933.3333333333334</v>
      </c>
      <c r="M38" s="4">
        <f t="shared" si="13"/>
        <v>1166.6666666666667</v>
      </c>
      <c r="N38" s="4">
        <f t="shared" si="14"/>
        <v>1400</v>
      </c>
      <c r="O38" s="4">
        <f t="shared" si="15"/>
        <v>1633.3333333333333</v>
      </c>
      <c r="P38" s="4">
        <f t="shared" si="16"/>
        <v>1866.6666666666667</v>
      </c>
      <c r="Q38" s="4">
        <f t="shared" si="17"/>
        <v>2100</v>
      </c>
      <c r="R38" s="4">
        <f t="shared" si="18"/>
        <v>2333.3333333333335</v>
      </c>
      <c r="S38" s="19">
        <f t="shared" si="21"/>
        <v>1.0714285714285714</v>
      </c>
      <c r="V38" s="129">
        <f t="shared" si="19"/>
        <v>17.5</v>
      </c>
      <c r="W38" s="130"/>
      <c r="X38" s="4">
        <f t="shared" si="22"/>
        <v>428.57142857142856</v>
      </c>
      <c r="Y38" s="4">
        <f t="shared" si="22"/>
        <v>214.28571428571428</v>
      </c>
      <c r="Z38" s="4">
        <f t="shared" si="22"/>
        <v>142.85714285714286</v>
      </c>
      <c r="AA38" s="4">
        <f t="shared" si="22"/>
        <v>107.14285714285714</v>
      </c>
      <c r="AB38" s="4">
        <f t="shared" si="22"/>
        <v>85.71428571428571</v>
      </c>
      <c r="AC38" s="4">
        <f t="shared" si="22"/>
        <v>71.42857142857143</v>
      </c>
      <c r="AD38" s="4">
        <f t="shared" si="22"/>
        <v>61.224489795918366</v>
      </c>
      <c r="AE38" s="4">
        <f t="shared" si="22"/>
        <v>53.57142857142857</v>
      </c>
      <c r="AF38" s="4">
        <f t="shared" si="22"/>
        <v>47.61904761904762</v>
      </c>
      <c r="AG38" s="4">
        <f t="shared" si="22"/>
        <v>42.857142857142854</v>
      </c>
    </row>
    <row r="39" spans="1:33" ht="12.75">
      <c r="A39" s="136"/>
      <c r="B39" s="31"/>
      <c r="G39" s="127">
        <f t="shared" si="8"/>
        <v>21</v>
      </c>
      <c r="H39" s="128"/>
      <c r="I39" s="13">
        <f t="shared" si="9"/>
        <v>0</v>
      </c>
      <c r="J39" s="4">
        <f t="shared" si="10"/>
        <v>560</v>
      </c>
      <c r="K39" s="4">
        <f t="shared" si="11"/>
        <v>840</v>
      </c>
      <c r="L39" s="4">
        <f t="shared" si="12"/>
        <v>1120</v>
      </c>
      <c r="M39" s="4">
        <f t="shared" si="13"/>
        <v>1400</v>
      </c>
      <c r="N39" s="4">
        <f t="shared" si="14"/>
        <v>1680</v>
      </c>
      <c r="O39" s="4">
        <f t="shared" si="15"/>
        <v>1960</v>
      </c>
      <c r="P39" s="4">
        <f t="shared" si="16"/>
        <v>2240</v>
      </c>
      <c r="Q39" s="4">
        <f t="shared" si="17"/>
        <v>2520</v>
      </c>
      <c r="R39" s="4">
        <f t="shared" si="18"/>
        <v>2800</v>
      </c>
      <c r="S39" s="19">
        <f t="shared" si="21"/>
        <v>0.8928571428571429</v>
      </c>
      <c r="V39" s="129">
        <f t="shared" si="19"/>
        <v>21</v>
      </c>
      <c r="W39" s="130"/>
      <c r="X39" s="4">
        <f t="shared" si="22"/>
        <v>357.14285714285717</v>
      </c>
      <c r="Y39" s="4">
        <f t="shared" si="22"/>
        <v>178.57142857142858</v>
      </c>
      <c r="Z39" s="4">
        <f t="shared" si="22"/>
        <v>119.04761904761905</v>
      </c>
      <c r="AA39" s="4">
        <f t="shared" si="22"/>
        <v>89.28571428571429</v>
      </c>
      <c r="AB39" s="4">
        <f t="shared" si="22"/>
        <v>71.42857142857143</v>
      </c>
      <c r="AC39" s="4">
        <f t="shared" si="22"/>
        <v>59.523809523809526</v>
      </c>
      <c r="AD39" s="4">
        <f t="shared" si="22"/>
        <v>51.02040816326531</v>
      </c>
      <c r="AE39" s="4">
        <f t="shared" si="22"/>
        <v>44.642857142857146</v>
      </c>
      <c r="AF39" s="4">
        <f t="shared" si="22"/>
        <v>39.682539682539684</v>
      </c>
      <c r="AG39" s="4">
        <f t="shared" si="22"/>
        <v>35.714285714285715</v>
      </c>
    </row>
    <row r="40" spans="1:33" ht="12.75">
      <c r="A40" s="136"/>
      <c r="B40" s="31"/>
      <c r="G40" s="127">
        <f t="shared" si="8"/>
        <v>28</v>
      </c>
      <c r="H40" s="128"/>
      <c r="I40" s="13">
        <f t="shared" si="9"/>
        <v>0</v>
      </c>
      <c r="J40" s="4">
        <f t="shared" si="10"/>
        <v>746.6666666666667</v>
      </c>
      <c r="K40" s="4">
        <f t="shared" si="11"/>
        <v>1120</v>
      </c>
      <c r="L40" s="4">
        <f t="shared" si="12"/>
        <v>1493.3333333333335</v>
      </c>
      <c r="M40" s="4">
        <f t="shared" si="13"/>
        <v>1866.6666666666667</v>
      </c>
      <c r="N40" s="4">
        <f t="shared" si="14"/>
        <v>2240</v>
      </c>
      <c r="O40" s="4">
        <f t="shared" si="15"/>
        <v>2613.3333333333335</v>
      </c>
      <c r="P40" s="4">
        <f t="shared" si="16"/>
        <v>2986.666666666667</v>
      </c>
      <c r="Q40" s="4">
        <f t="shared" si="17"/>
        <v>3360.000000000001</v>
      </c>
      <c r="R40" s="4">
        <f t="shared" si="18"/>
        <v>3733.3333333333335</v>
      </c>
      <c r="S40" s="19">
        <f t="shared" si="21"/>
        <v>0.6696428571428571</v>
      </c>
      <c r="V40" s="129">
        <f t="shared" si="19"/>
        <v>28</v>
      </c>
      <c r="W40" s="130"/>
      <c r="X40" s="4">
        <f t="shared" si="22"/>
        <v>267.85714285714283</v>
      </c>
      <c r="Y40" s="4">
        <f t="shared" si="22"/>
        <v>133.92857142857142</v>
      </c>
      <c r="Z40" s="4">
        <f t="shared" si="22"/>
        <v>89.28571428571428</v>
      </c>
      <c r="AA40" s="4">
        <f t="shared" si="22"/>
        <v>66.96428571428571</v>
      </c>
      <c r="AB40" s="4">
        <f t="shared" si="22"/>
        <v>53.57142857142857</v>
      </c>
      <c r="AC40" s="4">
        <f t="shared" si="22"/>
        <v>44.64285714285714</v>
      </c>
      <c r="AD40" s="4">
        <f t="shared" si="22"/>
        <v>38.265306122448976</v>
      </c>
      <c r="AE40" s="4">
        <f t="shared" si="22"/>
        <v>33.482142857142854</v>
      </c>
      <c r="AF40" s="4">
        <f t="shared" si="22"/>
        <v>29.761904761904756</v>
      </c>
      <c r="AG40" s="4">
        <f t="shared" si="22"/>
        <v>26.785714285714285</v>
      </c>
    </row>
    <row r="41" spans="1:33" ht="12.75">
      <c r="A41" s="136"/>
      <c r="B41" s="31"/>
      <c r="G41" s="127">
        <f t="shared" si="8"/>
        <v>31.5</v>
      </c>
      <c r="H41" s="128"/>
      <c r="I41" s="13">
        <f t="shared" si="9"/>
        <v>420</v>
      </c>
      <c r="J41" s="4">
        <f t="shared" si="10"/>
        <v>840</v>
      </c>
      <c r="K41" s="4">
        <f t="shared" si="11"/>
        <v>1260</v>
      </c>
      <c r="L41" s="4">
        <f t="shared" si="12"/>
        <v>1680</v>
      </c>
      <c r="M41" s="4">
        <f t="shared" si="13"/>
        <v>2100</v>
      </c>
      <c r="N41" s="4">
        <f t="shared" si="14"/>
        <v>2520</v>
      </c>
      <c r="O41" s="4">
        <f t="shared" si="15"/>
        <v>2940.0000000000005</v>
      </c>
      <c r="P41" s="4">
        <f t="shared" si="16"/>
        <v>3360</v>
      </c>
      <c r="Q41" s="4">
        <f t="shared" si="17"/>
        <v>3780</v>
      </c>
      <c r="R41" s="4">
        <f t="shared" si="18"/>
        <v>4200</v>
      </c>
      <c r="S41" s="19">
        <f t="shared" si="21"/>
        <v>0.5952380952380952</v>
      </c>
      <c r="V41" s="129">
        <f t="shared" si="19"/>
        <v>31.5</v>
      </c>
      <c r="W41" s="130"/>
      <c r="X41" s="4">
        <f t="shared" si="22"/>
        <v>238.0952380952381</v>
      </c>
      <c r="Y41" s="4">
        <f t="shared" si="22"/>
        <v>119.04761904761905</v>
      </c>
      <c r="Z41" s="4">
        <f t="shared" si="22"/>
        <v>79.36507936507937</v>
      </c>
      <c r="AA41" s="4">
        <f t="shared" si="22"/>
        <v>59.523809523809526</v>
      </c>
      <c r="AB41" s="4">
        <f t="shared" si="22"/>
        <v>47.61904761904762</v>
      </c>
      <c r="AC41" s="4">
        <f t="shared" si="22"/>
        <v>39.682539682539684</v>
      </c>
      <c r="AD41" s="4">
        <f t="shared" si="22"/>
        <v>34.01360544217687</v>
      </c>
      <c r="AE41" s="4">
        <f t="shared" si="22"/>
        <v>29.761904761904763</v>
      </c>
      <c r="AF41" s="4">
        <f t="shared" si="22"/>
        <v>26.455026455026456</v>
      </c>
      <c r="AG41" s="4">
        <f t="shared" si="22"/>
        <v>23.80952380952381</v>
      </c>
    </row>
    <row r="42" spans="1:33" ht="12.75">
      <c r="A42" s="136"/>
      <c r="B42" s="31"/>
      <c r="G42" s="127">
        <f t="shared" si="8"/>
        <v>35</v>
      </c>
      <c r="H42" s="128"/>
      <c r="I42" s="13">
        <f t="shared" si="9"/>
        <v>466.6666666666667</v>
      </c>
      <c r="J42" s="4">
        <f t="shared" si="10"/>
        <v>933.3333333333334</v>
      </c>
      <c r="K42" s="4">
        <f t="shared" si="11"/>
        <v>1400</v>
      </c>
      <c r="L42" s="4">
        <f t="shared" si="12"/>
        <v>1866.6666666666667</v>
      </c>
      <c r="M42" s="4">
        <f t="shared" si="13"/>
        <v>2333.3333333333335</v>
      </c>
      <c r="N42" s="4">
        <f t="shared" si="14"/>
        <v>2800</v>
      </c>
      <c r="O42" s="4">
        <f t="shared" si="15"/>
        <v>3266.6666666666665</v>
      </c>
      <c r="P42" s="4">
        <f t="shared" si="16"/>
        <v>3733.3333333333335</v>
      </c>
      <c r="Q42" s="4">
        <f t="shared" si="17"/>
        <v>4200</v>
      </c>
      <c r="R42" s="4">
        <f t="shared" si="18"/>
        <v>4666.666666666667</v>
      </c>
      <c r="S42" s="19">
        <f t="shared" si="21"/>
        <v>0.5357142857142857</v>
      </c>
      <c r="V42" s="129">
        <f t="shared" si="19"/>
        <v>35</v>
      </c>
      <c r="W42" s="130"/>
      <c r="X42" s="4">
        <f t="shared" si="22"/>
        <v>214.28571428571428</v>
      </c>
      <c r="Y42" s="4">
        <f t="shared" si="22"/>
        <v>107.14285714285714</v>
      </c>
      <c r="Z42" s="4">
        <f t="shared" si="22"/>
        <v>71.42857142857143</v>
      </c>
      <c r="AA42" s="4">
        <f t="shared" si="22"/>
        <v>53.57142857142857</v>
      </c>
      <c r="AB42" s="4">
        <f t="shared" si="22"/>
        <v>42.857142857142854</v>
      </c>
      <c r="AC42" s="4">
        <f t="shared" si="22"/>
        <v>35.714285714285715</v>
      </c>
      <c r="AD42" s="4">
        <f t="shared" si="22"/>
        <v>30.612244897959183</v>
      </c>
      <c r="AE42" s="4">
        <f t="shared" si="22"/>
        <v>26.785714285714285</v>
      </c>
      <c r="AF42" s="4">
        <f t="shared" si="22"/>
        <v>23.80952380952381</v>
      </c>
      <c r="AG42" s="4">
        <f t="shared" si="22"/>
        <v>21.428571428571427</v>
      </c>
    </row>
    <row r="43" spans="1:33" ht="12.75">
      <c r="A43" s="136"/>
      <c r="B43" s="31"/>
      <c r="G43" s="127">
        <f t="shared" si="8"/>
        <v>42</v>
      </c>
      <c r="H43" s="128"/>
      <c r="I43" s="13">
        <f t="shared" si="9"/>
        <v>560</v>
      </c>
      <c r="J43" s="4">
        <f t="shared" si="10"/>
        <v>1120</v>
      </c>
      <c r="K43" s="4">
        <f t="shared" si="11"/>
        <v>1680</v>
      </c>
      <c r="L43" s="4">
        <f t="shared" si="12"/>
        <v>2240</v>
      </c>
      <c r="M43" s="4">
        <f t="shared" si="13"/>
        <v>2800</v>
      </c>
      <c r="N43" s="4">
        <f t="shared" si="14"/>
        <v>3360</v>
      </c>
      <c r="O43" s="4">
        <f t="shared" si="15"/>
        <v>3920</v>
      </c>
      <c r="P43" s="4">
        <f t="shared" si="16"/>
        <v>4480</v>
      </c>
      <c r="Q43" s="4">
        <f t="shared" si="17"/>
        <v>5040</v>
      </c>
      <c r="R43" s="4">
        <f t="shared" si="18"/>
        <v>5600</v>
      </c>
      <c r="S43" s="19">
        <f t="shared" si="21"/>
        <v>0.44642857142857145</v>
      </c>
      <c r="V43" s="129">
        <f t="shared" si="19"/>
        <v>42</v>
      </c>
      <c r="W43" s="130"/>
      <c r="X43" s="4">
        <f t="shared" si="22"/>
        <v>178.57142857142858</v>
      </c>
      <c r="Y43" s="4">
        <f t="shared" si="22"/>
        <v>89.28571428571429</v>
      </c>
      <c r="Z43" s="4">
        <f t="shared" si="22"/>
        <v>59.523809523809526</v>
      </c>
      <c r="AA43" s="4">
        <f t="shared" si="22"/>
        <v>44.642857142857146</v>
      </c>
      <c r="AB43" s="4">
        <f t="shared" si="22"/>
        <v>35.714285714285715</v>
      </c>
      <c r="AC43" s="4">
        <f t="shared" si="22"/>
        <v>29.761904761904763</v>
      </c>
      <c r="AD43" s="4">
        <f t="shared" si="22"/>
        <v>25.510204081632654</v>
      </c>
      <c r="AE43" s="4">
        <f t="shared" si="22"/>
        <v>22.321428571428573</v>
      </c>
      <c r="AF43" s="4">
        <f t="shared" si="22"/>
        <v>19.841269841269842</v>
      </c>
      <c r="AG43" s="4">
        <f t="shared" si="22"/>
        <v>17.857142857142858</v>
      </c>
    </row>
    <row r="44" spans="1:33" ht="13.5" thickBot="1">
      <c r="A44" s="137"/>
      <c r="B44" s="31"/>
      <c r="G44" s="182">
        <f t="shared" si="8"/>
        <v>49</v>
      </c>
      <c r="H44" s="183"/>
      <c r="I44" s="14">
        <f t="shared" si="9"/>
        <v>653.3333333333334</v>
      </c>
      <c r="J44" s="15">
        <f t="shared" si="10"/>
        <v>1306.6666666666667</v>
      </c>
      <c r="K44" s="15">
        <f t="shared" si="11"/>
        <v>1960</v>
      </c>
      <c r="L44" s="15">
        <f t="shared" si="12"/>
        <v>2613.3333333333335</v>
      </c>
      <c r="M44" s="15">
        <f t="shared" si="13"/>
        <v>3266.6666666666665</v>
      </c>
      <c r="N44" s="15">
        <f t="shared" si="14"/>
        <v>3920</v>
      </c>
      <c r="O44" s="15">
        <f t="shared" si="15"/>
        <v>4573.333333333333</v>
      </c>
      <c r="P44" s="15">
        <f t="shared" si="16"/>
        <v>5226.666666666667</v>
      </c>
      <c r="Q44" s="15">
        <f t="shared" si="17"/>
        <v>5880.000000000001</v>
      </c>
      <c r="R44" s="15">
        <f t="shared" si="18"/>
        <v>6533.333333333333</v>
      </c>
      <c r="S44" s="20">
        <f t="shared" si="21"/>
        <v>0.3826530612244897</v>
      </c>
      <c r="V44" s="163">
        <f t="shared" si="19"/>
        <v>49</v>
      </c>
      <c r="W44" s="164"/>
      <c r="X44" s="15">
        <f t="shared" si="22"/>
        <v>153.0612244897959</v>
      </c>
      <c r="Y44" s="15">
        <f t="shared" si="22"/>
        <v>76.53061224489795</v>
      </c>
      <c r="Z44" s="15">
        <f t="shared" si="22"/>
        <v>51.02040816326531</v>
      </c>
      <c r="AA44" s="15">
        <f t="shared" si="22"/>
        <v>38.265306122448976</v>
      </c>
      <c r="AB44" s="15">
        <f t="shared" si="22"/>
        <v>30.612244897959183</v>
      </c>
      <c r="AC44" s="15">
        <f t="shared" si="22"/>
        <v>25.510204081632654</v>
      </c>
      <c r="AD44" s="15">
        <f t="shared" si="22"/>
        <v>21.86588921282799</v>
      </c>
      <c r="AE44" s="15">
        <f t="shared" si="22"/>
        <v>19.132653061224488</v>
      </c>
      <c r="AF44" s="15">
        <f t="shared" si="22"/>
        <v>17.006802721088434</v>
      </c>
      <c r="AG44" s="15">
        <f t="shared" si="22"/>
        <v>15.306122448979592</v>
      </c>
    </row>
  </sheetData>
  <sheetProtection password="E7C8" sheet="1" objects="1" scenarios="1"/>
  <mergeCells count="82"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V38:W38"/>
    <mergeCell ref="V39:W39"/>
    <mergeCell ref="V40:W40"/>
    <mergeCell ref="V33:W33"/>
    <mergeCell ref="V34:W34"/>
    <mergeCell ref="V35:W35"/>
    <mergeCell ref="V36:W36"/>
    <mergeCell ref="V37:W37"/>
    <mergeCell ref="V41:W41"/>
    <mergeCell ref="V42:W42"/>
    <mergeCell ref="V43:W43"/>
    <mergeCell ref="V44:W44"/>
    <mergeCell ref="I3:J3"/>
    <mergeCell ref="V30:W30"/>
    <mergeCell ref="V31:W31"/>
    <mergeCell ref="V32:W32"/>
    <mergeCell ref="R9:S9"/>
    <mergeCell ref="R10:S10"/>
    <mergeCell ref="R11:S11"/>
    <mergeCell ref="R12:S12"/>
    <mergeCell ref="R5:S5"/>
    <mergeCell ref="R6:S6"/>
    <mergeCell ref="C10:F13"/>
    <mergeCell ref="C14:E14"/>
    <mergeCell ref="C24:D24"/>
    <mergeCell ref="G30:H30"/>
    <mergeCell ref="C26:D27"/>
    <mergeCell ref="P12:Q12"/>
    <mergeCell ref="G31:H31"/>
    <mergeCell ref="P13:Q13"/>
    <mergeCell ref="G32:H32"/>
    <mergeCell ref="I22:N22"/>
    <mergeCell ref="P18:Q18"/>
    <mergeCell ref="P19:Q19"/>
    <mergeCell ref="P20:Q20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R4:S4"/>
    <mergeCell ref="G28:H28"/>
    <mergeCell ref="V28:W28"/>
    <mergeCell ref="R8:S8"/>
    <mergeCell ref="P21:Q21"/>
    <mergeCell ref="P14:Q14"/>
    <mergeCell ref="P15:Q15"/>
    <mergeCell ref="P16:Q16"/>
    <mergeCell ref="P17:Q17"/>
    <mergeCell ref="R7:S7"/>
    <mergeCell ref="X3:Y3"/>
    <mergeCell ref="V1:Z2"/>
    <mergeCell ref="P2:Q3"/>
    <mergeCell ref="P1:S1"/>
    <mergeCell ref="V3:W3"/>
  </mergeCell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300" verticalDpi="300" orientation="landscape" paperSize="9" scale="79" r:id="rId11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legacyDrawingHF r:id="rId10"/>
  <oleObjects>
    <oleObject progId="CorelDraw.Graphic.7" shapeId="790100" r:id="rId2"/>
    <oleObject progId="CorelDraw.Graphic.7" shapeId="790103" r:id="rId3"/>
    <oleObject progId="CorelDraw.Graphic.7" shapeId="790104" r:id="rId4"/>
    <oleObject progId="CorelDraw.Graphic.7" shapeId="790105" r:id="rId5"/>
    <oleObject progId="CorelDraw.Graphic.7" shapeId="790106" r:id="rId6"/>
    <oleObject progId="CorelDraw.Graphic.7" shapeId="790107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workbookViewId="0" topLeftCell="A1">
      <selection activeCell="G9" sqref="G9"/>
    </sheetView>
  </sheetViews>
  <sheetFormatPr defaultColWidth="11.421875" defaultRowHeight="12.75"/>
  <cols>
    <col min="2" max="2" width="17.421875" style="0" customWidth="1"/>
    <col min="3" max="3" width="15.57421875" style="0" customWidth="1"/>
    <col min="4" max="4" width="4.28125" style="0" customWidth="1"/>
    <col min="5" max="5" width="6.8515625" style="0" customWidth="1"/>
    <col min="6" max="7" width="8.57421875" style="0" customWidth="1"/>
    <col min="8" max="18" width="7.7109375" style="0" customWidth="1"/>
    <col min="19" max="19" width="11.28125" style="0" customWidth="1"/>
    <col min="20" max="21" width="13.57421875" style="0" customWidth="1"/>
    <col min="22" max="22" width="11.57421875" style="0" bestFit="1" customWidth="1"/>
    <col min="25" max="25" width="8.421875" style="0" customWidth="1"/>
    <col min="26" max="33" width="8.57421875" style="0" bestFit="1" customWidth="1"/>
  </cols>
  <sheetData>
    <row r="1" spans="1:33" ht="24.75" customHeight="1">
      <c r="A1" s="184" t="s">
        <v>55</v>
      </c>
      <c r="B1" s="32"/>
      <c r="E1" s="1"/>
      <c r="I1" s="87" t="s">
        <v>27</v>
      </c>
      <c r="J1" s="88"/>
      <c r="K1" s="88"/>
      <c r="L1" s="88"/>
      <c r="M1" s="88"/>
      <c r="N1" s="89"/>
      <c r="P1" s="120" t="s">
        <v>26</v>
      </c>
      <c r="Q1" s="121"/>
      <c r="R1" s="121"/>
      <c r="S1" s="122"/>
      <c r="V1" s="114" t="s">
        <v>55</v>
      </c>
      <c r="W1" s="114"/>
      <c r="X1" s="114"/>
      <c r="Y1" s="114"/>
      <c r="Z1" s="114"/>
      <c r="AC1" s="73" t="s">
        <v>38</v>
      </c>
      <c r="AD1" s="74"/>
      <c r="AE1" s="74"/>
      <c r="AF1" s="74"/>
      <c r="AG1" s="74"/>
    </row>
    <row r="2" spans="1:33" ht="24.75" customHeight="1">
      <c r="A2" s="185"/>
      <c r="B2" s="33"/>
      <c r="E2" s="1"/>
      <c r="I2" s="178" t="s">
        <v>21</v>
      </c>
      <c r="J2" s="179"/>
      <c r="K2" s="90"/>
      <c r="L2" s="90"/>
      <c r="M2" s="91"/>
      <c r="N2" s="92" t="s">
        <v>32</v>
      </c>
      <c r="P2" s="116" t="s">
        <v>25</v>
      </c>
      <c r="Q2" s="117"/>
      <c r="R2" s="96" t="s">
        <v>16</v>
      </c>
      <c r="S2" s="97"/>
      <c r="V2" s="115"/>
      <c r="W2" s="115"/>
      <c r="X2" s="115"/>
      <c r="Y2" s="115"/>
      <c r="Z2" s="115"/>
      <c r="AC2" s="165" t="s">
        <v>21</v>
      </c>
      <c r="AD2" s="166"/>
      <c r="AE2" s="75"/>
      <c r="AF2" s="75"/>
      <c r="AG2" s="75"/>
    </row>
    <row r="3" spans="1:33" ht="12.75" customHeight="1">
      <c r="A3" s="185"/>
      <c r="B3" s="33"/>
      <c r="E3" s="1"/>
      <c r="I3" s="161" t="s">
        <v>20</v>
      </c>
      <c r="J3" s="162"/>
      <c r="K3" s="93" t="s">
        <v>29</v>
      </c>
      <c r="L3" s="94" t="s">
        <v>29</v>
      </c>
      <c r="M3" s="93" t="s">
        <v>29</v>
      </c>
      <c r="N3" s="95" t="s">
        <v>3</v>
      </c>
      <c r="P3" s="118"/>
      <c r="Q3" s="119"/>
      <c r="R3" s="98" t="s">
        <v>52</v>
      </c>
      <c r="S3" s="99"/>
      <c r="V3" s="123" t="s">
        <v>33</v>
      </c>
      <c r="W3" s="124"/>
      <c r="X3" s="112" t="s">
        <v>34</v>
      </c>
      <c r="Y3" s="113"/>
      <c r="Z3" s="72" t="s">
        <v>3</v>
      </c>
      <c r="AC3" s="167" t="s">
        <v>20</v>
      </c>
      <c r="AD3" s="168"/>
      <c r="AE3" s="76" t="s">
        <v>22</v>
      </c>
      <c r="AF3" s="71" t="s">
        <v>22</v>
      </c>
      <c r="AG3" s="76" t="s">
        <v>22</v>
      </c>
    </row>
    <row r="4" spans="1:33" ht="12.75">
      <c r="A4" s="185"/>
      <c r="B4" s="33"/>
      <c r="I4" s="5" t="s">
        <v>6</v>
      </c>
      <c r="J4" s="6">
        <v>1</v>
      </c>
      <c r="K4" s="44">
        <f aca="true" t="shared" si="0" ref="K4:K21">AE4*$N4</f>
        <v>1.638</v>
      </c>
      <c r="L4" s="21">
        <f aca="true" t="shared" si="1" ref="L4:L21">AF4*$N4</f>
        <v>0.87</v>
      </c>
      <c r="M4" s="21">
        <f aca="true" t="shared" si="2" ref="M4:M21">AG4*$N4</f>
        <v>0.3</v>
      </c>
      <c r="N4" s="52">
        <v>0.6</v>
      </c>
      <c r="P4" s="133">
        <f aca="true" t="shared" si="3" ref="P4:P21">$E$15*$E$18*R4</f>
        <v>0.6666666666666666</v>
      </c>
      <c r="Q4" s="141"/>
      <c r="R4" s="125">
        <v>1</v>
      </c>
      <c r="S4" s="126"/>
      <c r="V4" s="68"/>
      <c r="W4" s="69"/>
      <c r="X4" s="68" t="s">
        <v>40</v>
      </c>
      <c r="Y4" s="69"/>
      <c r="Z4" s="61">
        <v>0.6</v>
      </c>
      <c r="AC4" s="5" t="s">
        <v>6</v>
      </c>
      <c r="AD4" s="50">
        <v>1</v>
      </c>
      <c r="AE4" s="55">
        <v>2.73</v>
      </c>
      <c r="AF4" s="55">
        <v>1.45</v>
      </c>
      <c r="AG4" s="56">
        <v>0.5</v>
      </c>
    </row>
    <row r="5" spans="1:33" ht="12.75">
      <c r="A5" s="185"/>
      <c r="B5" s="33"/>
      <c r="I5" s="5"/>
      <c r="J5" s="6">
        <v>2</v>
      </c>
      <c r="K5" s="44">
        <f t="shared" si="0"/>
        <v>2.07</v>
      </c>
      <c r="L5" s="21">
        <f t="shared" si="1"/>
        <v>0.96</v>
      </c>
      <c r="M5" s="21">
        <f t="shared" si="2"/>
        <v>0.3</v>
      </c>
      <c r="N5" s="52">
        <v>0.6</v>
      </c>
      <c r="P5" s="133">
        <f t="shared" si="3"/>
        <v>1.3333333333333333</v>
      </c>
      <c r="Q5" s="141"/>
      <c r="R5" s="125">
        <v>2</v>
      </c>
      <c r="S5" s="126"/>
      <c r="V5" s="64"/>
      <c r="W5" s="65"/>
      <c r="X5" s="64" t="s">
        <v>41</v>
      </c>
      <c r="Y5" s="65"/>
      <c r="Z5" s="62">
        <v>0.6</v>
      </c>
      <c r="AC5" s="5"/>
      <c r="AD5" s="6">
        <v>2</v>
      </c>
      <c r="AE5" s="55">
        <v>3.45</v>
      </c>
      <c r="AF5" s="55">
        <v>1.6</v>
      </c>
      <c r="AG5" s="56">
        <v>0.5</v>
      </c>
    </row>
    <row r="6" spans="1:33" ht="12.75">
      <c r="A6" s="185"/>
      <c r="B6" s="33"/>
      <c r="I6" s="7"/>
      <c r="J6" s="8">
        <v>3</v>
      </c>
      <c r="K6" s="45">
        <f t="shared" si="0"/>
        <v>2.142</v>
      </c>
      <c r="L6" s="22">
        <f t="shared" si="1"/>
        <v>1.2</v>
      </c>
      <c r="M6" s="22">
        <f t="shared" si="2"/>
        <v>0.3</v>
      </c>
      <c r="N6" s="53">
        <v>0.6</v>
      </c>
      <c r="P6" s="133">
        <f t="shared" si="3"/>
        <v>2</v>
      </c>
      <c r="Q6" s="141"/>
      <c r="R6" s="125">
        <v>3</v>
      </c>
      <c r="S6" s="126"/>
      <c r="V6" s="64"/>
      <c r="W6" s="65"/>
      <c r="X6" s="64" t="s">
        <v>42</v>
      </c>
      <c r="Y6" s="65"/>
      <c r="Z6" s="62">
        <v>0.7</v>
      </c>
      <c r="AC6" s="7"/>
      <c r="AD6" s="8">
        <v>3</v>
      </c>
      <c r="AE6" s="57">
        <v>3.57</v>
      </c>
      <c r="AF6" s="57">
        <v>2</v>
      </c>
      <c r="AG6" s="58">
        <v>0.5</v>
      </c>
    </row>
    <row r="7" spans="1:33" ht="12.75">
      <c r="A7" s="185"/>
      <c r="B7" s="33"/>
      <c r="I7" s="5" t="s">
        <v>7</v>
      </c>
      <c r="J7" s="6">
        <v>1</v>
      </c>
      <c r="K7" s="44">
        <f t="shared" si="0"/>
        <v>2.616</v>
      </c>
      <c r="L7" s="21">
        <f t="shared" si="1"/>
        <v>1.296</v>
      </c>
      <c r="M7" s="21">
        <f t="shared" si="2"/>
        <v>0.3</v>
      </c>
      <c r="N7" s="52">
        <v>0.6</v>
      </c>
      <c r="P7" s="133">
        <f t="shared" si="3"/>
        <v>2.6666666666666665</v>
      </c>
      <c r="Q7" s="141"/>
      <c r="R7" s="125">
        <v>4</v>
      </c>
      <c r="S7" s="126"/>
      <c r="V7" s="64"/>
      <c r="W7" s="65"/>
      <c r="X7" s="64" t="s">
        <v>35</v>
      </c>
      <c r="Y7" s="65"/>
      <c r="Z7" s="62">
        <v>0.9</v>
      </c>
      <c r="AC7" s="5" t="s">
        <v>7</v>
      </c>
      <c r="AD7" s="6">
        <v>1</v>
      </c>
      <c r="AE7" s="55">
        <v>4.36</v>
      </c>
      <c r="AF7" s="55">
        <v>2.16</v>
      </c>
      <c r="AG7" s="56">
        <v>0.5</v>
      </c>
    </row>
    <row r="8" spans="1:33" ht="12.75" customHeight="1">
      <c r="A8" s="185"/>
      <c r="B8" s="33"/>
      <c r="I8" s="5"/>
      <c r="J8" s="6">
        <v>2</v>
      </c>
      <c r="K8" s="44">
        <f t="shared" si="0"/>
        <v>2.4299999999999997</v>
      </c>
      <c r="L8" s="21">
        <f t="shared" si="1"/>
        <v>1.38</v>
      </c>
      <c r="M8" s="21">
        <f t="shared" si="2"/>
        <v>0.3</v>
      </c>
      <c r="N8" s="52">
        <v>0.6</v>
      </c>
      <c r="P8" s="133">
        <f t="shared" si="3"/>
        <v>3</v>
      </c>
      <c r="Q8" s="141"/>
      <c r="R8" s="125">
        <v>4.5</v>
      </c>
      <c r="S8" s="126"/>
      <c r="V8" s="64"/>
      <c r="W8" s="65"/>
      <c r="X8" s="64" t="s">
        <v>43</v>
      </c>
      <c r="Y8" s="65"/>
      <c r="Z8" s="62">
        <v>0.9</v>
      </c>
      <c r="AC8" s="5"/>
      <c r="AD8" s="6">
        <v>2</v>
      </c>
      <c r="AE8" s="55">
        <v>4.05</v>
      </c>
      <c r="AF8" s="55">
        <v>2.3</v>
      </c>
      <c r="AG8" s="56">
        <v>0.5</v>
      </c>
    </row>
    <row r="9" spans="1:33" ht="12.75">
      <c r="A9" s="185"/>
      <c r="B9" s="33"/>
      <c r="I9" s="7"/>
      <c r="J9" s="8">
        <v>3</v>
      </c>
      <c r="K9" s="45">
        <f t="shared" si="0"/>
        <v>2.9579999999999997</v>
      </c>
      <c r="L9" s="22">
        <f t="shared" si="1"/>
        <v>1.458</v>
      </c>
      <c r="M9" s="22">
        <f t="shared" si="2"/>
        <v>0.36</v>
      </c>
      <c r="N9" s="53">
        <v>0.6</v>
      </c>
      <c r="P9" s="133">
        <f t="shared" si="3"/>
        <v>3.333333333333333</v>
      </c>
      <c r="Q9" s="141"/>
      <c r="R9" s="125">
        <v>5</v>
      </c>
      <c r="S9" s="126"/>
      <c r="V9" s="64"/>
      <c r="W9" s="65"/>
      <c r="X9" s="64" t="s">
        <v>44</v>
      </c>
      <c r="Y9" s="65"/>
      <c r="Z9" s="62">
        <v>0.6</v>
      </c>
      <c r="AC9" s="7"/>
      <c r="AD9" s="8">
        <v>3</v>
      </c>
      <c r="AE9" s="57">
        <v>4.93</v>
      </c>
      <c r="AF9" s="57">
        <v>2.43</v>
      </c>
      <c r="AG9" s="58">
        <v>0.6</v>
      </c>
    </row>
    <row r="10" spans="1:33" ht="12.75" customHeight="1">
      <c r="A10" s="185"/>
      <c r="B10" s="33"/>
      <c r="C10" s="143" t="s">
        <v>28</v>
      </c>
      <c r="D10" s="144"/>
      <c r="E10" s="144"/>
      <c r="F10" s="145"/>
      <c r="I10" s="5" t="s">
        <v>9</v>
      </c>
      <c r="J10" s="6">
        <v>1</v>
      </c>
      <c r="K10" s="44">
        <f t="shared" si="0"/>
        <v>3.171</v>
      </c>
      <c r="L10" s="21">
        <f t="shared" si="1"/>
        <v>2.247</v>
      </c>
      <c r="M10" s="21">
        <f t="shared" si="2"/>
        <v>0.42</v>
      </c>
      <c r="N10" s="52">
        <v>0.7</v>
      </c>
      <c r="P10" s="133">
        <f t="shared" si="3"/>
        <v>3.6666666666666665</v>
      </c>
      <c r="Q10" s="141"/>
      <c r="R10" s="125">
        <v>5.5</v>
      </c>
      <c r="S10" s="126"/>
      <c r="V10" s="66"/>
      <c r="W10" s="67"/>
      <c r="X10" s="66"/>
      <c r="Y10" s="67"/>
      <c r="Z10" s="63"/>
      <c r="AC10" s="5" t="s">
        <v>9</v>
      </c>
      <c r="AD10" s="6">
        <v>1</v>
      </c>
      <c r="AE10" s="55">
        <v>4.53</v>
      </c>
      <c r="AF10" s="55">
        <v>3.21</v>
      </c>
      <c r="AG10" s="56">
        <v>0.6</v>
      </c>
    </row>
    <row r="11" spans="1:33" ht="12.75" customHeight="1">
      <c r="A11" s="185"/>
      <c r="B11" s="33"/>
      <c r="C11" s="146"/>
      <c r="D11" s="147"/>
      <c r="E11" s="147"/>
      <c r="F11" s="148"/>
      <c r="I11" s="5"/>
      <c r="J11" s="6">
        <v>2</v>
      </c>
      <c r="K11" s="44">
        <f t="shared" si="0"/>
        <v>3.7449999999999997</v>
      </c>
      <c r="L11" s="21">
        <f t="shared" si="1"/>
        <v>2.38</v>
      </c>
      <c r="M11" s="21">
        <f t="shared" si="2"/>
        <v>0.48999999999999994</v>
      </c>
      <c r="N11" s="52">
        <v>0.7</v>
      </c>
      <c r="P11" s="133">
        <f t="shared" si="3"/>
        <v>4</v>
      </c>
      <c r="Q11" s="141"/>
      <c r="R11" s="125">
        <v>6</v>
      </c>
      <c r="S11" s="126"/>
      <c r="AC11" s="5"/>
      <c r="AD11" s="6">
        <v>2</v>
      </c>
      <c r="AE11" s="55">
        <v>5.35</v>
      </c>
      <c r="AF11" s="55">
        <v>3.4</v>
      </c>
      <c r="AG11" s="56">
        <v>0.7</v>
      </c>
    </row>
    <row r="12" spans="1:33" ht="12.75" customHeight="1">
      <c r="A12" s="185"/>
      <c r="B12" s="33"/>
      <c r="C12" s="146"/>
      <c r="D12" s="147"/>
      <c r="E12" s="147"/>
      <c r="F12" s="148"/>
      <c r="I12" s="7"/>
      <c r="J12" s="8">
        <v>3</v>
      </c>
      <c r="K12" s="45">
        <f t="shared" si="0"/>
        <v>3.409</v>
      </c>
      <c r="L12" s="22">
        <f t="shared" si="1"/>
        <v>2.5269999999999997</v>
      </c>
      <c r="M12" s="22">
        <f t="shared" si="2"/>
        <v>0.48999999999999994</v>
      </c>
      <c r="N12" s="53">
        <v>0.7</v>
      </c>
      <c r="P12" s="133">
        <f t="shared" si="3"/>
        <v>4.333333333333333</v>
      </c>
      <c r="Q12" s="141"/>
      <c r="R12" s="125">
        <v>6.5</v>
      </c>
      <c r="S12" s="126"/>
      <c r="V12" t="s">
        <v>46</v>
      </c>
      <c r="AC12" s="7"/>
      <c r="AD12" s="8">
        <v>3</v>
      </c>
      <c r="AE12" s="57">
        <v>4.87</v>
      </c>
      <c r="AF12" s="57">
        <v>3.61</v>
      </c>
      <c r="AG12" s="58">
        <v>0.7</v>
      </c>
    </row>
    <row r="13" spans="1:33" ht="12.75">
      <c r="A13" s="185"/>
      <c r="B13" s="33"/>
      <c r="C13" s="149"/>
      <c r="D13" s="150"/>
      <c r="E13" s="150"/>
      <c r="F13" s="151"/>
      <c r="I13" s="5" t="s">
        <v>11</v>
      </c>
      <c r="J13" s="6">
        <v>1</v>
      </c>
      <c r="K13" s="44">
        <f t="shared" si="0"/>
        <v>4.32</v>
      </c>
      <c r="L13" s="21">
        <f t="shared" si="1"/>
        <v>3.294</v>
      </c>
      <c r="M13" s="21">
        <f t="shared" si="2"/>
        <v>0.63</v>
      </c>
      <c r="N13" s="52">
        <v>0.9</v>
      </c>
      <c r="P13" s="133">
        <f t="shared" si="3"/>
        <v>4.666666666666666</v>
      </c>
      <c r="Q13" s="134"/>
      <c r="R13" s="110">
        <f aca="true" t="shared" si="4" ref="R13:R21">R4*$C$28</f>
        <v>7</v>
      </c>
      <c r="S13" s="107" t="str">
        <f aca="true" t="shared" si="5" ref="S13:S21">CONCATENATE(R4,$D$28,$C$28)</f>
        <v>1  x  7</v>
      </c>
      <c r="AC13" s="5" t="s">
        <v>11</v>
      </c>
      <c r="AD13" s="6">
        <v>1</v>
      </c>
      <c r="AE13" s="55">
        <v>4.8</v>
      </c>
      <c r="AF13" s="55">
        <v>3.66</v>
      </c>
      <c r="AG13" s="56">
        <v>0.7</v>
      </c>
    </row>
    <row r="14" spans="1:33" ht="12.75" customHeight="1">
      <c r="A14" s="185"/>
      <c r="B14" s="33"/>
      <c r="C14" s="152" t="s">
        <v>1</v>
      </c>
      <c r="D14" s="153"/>
      <c r="E14" s="154"/>
      <c r="F14" s="86" t="s">
        <v>2</v>
      </c>
      <c r="I14" s="5"/>
      <c r="J14" s="6">
        <v>2</v>
      </c>
      <c r="K14" s="44">
        <f t="shared" si="0"/>
        <v>4.248</v>
      </c>
      <c r="L14" s="21">
        <f t="shared" si="1"/>
        <v>3.33</v>
      </c>
      <c r="M14" s="21">
        <f t="shared" si="2"/>
        <v>0.63</v>
      </c>
      <c r="N14" s="52">
        <v>0.9</v>
      </c>
      <c r="P14" s="133">
        <f t="shared" si="3"/>
        <v>9.333333333333332</v>
      </c>
      <c r="Q14" s="134"/>
      <c r="R14" s="110">
        <f t="shared" si="4"/>
        <v>14</v>
      </c>
      <c r="S14" s="108" t="str">
        <f t="shared" si="5"/>
        <v>2  x  7</v>
      </c>
      <c r="AC14" s="5"/>
      <c r="AD14" s="6">
        <v>2</v>
      </c>
      <c r="AE14" s="55">
        <v>4.72</v>
      </c>
      <c r="AF14" s="55">
        <v>3.7</v>
      </c>
      <c r="AG14" s="56">
        <v>0.7</v>
      </c>
    </row>
    <row r="15" spans="1:33" ht="12.75" customHeight="1">
      <c r="A15" s="185"/>
      <c r="B15" s="33"/>
      <c r="C15" s="85" t="s">
        <v>47</v>
      </c>
      <c r="D15" s="42"/>
      <c r="E15" s="38">
        <v>4</v>
      </c>
      <c r="F15" s="43" t="s">
        <v>4</v>
      </c>
      <c r="I15" s="7"/>
      <c r="J15" s="8">
        <v>3</v>
      </c>
      <c r="K15" s="45">
        <f t="shared" si="0"/>
        <v>4.248</v>
      </c>
      <c r="L15" s="22">
        <f t="shared" si="1"/>
        <v>3.726</v>
      </c>
      <c r="M15" s="22">
        <f t="shared" si="2"/>
        <v>0.54</v>
      </c>
      <c r="N15" s="53">
        <v>0.9</v>
      </c>
      <c r="P15" s="133">
        <f t="shared" si="3"/>
        <v>14</v>
      </c>
      <c r="Q15" s="134"/>
      <c r="R15" s="110">
        <f t="shared" si="4"/>
        <v>21</v>
      </c>
      <c r="S15" s="108" t="str">
        <f t="shared" si="5"/>
        <v>3  x  7</v>
      </c>
      <c r="AC15" s="7"/>
      <c r="AD15" s="8">
        <v>3</v>
      </c>
      <c r="AE15" s="57">
        <v>4.72</v>
      </c>
      <c r="AF15" s="57">
        <v>4.14</v>
      </c>
      <c r="AG15" s="58">
        <v>0.6</v>
      </c>
    </row>
    <row r="16" spans="1:33" ht="12.75">
      <c r="A16" s="185"/>
      <c r="B16" s="33"/>
      <c r="C16" s="34" t="s">
        <v>48</v>
      </c>
      <c r="D16" s="36"/>
      <c r="E16" s="39">
        <v>1.5</v>
      </c>
      <c r="F16" s="11" t="s">
        <v>5</v>
      </c>
      <c r="I16" s="5" t="s">
        <v>13</v>
      </c>
      <c r="J16" s="6">
        <v>1</v>
      </c>
      <c r="K16" s="44">
        <f t="shared" si="0"/>
        <v>3.789</v>
      </c>
      <c r="L16" s="21">
        <f t="shared" si="1"/>
        <v>2.286</v>
      </c>
      <c r="M16" s="21">
        <f t="shared" si="2"/>
        <v>0.45</v>
      </c>
      <c r="N16" s="52">
        <v>0.9</v>
      </c>
      <c r="P16" s="133">
        <f t="shared" si="3"/>
        <v>18.666666666666664</v>
      </c>
      <c r="Q16" s="134"/>
      <c r="R16" s="110">
        <f t="shared" si="4"/>
        <v>28</v>
      </c>
      <c r="S16" s="108" t="str">
        <f t="shared" si="5"/>
        <v>4  x  7</v>
      </c>
      <c r="AC16" s="5" t="s">
        <v>13</v>
      </c>
      <c r="AD16" s="6">
        <v>1</v>
      </c>
      <c r="AE16" s="55">
        <v>4.21</v>
      </c>
      <c r="AF16" s="55">
        <v>2.54</v>
      </c>
      <c r="AG16" s="56">
        <v>0.5</v>
      </c>
    </row>
    <row r="17" spans="1:33" ht="12.75">
      <c r="A17" s="185"/>
      <c r="B17" s="33"/>
      <c r="C17" s="34" t="s">
        <v>23</v>
      </c>
      <c r="D17" s="36"/>
      <c r="E17" s="39">
        <v>4</v>
      </c>
      <c r="F17" s="11" t="s">
        <v>5</v>
      </c>
      <c r="I17" s="5"/>
      <c r="J17" s="6">
        <v>2</v>
      </c>
      <c r="K17" s="44">
        <f t="shared" si="0"/>
        <v>3.744</v>
      </c>
      <c r="L17" s="21">
        <f t="shared" si="1"/>
        <v>2.25</v>
      </c>
      <c r="M17" s="21">
        <f t="shared" si="2"/>
        <v>0.45</v>
      </c>
      <c r="N17" s="52">
        <v>0.9</v>
      </c>
      <c r="P17" s="133">
        <f t="shared" si="3"/>
        <v>21</v>
      </c>
      <c r="Q17" s="134"/>
      <c r="R17" s="110">
        <f t="shared" si="4"/>
        <v>31.5</v>
      </c>
      <c r="S17" s="108" t="str">
        <f t="shared" si="5"/>
        <v>4.5  x  7</v>
      </c>
      <c r="AC17" s="5"/>
      <c r="AD17" s="6">
        <v>2</v>
      </c>
      <c r="AE17" s="55">
        <v>4.16</v>
      </c>
      <c r="AF17" s="55">
        <v>2.5</v>
      </c>
      <c r="AG17" s="56">
        <v>0.5</v>
      </c>
    </row>
    <row r="18" spans="1:33" ht="14.25">
      <c r="A18" s="185"/>
      <c r="B18" s="33"/>
      <c r="C18" s="34" t="s">
        <v>49</v>
      </c>
      <c r="D18" s="36"/>
      <c r="E18" s="40">
        <f>1/(E17*E16)</f>
        <v>0.16666666666666666</v>
      </c>
      <c r="F18" s="11" t="s">
        <v>8</v>
      </c>
      <c r="I18" s="7"/>
      <c r="J18" s="8">
        <v>3</v>
      </c>
      <c r="K18" s="45">
        <f t="shared" si="0"/>
        <v>3.006</v>
      </c>
      <c r="L18" s="22">
        <f t="shared" si="1"/>
        <v>2.25</v>
      </c>
      <c r="M18" s="22">
        <f t="shared" si="2"/>
        <v>0.36000000000000004</v>
      </c>
      <c r="N18" s="53">
        <v>0.9</v>
      </c>
      <c r="P18" s="133">
        <f t="shared" si="3"/>
        <v>23.333333333333332</v>
      </c>
      <c r="Q18" s="134"/>
      <c r="R18" s="110">
        <f t="shared" si="4"/>
        <v>35</v>
      </c>
      <c r="S18" s="108" t="str">
        <f t="shared" si="5"/>
        <v>5  x  7</v>
      </c>
      <c r="AC18" s="7"/>
      <c r="AD18" s="8">
        <v>3</v>
      </c>
      <c r="AE18" s="57">
        <v>3.34</v>
      </c>
      <c r="AF18" s="57">
        <v>2.5</v>
      </c>
      <c r="AG18" s="58">
        <v>0.4</v>
      </c>
    </row>
    <row r="19" spans="1:33" ht="12.75">
      <c r="A19" s="185"/>
      <c r="B19" s="33"/>
      <c r="C19" s="34" t="s">
        <v>10</v>
      </c>
      <c r="D19" s="36"/>
      <c r="E19" s="39">
        <v>100</v>
      </c>
      <c r="F19" s="11" t="s">
        <v>5</v>
      </c>
      <c r="I19" s="5" t="s">
        <v>45</v>
      </c>
      <c r="J19" s="6">
        <v>1</v>
      </c>
      <c r="K19" s="44">
        <f t="shared" si="0"/>
        <v>1.8381818181818177</v>
      </c>
      <c r="L19" s="21">
        <f t="shared" si="1"/>
        <v>1.5</v>
      </c>
      <c r="M19" s="21">
        <f t="shared" si="2"/>
        <v>0.24</v>
      </c>
      <c r="N19" s="52">
        <v>0.6</v>
      </c>
      <c r="P19" s="133">
        <f t="shared" si="3"/>
        <v>25.666666666666664</v>
      </c>
      <c r="Q19" s="134"/>
      <c r="R19" s="110">
        <f t="shared" si="4"/>
        <v>38.5</v>
      </c>
      <c r="S19" s="108" t="str">
        <f t="shared" si="5"/>
        <v>5.5  x  7</v>
      </c>
      <c r="AC19" s="5" t="s">
        <v>45</v>
      </c>
      <c r="AD19" s="6">
        <v>1</v>
      </c>
      <c r="AE19" s="55">
        <v>3.063636363636363</v>
      </c>
      <c r="AF19" s="55">
        <v>2.5</v>
      </c>
      <c r="AG19" s="56">
        <v>0.4</v>
      </c>
    </row>
    <row r="20" spans="1:33" ht="12.75">
      <c r="A20" s="185"/>
      <c r="B20" s="33"/>
      <c r="C20" s="34" t="s">
        <v>50</v>
      </c>
      <c r="D20" s="36"/>
      <c r="E20" s="39">
        <f>100/4</f>
        <v>25</v>
      </c>
      <c r="F20" s="11" t="s">
        <v>12</v>
      </c>
      <c r="I20" s="5"/>
      <c r="J20" s="6">
        <v>2</v>
      </c>
      <c r="K20" s="44">
        <f t="shared" si="0"/>
        <v>1.704</v>
      </c>
      <c r="L20" s="21">
        <f t="shared" si="1"/>
        <v>1.5</v>
      </c>
      <c r="M20" s="21">
        <f t="shared" si="2"/>
        <v>0.24</v>
      </c>
      <c r="N20" s="52">
        <v>0.6</v>
      </c>
      <c r="P20" s="133">
        <f t="shared" si="3"/>
        <v>28</v>
      </c>
      <c r="Q20" s="134"/>
      <c r="R20" s="110">
        <f t="shared" si="4"/>
        <v>42</v>
      </c>
      <c r="S20" s="108" t="str">
        <f t="shared" si="5"/>
        <v>6  x  7</v>
      </c>
      <c r="AC20" s="5"/>
      <c r="AD20" s="6">
        <v>2</v>
      </c>
      <c r="AE20" s="55">
        <v>2.84</v>
      </c>
      <c r="AF20" s="55">
        <v>2.5</v>
      </c>
      <c r="AG20" s="56">
        <v>0.4</v>
      </c>
    </row>
    <row r="21" spans="1:33" ht="13.5" thickBot="1">
      <c r="A21" s="186"/>
      <c r="B21" s="33"/>
      <c r="C21" s="35" t="s">
        <v>14</v>
      </c>
      <c r="D21" s="37"/>
      <c r="E21" s="41">
        <f>E19*E20*E15/E16/1000</f>
        <v>6.666666666666667</v>
      </c>
      <c r="F21" s="12" t="s">
        <v>15</v>
      </c>
      <c r="I21" s="9"/>
      <c r="J21" s="10">
        <v>3</v>
      </c>
      <c r="K21" s="46">
        <f t="shared" si="0"/>
        <v>1.2741818181818179</v>
      </c>
      <c r="L21" s="23">
        <f t="shared" si="1"/>
        <v>1.5</v>
      </c>
      <c r="M21" s="23">
        <f t="shared" si="2"/>
        <v>0.24</v>
      </c>
      <c r="N21" s="54">
        <v>0.6</v>
      </c>
      <c r="P21" s="131">
        <f t="shared" si="3"/>
        <v>30.333333333333332</v>
      </c>
      <c r="Q21" s="132"/>
      <c r="R21" s="111">
        <f t="shared" si="4"/>
        <v>45.5</v>
      </c>
      <c r="S21" s="109" t="str">
        <f t="shared" si="5"/>
        <v>6.5  x  7</v>
      </c>
      <c r="AA21" s="4"/>
      <c r="AB21" s="4"/>
      <c r="AC21" s="9"/>
      <c r="AD21" s="10">
        <v>3</v>
      </c>
      <c r="AE21" s="57">
        <v>2.123636363636363</v>
      </c>
      <c r="AF21" s="59">
        <v>2.5</v>
      </c>
      <c r="AG21" s="60">
        <v>0.4</v>
      </c>
    </row>
    <row r="22" spans="1:33" ht="13.5" thickBot="1">
      <c r="A22" s="25"/>
      <c r="B22" s="25"/>
      <c r="C22" s="26"/>
      <c r="D22" s="26"/>
      <c r="E22" s="26"/>
      <c r="F22" s="27"/>
      <c r="G22" s="28"/>
      <c r="H22" s="29"/>
      <c r="I22" s="142" t="s">
        <v>30</v>
      </c>
      <c r="J22" s="142"/>
      <c r="K22" s="142"/>
      <c r="L22" s="142"/>
      <c r="M22" s="142"/>
      <c r="N22" s="142"/>
      <c r="O22" s="26"/>
      <c r="P22" s="26"/>
      <c r="Q22" s="26"/>
      <c r="R22" s="26"/>
      <c r="S22" s="26"/>
      <c r="AA22" s="51"/>
      <c r="AC22" s="51" t="s">
        <v>30</v>
      </c>
      <c r="AD22" s="51"/>
      <c r="AE22" s="51"/>
      <c r="AF22" s="51"/>
      <c r="AG22" s="51"/>
    </row>
    <row r="23" spans="1:19" ht="12" customHeight="1" thickBot="1">
      <c r="A23" s="24"/>
      <c r="B23" s="24"/>
      <c r="C23" s="3"/>
      <c r="D23" s="3"/>
      <c r="E23" s="3"/>
      <c r="F23" s="3"/>
      <c r="G23" s="2"/>
      <c r="H23" s="3"/>
      <c r="I23" s="2"/>
      <c r="J23" s="3"/>
      <c r="K23" s="2"/>
      <c r="L23" s="3"/>
      <c r="S23" s="49" t="s">
        <v>51</v>
      </c>
    </row>
    <row r="24" spans="1:33" ht="21.75" customHeight="1">
      <c r="A24" s="135" t="s">
        <v>0</v>
      </c>
      <c r="B24" s="30"/>
      <c r="C24" s="155" t="s">
        <v>18</v>
      </c>
      <c r="D24" s="156"/>
      <c r="G24" s="171" t="s">
        <v>31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V24" s="176" t="s">
        <v>54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</row>
    <row r="25" spans="1:33" ht="18.75" customHeight="1">
      <c r="A25" s="136"/>
      <c r="B25" s="31"/>
      <c r="C25" s="47">
        <v>100</v>
      </c>
      <c r="D25" s="48" t="s">
        <v>17</v>
      </c>
      <c r="G25" s="101" t="s">
        <v>16</v>
      </c>
      <c r="H25" s="102"/>
      <c r="I25" s="96" t="s">
        <v>19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74" t="s">
        <v>24</v>
      </c>
      <c r="V25" s="77" t="s">
        <v>16</v>
      </c>
      <c r="W25" s="78"/>
      <c r="X25" s="79" t="s">
        <v>19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>
      <c r="A26" s="136"/>
      <c r="B26" s="31"/>
      <c r="C26" s="157" t="s">
        <v>37</v>
      </c>
      <c r="D26" s="158"/>
      <c r="G26" s="103" t="s">
        <v>52</v>
      </c>
      <c r="H26" s="104"/>
      <c r="I26" s="105">
        <f aca="true" t="shared" si="6" ref="I26:R26">X26</f>
        <v>0.2</v>
      </c>
      <c r="J26" s="106">
        <f t="shared" si="6"/>
        <v>0.4</v>
      </c>
      <c r="K26" s="106">
        <f t="shared" si="6"/>
        <v>0.6</v>
      </c>
      <c r="L26" s="106">
        <f t="shared" si="6"/>
        <v>0.8</v>
      </c>
      <c r="M26" s="106">
        <f t="shared" si="6"/>
        <v>1</v>
      </c>
      <c r="N26" s="106">
        <f t="shared" si="6"/>
        <v>1.2</v>
      </c>
      <c r="O26" s="106">
        <f t="shared" si="6"/>
        <v>1.4</v>
      </c>
      <c r="P26" s="106">
        <f t="shared" si="6"/>
        <v>1.6</v>
      </c>
      <c r="Q26" s="106">
        <f t="shared" si="6"/>
        <v>1.8</v>
      </c>
      <c r="R26" s="106">
        <f t="shared" si="6"/>
        <v>2</v>
      </c>
      <c r="S26" s="175"/>
      <c r="V26" s="79" t="s">
        <v>53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>
      <c r="A27" s="136"/>
      <c r="B27" s="31"/>
      <c r="C27" s="159"/>
      <c r="D27" s="160"/>
      <c r="G27" s="169">
        <f aca="true" t="shared" si="7" ref="G27:G44">R4</f>
        <v>1</v>
      </c>
      <c r="H27" s="170"/>
      <c r="I27" s="16">
        <f aca="true" t="shared" si="8" ref="I27:I44">IF(X27&lt;250,$C$25*1000/X27,)</f>
        <v>0</v>
      </c>
      <c r="J27" s="17">
        <f aca="true" t="shared" si="9" ref="J27:J44">IF(Y27&lt;250,$C$25*1000/Y27,)</f>
        <v>0</v>
      </c>
      <c r="K27" s="17">
        <f aca="true" t="shared" si="10" ref="K27:K44">IF(Z27&lt;250,$C$25*1000/Z27,)</f>
        <v>0</v>
      </c>
      <c r="L27" s="17">
        <f aca="true" t="shared" si="11" ref="L27:L44">IF(AA27&lt;250,$C$25*1000/AA27,)</f>
        <v>0</v>
      </c>
      <c r="M27" s="17">
        <f aca="true" t="shared" si="12" ref="M27:M44">IF(AB27&lt;250,$C$25*1000/AB27,)</f>
        <v>0</v>
      </c>
      <c r="N27" s="17">
        <f aca="true" t="shared" si="13" ref="N27:N44">IF(AC27&lt;250,$C$25*1000/AC27,)</f>
        <v>0</v>
      </c>
      <c r="O27" s="17">
        <f aca="true" t="shared" si="14" ref="O27:O44">IF(AD27&lt;250,$C$25*1000/AD27,)</f>
        <v>0</v>
      </c>
      <c r="P27" s="17">
        <f aca="true" t="shared" si="15" ref="P27:P44">IF(AE27&lt;250,$C$25*1000/AE27,)</f>
        <v>0</v>
      </c>
      <c r="Q27" s="17">
        <f aca="true" t="shared" si="16" ref="Q27:Q44">IF(AF27&lt;250,$C$25*1000/AF27,)</f>
        <v>0</v>
      </c>
      <c r="R27" s="17">
        <f aca="true" t="shared" si="17" ref="R27:R44">IF(AG27&lt;250,$C$25*1000/AG27,)</f>
        <v>0</v>
      </c>
      <c r="S27" s="18">
        <f aca="true" t="shared" si="18" ref="S27:S44">$C$25/($G27*$E$21*0.8)</f>
        <v>18.749999999999996</v>
      </c>
      <c r="V27" s="180">
        <f aca="true" t="shared" si="19" ref="V27:V44">R4</f>
        <v>1</v>
      </c>
      <c r="W27" s="181"/>
      <c r="X27" s="17">
        <f aca="true" t="shared" si="20" ref="X27:AG27">$C$25*100/($R4*$E$21*X$26)</f>
        <v>7499.999999999999</v>
      </c>
      <c r="Y27" s="17">
        <f t="shared" si="20"/>
        <v>3749.9999999999995</v>
      </c>
      <c r="Z27" s="17">
        <f t="shared" si="20"/>
        <v>2500</v>
      </c>
      <c r="AA27" s="17">
        <f t="shared" si="20"/>
        <v>1874.9999999999998</v>
      </c>
      <c r="AB27" s="17">
        <f t="shared" si="20"/>
        <v>1500</v>
      </c>
      <c r="AC27" s="17">
        <f t="shared" si="20"/>
        <v>1250</v>
      </c>
      <c r="AD27" s="17">
        <f t="shared" si="20"/>
        <v>1071.4285714285713</v>
      </c>
      <c r="AE27" s="17">
        <f t="shared" si="20"/>
        <v>937.4999999999999</v>
      </c>
      <c r="AF27" s="17">
        <f t="shared" si="20"/>
        <v>833.3333333333334</v>
      </c>
      <c r="AG27" s="17">
        <f t="shared" si="20"/>
        <v>750</v>
      </c>
    </row>
    <row r="28" spans="1:33" ht="12.75" customHeight="1">
      <c r="A28" s="136"/>
      <c r="B28" s="31"/>
      <c r="C28" s="70">
        <v>7</v>
      </c>
      <c r="D28" s="100" t="s">
        <v>36</v>
      </c>
      <c r="G28" s="127">
        <f t="shared" si="7"/>
        <v>2</v>
      </c>
      <c r="H28" s="128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4">
        <f t="shared" si="17"/>
        <v>0</v>
      </c>
      <c r="S28" s="19">
        <f t="shared" si="18"/>
        <v>9.374999999999998</v>
      </c>
      <c r="V28" s="129">
        <f t="shared" si="19"/>
        <v>2</v>
      </c>
      <c r="W28" s="130"/>
      <c r="X28" s="4">
        <f aca="true" t="shared" si="21" ref="X28:AG28">$C$25*100/($R5*$E$21*X$26)</f>
        <v>3749.9999999999995</v>
      </c>
      <c r="Y28" s="4">
        <f t="shared" si="21"/>
        <v>1874.9999999999998</v>
      </c>
      <c r="Z28" s="4">
        <f t="shared" si="21"/>
        <v>1250</v>
      </c>
      <c r="AA28" s="4">
        <f t="shared" si="21"/>
        <v>937.4999999999999</v>
      </c>
      <c r="AB28" s="4">
        <f t="shared" si="21"/>
        <v>750</v>
      </c>
      <c r="AC28" s="4">
        <f t="shared" si="21"/>
        <v>625</v>
      </c>
      <c r="AD28" s="4">
        <f t="shared" si="21"/>
        <v>535.7142857142857</v>
      </c>
      <c r="AE28" s="4">
        <f t="shared" si="21"/>
        <v>468.74999999999994</v>
      </c>
      <c r="AF28" s="4">
        <f t="shared" si="21"/>
        <v>416.6666666666667</v>
      </c>
      <c r="AG28" s="4">
        <f t="shared" si="21"/>
        <v>375</v>
      </c>
    </row>
    <row r="29" spans="1:33" ht="12.75">
      <c r="A29" s="136"/>
      <c r="B29" s="31"/>
      <c r="G29" s="127">
        <f t="shared" si="7"/>
        <v>3</v>
      </c>
      <c r="H29" s="128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0</v>
      </c>
      <c r="Q29" s="4">
        <f t="shared" si="16"/>
        <v>0</v>
      </c>
      <c r="R29" s="4">
        <f t="shared" si="17"/>
        <v>0</v>
      </c>
      <c r="S29" s="19">
        <f t="shared" si="18"/>
        <v>6.25</v>
      </c>
      <c r="V29" s="129">
        <f t="shared" si="19"/>
        <v>3</v>
      </c>
      <c r="W29" s="130"/>
      <c r="X29" s="4">
        <f aca="true" t="shared" si="22" ref="X29:AG29">$C$25*100/($R6*$E$21*X$26)</f>
        <v>2500</v>
      </c>
      <c r="Y29" s="4">
        <f t="shared" si="22"/>
        <v>1250</v>
      </c>
      <c r="Z29" s="4">
        <f t="shared" si="22"/>
        <v>833.3333333333334</v>
      </c>
      <c r="AA29" s="4">
        <f t="shared" si="22"/>
        <v>625</v>
      </c>
      <c r="AB29" s="4">
        <f t="shared" si="22"/>
        <v>500</v>
      </c>
      <c r="AC29" s="4">
        <f t="shared" si="22"/>
        <v>416.6666666666667</v>
      </c>
      <c r="AD29" s="4">
        <f t="shared" si="22"/>
        <v>357.14285714285717</v>
      </c>
      <c r="AE29" s="4">
        <f t="shared" si="22"/>
        <v>312.5</v>
      </c>
      <c r="AF29" s="4">
        <f t="shared" si="22"/>
        <v>277.77777777777777</v>
      </c>
      <c r="AG29" s="4">
        <f t="shared" si="22"/>
        <v>250</v>
      </c>
    </row>
    <row r="30" spans="1:33" ht="12.75">
      <c r="A30" s="136"/>
      <c r="B30" s="31"/>
      <c r="G30" s="127">
        <f t="shared" si="7"/>
        <v>4</v>
      </c>
      <c r="H30" s="128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0</v>
      </c>
      <c r="P30" s="4">
        <f t="shared" si="15"/>
        <v>426.66666666666674</v>
      </c>
      <c r="Q30" s="4">
        <f t="shared" si="16"/>
        <v>480</v>
      </c>
      <c r="R30" s="4">
        <f t="shared" si="17"/>
        <v>533.3333333333334</v>
      </c>
      <c r="S30" s="19">
        <f t="shared" si="18"/>
        <v>4.687499999999999</v>
      </c>
      <c r="V30" s="129">
        <f t="shared" si="19"/>
        <v>4</v>
      </c>
      <c r="W30" s="130"/>
      <c r="X30" s="4">
        <f aca="true" t="shared" si="23" ref="X30:AG30">$C$25*100/($R7*$E$21*X$26)</f>
        <v>1874.9999999999998</v>
      </c>
      <c r="Y30" s="4">
        <f t="shared" si="23"/>
        <v>937.4999999999999</v>
      </c>
      <c r="Z30" s="4">
        <f t="shared" si="23"/>
        <v>625</v>
      </c>
      <c r="AA30" s="4">
        <f t="shared" si="23"/>
        <v>468.74999999999994</v>
      </c>
      <c r="AB30" s="4">
        <f t="shared" si="23"/>
        <v>375</v>
      </c>
      <c r="AC30" s="4">
        <f t="shared" si="23"/>
        <v>312.5</v>
      </c>
      <c r="AD30" s="4">
        <f t="shared" si="23"/>
        <v>267.85714285714283</v>
      </c>
      <c r="AE30" s="4">
        <f t="shared" si="23"/>
        <v>234.37499999999997</v>
      </c>
      <c r="AF30" s="4">
        <f t="shared" si="23"/>
        <v>208.33333333333334</v>
      </c>
      <c r="AG30" s="4">
        <f t="shared" si="23"/>
        <v>187.5</v>
      </c>
    </row>
    <row r="31" spans="1:33" ht="12.75">
      <c r="A31" s="136"/>
      <c r="B31" s="31"/>
      <c r="G31" s="127">
        <f t="shared" si="7"/>
        <v>4.5</v>
      </c>
      <c r="H31" s="128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0</v>
      </c>
      <c r="O31" s="4">
        <f t="shared" si="14"/>
        <v>420</v>
      </c>
      <c r="P31" s="4">
        <f t="shared" si="15"/>
        <v>480</v>
      </c>
      <c r="Q31" s="4">
        <f t="shared" si="16"/>
        <v>540</v>
      </c>
      <c r="R31" s="4">
        <f t="shared" si="17"/>
        <v>600</v>
      </c>
      <c r="S31" s="19">
        <f t="shared" si="18"/>
        <v>4.166666666666667</v>
      </c>
      <c r="V31" s="129">
        <f t="shared" si="19"/>
        <v>4.5</v>
      </c>
      <c r="W31" s="130"/>
      <c r="X31" s="4">
        <f aca="true" t="shared" si="24" ref="X31:AG31">$C$25*100/($R8*$E$21*X$26)</f>
        <v>1666.6666666666667</v>
      </c>
      <c r="Y31" s="4">
        <f t="shared" si="24"/>
        <v>833.3333333333334</v>
      </c>
      <c r="Z31" s="4">
        <f t="shared" si="24"/>
        <v>555.5555555555555</v>
      </c>
      <c r="AA31" s="4">
        <f t="shared" si="24"/>
        <v>416.6666666666667</v>
      </c>
      <c r="AB31" s="4">
        <f t="shared" si="24"/>
        <v>333.3333333333333</v>
      </c>
      <c r="AC31" s="4">
        <f t="shared" si="24"/>
        <v>277.77777777777777</v>
      </c>
      <c r="AD31" s="4">
        <f t="shared" si="24"/>
        <v>238.0952380952381</v>
      </c>
      <c r="AE31" s="4">
        <f t="shared" si="24"/>
        <v>208.33333333333334</v>
      </c>
      <c r="AF31" s="4">
        <f t="shared" si="24"/>
        <v>185.1851851851852</v>
      </c>
      <c r="AG31" s="4">
        <f t="shared" si="24"/>
        <v>166.66666666666666</v>
      </c>
    </row>
    <row r="32" spans="1:33" ht="12.75">
      <c r="A32" s="136"/>
      <c r="B32" s="31"/>
      <c r="G32" s="127">
        <f t="shared" si="7"/>
        <v>5</v>
      </c>
      <c r="H32" s="128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0</v>
      </c>
      <c r="N32" s="4">
        <f t="shared" si="13"/>
        <v>0</v>
      </c>
      <c r="O32" s="4">
        <f t="shared" si="14"/>
        <v>466.66666666666663</v>
      </c>
      <c r="P32" s="4">
        <f t="shared" si="15"/>
        <v>533.3333333333334</v>
      </c>
      <c r="Q32" s="4">
        <f t="shared" si="16"/>
        <v>600</v>
      </c>
      <c r="R32" s="4">
        <f t="shared" si="17"/>
        <v>666.6666666666666</v>
      </c>
      <c r="S32" s="19">
        <f t="shared" si="18"/>
        <v>3.749999999999999</v>
      </c>
      <c r="V32" s="129">
        <f t="shared" si="19"/>
        <v>5</v>
      </c>
      <c r="W32" s="130"/>
      <c r="X32" s="4">
        <f aca="true" t="shared" si="25" ref="X32:AG32">$C$25*100/($R9*$E$21*X$26)</f>
        <v>1499.9999999999998</v>
      </c>
      <c r="Y32" s="4">
        <f t="shared" si="25"/>
        <v>749.9999999999999</v>
      </c>
      <c r="Z32" s="4">
        <f t="shared" si="25"/>
        <v>500</v>
      </c>
      <c r="AA32" s="4">
        <f t="shared" si="25"/>
        <v>374.99999999999994</v>
      </c>
      <c r="AB32" s="4">
        <f t="shared" si="25"/>
        <v>300</v>
      </c>
      <c r="AC32" s="4">
        <f t="shared" si="25"/>
        <v>250</v>
      </c>
      <c r="AD32" s="4">
        <f t="shared" si="25"/>
        <v>214.2857142857143</v>
      </c>
      <c r="AE32" s="4">
        <f t="shared" si="25"/>
        <v>187.49999999999997</v>
      </c>
      <c r="AF32" s="4">
        <f t="shared" si="25"/>
        <v>166.66666666666666</v>
      </c>
      <c r="AG32" s="4">
        <f t="shared" si="25"/>
        <v>150</v>
      </c>
    </row>
    <row r="33" spans="1:33" ht="12.75">
      <c r="A33" s="136"/>
      <c r="B33" s="31"/>
      <c r="G33" s="127">
        <f t="shared" si="7"/>
        <v>5.5</v>
      </c>
      <c r="H33" s="128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0</v>
      </c>
      <c r="M33" s="4">
        <f t="shared" si="12"/>
        <v>0</v>
      </c>
      <c r="N33" s="4">
        <f t="shared" si="13"/>
        <v>440.0000000000001</v>
      </c>
      <c r="O33" s="4">
        <f t="shared" si="14"/>
        <v>513.3333333333334</v>
      </c>
      <c r="P33" s="4">
        <f t="shared" si="15"/>
        <v>586.6666666666669</v>
      </c>
      <c r="Q33" s="4">
        <f t="shared" si="16"/>
        <v>660.0000000000002</v>
      </c>
      <c r="R33" s="4">
        <f t="shared" si="17"/>
        <v>733.3333333333335</v>
      </c>
      <c r="S33" s="19">
        <f t="shared" si="18"/>
        <v>3.4090909090909083</v>
      </c>
      <c r="V33" s="129">
        <f t="shared" si="19"/>
        <v>5.5</v>
      </c>
      <c r="W33" s="130"/>
      <c r="X33" s="4">
        <f aca="true" t="shared" si="26" ref="X33:AG33">$C$25*100/($R10*$E$21*X$26)</f>
        <v>1363.6363636363633</v>
      </c>
      <c r="Y33" s="4">
        <f t="shared" si="26"/>
        <v>681.8181818181816</v>
      </c>
      <c r="Z33" s="4">
        <f t="shared" si="26"/>
        <v>454.54545454545445</v>
      </c>
      <c r="AA33" s="4">
        <f t="shared" si="26"/>
        <v>340.9090909090908</v>
      </c>
      <c r="AB33" s="4">
        <f t="shared" si="26"/>
        <v>272.7272727272727</v>
      </c>
      <c r="AC33" s="4">
        <f t="shared" si="26"/>
        <v>227.27272727272722</v>
      </c>
      <c r="AD33" s="4">
        <f t="shared" si="26"/>
        <v>194.8051948051948</v>
      </c>
      <c r="AE33" s="4">
        <f t="shared" si="26"/>
        <v>170.4545454545454</v>
      </c>
      <c r="AF33" s="4">
        <f t="shared" si="26"/>
        <v>151.51515151515147</v>
      </c>
      <c r="AG33" s="4">
        <f t="shared" si="26"/>
        <v>136.36363636363635</v>
      </c>
    </row>
    <row r="34" spans="1:33" ht="12.75">
      <c r="A34" s="136"/>
      <c r="B34" s="31"/>
      <c r="G34" s="127">
        <f t="shared" si="7"/>
        <v>6</v>
      </c>
      <c r="H34" s="128"/>
      <c r="I34" s="13">
        <f t="shared" si="8"/>
        <v>0</v>
      </c>
      <c r="J34" s="4">
        <f t="shared" si="9"/>
        <v>0</v>
      </c>
      <c r="K34" s="4">
        <f t="shared" si="10"/>
        <v>0</v>
      </c>
      <c r="L34" s="4">
        <f t="shared" si="11"/>
        <v>0</v>
      </c>
      <c r="M34" s="4">
        <f t="shared" si="12"/>
        <v>0</v>
      </c>
      <c r="N34" s="4">
        <f t="shared" si="13"/>
        <v>480</v>
      </c>
      <c r="O34" s="4">
        <f t="shared" si="14"/>
        <v>560</v>
      </c>
      <c r="P34" s="4">
        <f t="shared" si="15"/>
        <v>640</v>
      </c>
      <c r="Q34" s="4">
        <f t="shared" si="16"/>
        <v>720</v>
      </c>
      <c r="R34" s="4">
        <f t="shared" si="17"/>
        <v>800</v>
      </c>
      <c r="S34" s="19">
        <f t="shared" si="18"/>
        <v>3.125</v>
      </c>
      <c r="V34" s="129">
        <f t="shared" si="19"/>
        <v>6</v>
      </c>
      <c r="W34" s="130"/>
      <c r="X34" s="4">
        <f aca="true" t="shared" si="27" ref="X34:AG34">$C$25*100/($R11*$E$21*X$26)</f>
        <v>1250</v>
      </c>
      <c r="Y34" s="4">
        <f t="shared" si="27"/>
        <v>625</v>
      </c>
      <c r="Z34" s="4">
        <f t="shared" si="27"/>
        <v>416.6666666666667</v>
      </c>
      <c r="AA34" s="4">
        <f t="shared" si="27"/>
        <v>312.5</v>
      </c>
      <c r="AB34" s="4">
        <f t="shared" si="27"/>
        <v>250</v>
      </c>
      <c r="AC34" s="4">
        <f t="shared" si="27"/>
        <v>208.33333333333334</v>
      </c>
      <c r="AD34" s="4">
        <f t="shared" si="27"/>
        <v>178.57142857142858</v>
      </c>
      <c r="AE34" s="4">
        <f t="shared" si="27"/>
        <v>156.25</v>
      </c>
      <c r="AF34" s="4">
        <f t="shared" si="27"/>
        <v>138.88888888888889</v>
      </c>
      <c r="AG34" s="4">
        <f t="shared" si="27"/>
        <v>125</v>
      </c>
    </row>
    <row r="35" spans="1:33" ht="12.75">
      <c r="A35" s="136"/>
      <c r="B35" s="31"/>
      <c r="G35" s="127">
        <f t="shared" si="7"/>
        <v>6.5</v>
      </c>
      <c r="H35" s="128"/>
      <c r="I35" s="13">
        <f t="shared" si="8"/>
        <v>0</v>
      </c>
      <c r="J35" s="4">
        <f t="shared" si="9"/>
        <v>0</v>
      </c>
      <c r="K35" s="4">
        <f t="shared" si="10"/>
        <v>0</v>
      </c>
      <c r="L35" s="4">
        <f t="shared" si="11"/>
        <v>0</v>
      </c>
      <c r="M35" s="4">
        <f t="shared" si="12"/>
        <v>433.33333333333337</v>
      </c>
      <c r="N35" s="4">
        <f t="shared" si="13"/>
        <v>520</v>
      </c>
      <c r="O35" s="4">
        <f t="shared" si="14"/>
        <v>606.6666666666666</v>
      </c>
      <c r="P35" s="4">
        <f t="shared" si="15"/>
        <v>693.3333333333335</v>
      </c>
      <c r="Q35" s="4">
        <f t="shared" si="16"/>
        <v>780</v>
      </c>
      <c r="R35" s="4">
        <f t="shared" si="17"/>
        <v>866.6666666666667</v>
      </c>
      <c r="S35" s="19">
        <f t="shared" si="18"/>
        <v>2.884615384615384</v>
      </c>
      <c r="V35" s="129">
        <f t="shared" si="19"/>
        <v>6.5</v>
      </c>
      <c r="W35" s="130"/>
      <c r="X35" s="4">
        <f aca="true" t="shared" si="28" ref="X35:AG35">$C$25*100/($R12*$E$21*X$26)</f>
        <v>1153.8461538461536</v>
      </c>
      <c r="Y35" s="4">
        <f t="shared" si="28"/>
        <v>576.9230769230768</v>
      </c>
      <c r="Z35" s="4">
        <f t="shared" si="28"/>
        <v>384.61538461538464</v>
      </c>
      <c r="AA35" s="4">
        <f t="shared" si="28"/>
        <v>288.4615384615384</v>
      </c>
      <c r="AB35" s="4">
        <f t="shared" si="28"/>
        <v>230.76923076923075</v>
      </c>
      <c r="AC35" s="4">
        <f t="shared" si="28"/>
        <v>192.30769230769232</v>
      </c>
      <c r="AD35" s="4">
        <f t="shared" si="28"/>
        <v>164.83516483516485</v>
      </c>
      <c r="AE35" s="4">
        <f t="shared" si="28"/>
        <v>144.2307692307692</v>
      </c>
      <c r="AF35" s="4">
        <f t="shared" si="28"/>
        <v>128.2051282051282</v>
      </c>
      <c r="AG35" s="4">
        <f t="shared" si="28"/>
        <v>115.38461538461537</v>
      </c>
    </row>
    <row r="36" spans="1:33" ht="12.75">
      <c r="A36" s="136"/>
      <c r="B36" s="31"/>
      <c r="G36" s="127">
        <f t="shared" si="7"/>
        <v>7</v>
      </c>
      <c r="H36" s="128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466.6666666666667</v>
      </c>
      <c r="N36" s="4">
        <f t="shared" si="13"/>
        <v>560</v>
      </c>
      <c r="O36" s="4">
        <f t="shared" si="14"/>
        <v>653.3333333333334</v>
      </c>
      <c r="P36" s="4">
        <f t="shared" si="15"/>
        <v>746.6666666666667</v>
      </c>
      <c r="Q36" s="4">
        <f t="shared" si="16"/>
        <v>840.0000000000002</v>
      </c>
      <c r="R36" s="4">
        <f t="shared" si="17"/>
        <v>933.3333333333334</v>
      </c>
      <c r="S36" s="19">
        <f t="shared" si="18"/>
        <v>2.6785714285714284</v>
      </c>
      <c r="V36" s="129">
        <f t="shared" si="19"/>
        <v>7</v>
      </c>
      <c r="W36" s="130"/>
      <c r="X36" s="4">
        <f aca="true" t="shared" si="29" ref="X36:AG36">$C$25*100/($R13*$E$21*X$26)</f>
        <v>1071.4285714285713</v>
      </c>
      <c r="Y36" s="4">
        <f t="shared" si="29"/>
        <v>535.7142857142857</v>
      </c>
      <c r="Z36" s="4">
        <f t="shared" si="29"/>
        <v>357.1428571428571</v>
      </c>
      <c r="AA36" s="4">
        <f t="shared" si="29"/>
        <v>267.85714285714283</v>
      </c>
      <c r="AB36" s="4">
        <f t="shared" si="29"/>
        <v>214.28571428571428</v>
      </c>
      <c r="AC36" s="4">
        <f t="shared" si="29"/>
        <v>178.57142857142856</v>
      </c>
      <c r="AD36" s="4">
        <f t="shared" si="29"/>
        <v>153.0612244897959</v>
      </c>
      <c r="AE36" s="4">
        <f t="shared" si="29"/>
        <v>133.92857142857142</v>
      </c>
      <c r="AF36" s="4">
        <f t="shared" si="29"/>
        <v>119.04761904761902</v>
      </c>
      <c r="AG36" s="4">
        <f t="shared" si="29"/>
        <v>107.14285714285714</v>
      </c>
    </row>
    <row r="37" spans="1:33" ht="12.75">
      <c r="A37" s="136"/>
      <c r="B37" s="31"/>
      <c r="G37" s="127">
        <f t="shared" si="7"/>
        <v>14</v>
      </c>
      <c r="H37" s="128"/>
      <c r="I37" s="13">
        <f t="shared" si="8"/>
        <v>0</v>
      </c>
      <c r="J37" s="4">
        <f t="shared" si="9"/>
        <v>0</v>
      </c>
      <c r="K37" s="4">
        <f t="shared" si="10"/>
        <v>560</v>
      </c>
      <c r="L37" s="4">
        <f t="shared" si="11"/>
        <v>746.6666666666667</v>
      </c>
      <c r="M37" s="4">
        <f t="shared" si="12"/>
        <v>933.3333333333334</v>
      </c>
      <c r="N37" s="4">
        <f t="shared" si="13"/>
        <v>1120</v>
      </c>
      <c r="O37" s="4">
        <f t="shared" si="14"/>
        <v>1306.6666666666667</v>
      </c>
      <c r="P37" s="4">
        <f t="shared" si="15"/>
        <v>1493.3333333333335</v>
      </c>
      <c r="Q37" s="4">
        <f t="shared" si="16"/>
        <v>1680.0000000000005</v>
      </c>
      <c r="R37" s="4">
        <f t="shared" si="17"/>
        <v>1866.6666666666667</v>
      </c>
      <c r="S37" s="19">
        <f t="shared" si="18"/>
        <v>1.3392857142857142</v>
      </c>
      <c r="V37" s="129">
        <f t="shared" si="19"/>
        <v>14</v>
      </c>
      <c r="W37" s="130"/>
      <c r="X37" s="4">
        <f aca="true" t="shared" si="30" ref="X37:AG37">$C$25*100/($R14*$E$21*X$26)</f>
        <v>535.7142857142857</v>
      </c>
      <c r="Y37" s="4">
        <f t="shared" si="30"/>
        <v>267.85714285714283</v>
      </c>
      <c r="Z37" s="4">
        <f t="shared" si="30"/>
        <v>178.57142857142856</v>
      </c>
      <c r="AA37" s="4">
        <f t="shared" si="30"/>
        <v>133.92857142857142</v>
      </c>
      <c r="AB37" s="4">
        <f t="shared" si="30"/>
        <v>107.14285714285714</v>
      </c>
      <c r="AC37" s="4">
        <f t="shared" si="30"/>
        <v>89.28571428571428</v>
      </c>
      <c r="AD37" s="4">
        <f t="shared" si="30"/>
        <v>76.53061224489795</v>
      </c>
      <c r="AE37" s="4">
        <f t="shared" si="30"/>
        <v>66.96428571428571</v>
      </c>
      <c r="AF37" s="4">
        <f t="shared" si="30"/>
        <v>59.52380952380951</v>
      </c>
      <c r="AG37" s="4">
        <f t="shared" si="30"/>
        <v>53.57142857142857</v>
      </c>
    </row>
    <row r="38" spans="1:33" ht="12.75">
      <c r="A38" s="136"/>
      <c r="B38" s="31"/>
      <c r="G38" s="127">
        <f t="shared" si="7"/>
        <v>21</v>
      </c>
      <c r="H38" s="128"/>
      <c r="I38" s="13">
        <f t="shared" si="8"/>
        <v>0</v>
      </c>
      <c r="J38" s="4">
        <f t="shared" si="9"/>
        <v>560</v>
      </c>
      <c r="K38" s="4">
        <f t="shared" si="10"/>
        <v>840</v>
      </c>
      <c r="L38" s="4">
        <f t="shared" si="11"/>
        <v>1120</v>
      </c>
      <c r="M38" s="4">
        <f t="shared" si="12"/>
        <v>1400</v>
      </c>
      <c r="N38" s="4">
        <f t="shared" si="13"/>
        <v>1680</v>
      </c>
      <c r="O38" s="4">
        <f t="shared" si="14"/>
        <v>1960</v>
      </c>
      <c r="P38" s="4">
        <f t="shared" si="15"/>
        <v>2240</v>
      </c>
      <c r="Q38" s="4">
        <f t="shared" si="16"/>
        <v>2520</v>
      </c>
      <c r="R38" s="4">
        <f t="shared" si="17"/>
        <v>2800</v>
      </c>
      <c r="S38" s="19">
        <f t="shared" si="18"/>
        <v>0.8928571428571429</v>
      </c>
      <c r="V38" s="129">
        <f t="shared" si="19"/>
        <v>21</v>
      </c>
      <c r="W38" s="130"/>
      <c r="X38" s="4">
        <f aca="true" t="shared" si="31" ref="X38:AG38">$C$25*100/($R15*$E$21*X$26)</f>
        <v>357.14285714285717</v>
      </c>
      <c r="Y38" s="4">
        <f t="shared" si="31"/>
        <v>178.57142857142858</v>
      </c>
      <c r="Z38" s="4">
        <f t="shared" si="31"/>
        <v>119.04761904761905</v>
      </c>
      <c r="AA38" s="4">
        <f t="shared" si="31"/>
        <v>89.28571428571429</v>
      </c>
      <c r="AB38" s="4">
        <f t="shared" si="31"/>
        <v>71.42857142857143</v>
      </c>
      <c r="AC38" s="4">
        <f t="shared" si="31"/>
        <v>59.523809523809526</v>
      </c>
      <c r="AD38" s="4">
        <f t="shared" si="31"/>
        <v>51.02040816326531</v>
      </c>
      <c r="AE38" s="4">
        <f t="shared" si="31"/>
        <v>44.642857142857146</v>
      </c>
      <c r="AF38" s="4">
        <f t="shared" si="31"/>
        <v>39.682539682539684</v>
      </c>
      <c r="AG38" s="4">
        <f t="shared" si="31"/>
        <v>35.714285714285715</v>
      </c>
    </row>
    <row r="39" spans="1:33" ht="12.75">
      <c r="A39" s="136"/>
      <c r="B39" s="31"/>
      <c r="G39" s="127">
        <f t="shared" si="7"/>
        <v>28</v>
      </c>
      <c r="H39" s="128"/>
      <c r="I39" s="13">
        <f t="shared" si="8"/>
        <v>0</v>
      </c>
      <c r="J39" s="4">
        <f t="shared" si="9"/>
        <v>746.6666666666667</v>
      </c>
      <c r="K39" s="4">
        <f t="shared" si="10"/>
        <v>1120</v>
      </c>
      <c r="L39" s="4">
        <f t="shared" si="11"/>
        <v>1493.3333333333335</v>
      </c>
      <c r="M39" s="4">
        <f t="shared" si="12"/>
        <v>1866.6666666666667</v>
      </c>
      <c r="N39" s="4">
        <f t="shared" si="13"/>
        <v>2240</v>
      </c>
      <c r="O39" s="4">
        <f t="shared" si="14"/>
        <v>2613.3333333333335</v>
      </c>
      <c r="P39" s="4">
        <f t="shared" si="15"/>
        <v>2986.666666666667</v>
      </c>
      <c r="Q39" s="4">
        <f t="shared" si="16"/>
        <v>3360.000000000001</v>
      </c>
      <c r="R39" s="4">
        <f t="shared" si="17"/>
        <v>3733.3333333333335</v>
      </c>
      <c r="S39" s="19">
        <f t="shared" si="18"/>
        <v>0.6696428571428571</v>
      </c>
      <c r="V39" s="129">
        <f t="shared" si="19"/>
        <v>28</v>
      </c>
      <c r="W39" s="130"/>
      <c r="X39" s="4">
        <f aca="true" t="shared" si="32" ref="X39:AG39">$C$25*100/($R16*$E$21*X$26)</f>
        <v>267.85714285714283</v>
      </c>
      <c r="Y39" s="4">
        <f t="shared" si="32"/>
        <v>133.92857142857142</v>
      </c>
      <c r="Z39" s="4">
        <f t="shared" si="32"/>
        <v>89.28571428571428</v>
      </c>
      <c r="AA39" s="4">
        <f t="shared" si="32"/>
        <v>66.96428571428571</v>
      </c>
      <c r="AB39" s="4">
        <f t="shared" si="32"/>
        <v>53.57142857142857</v>
      </c>
      <c r="AC39" s="4">
        <f t="shared" si="32"/>
        <v>44.64285714285714</v>
      </c>
      <c r="AD39" s="4">
        <f t="shared" si="32"/>
        <v>38.265306122448976</v>
      </c>
      <c r="AE39" s="4">
        <f t="shared" si="32"/>
        <v>33.482142857142854</v>
      </c>
      <c r="AF39" s="4">
        <f t="shared" si="32"/>
        <v>29.761904761904756</v>
      </c>
      <c r="AG39" s="4">
        <f t="shared" si="32"/>
        <v>26.785714285714285</v>
      </c>
    </row>
    <row r="40" spans="1:33" ht="12.75">
      <c r="A40" s="136"/>
      <c r="B40" s="31"/>
      <c r="G40" s="127">
        <f t="shared" si="7"/>
        <v>31.5</v>
      </c>
      <c r="H40" s="128"/>
      <c r="I40" s="13">
        <f t="shared" si="8"/>
        <v>420</v>
      </c>
      <c r="J40" s="4">
        <f t="shared" si="9"/>
        <v>840</v>
      </c>
      <c r="K40" s="4">
        <f t="shared" si="10"/>
        <v>1260</v>
      </c>
      <c r="L40" s="4">
        <f t="shared" si="11"/>
        <v>1680</v>
      </c>
      <c r="M40" s="4">
        <f t="shared" si="12"/>
        <v>2100</v>
      </c>
      <c r="N40" s="4">
        <f t="shared" si="13"/>
        <v>2520</v>
      </c>
      <c r="O40" s="4">
        <f t="shared" si="14"/>
        <v>2940.0000000000005</v>
      </c>
      <c r="P40" s="4">
        <f t="shared" si="15"/>
        <v>3360</v>
      </c>
      <c r="Q40" s="4">
        <f t="shared" si="16"/>
        <v>3780</v>
      </c>
      <c r="R40" s="4">
        <f t="shared" si="17"/>
        <v>4200</v>
      </c>
      <c r="S40" s="19">
        <f t="shared" si="18"/>
        <v>0.5952380952380952</v>
      </c>
      <c r="V40" s="129">
        <f t="shared" si="19"/>
        <v>31.5</v>
      </c>
      <c r="W40" s="130"/>
      <c r="X40" s="4">
        <f aca="true" t="shared" si="33" ref="X40:AG40">$C$25*100/($R17*$E$21*X$26)</f>
        <v>238.0952380952381</v>
      </c>
      <c r="Y40" s="4">
        <f t="shared" si="33"/>
        <v>119.04761904761905</v>
      </c>
      <c r="Z40" s="4">
        <f t="shared" si="33"/>
        <v>79.36507936507937</v>
      </c>
      <c r="AA40" s="4">
        <f t="shared" si="33"/>
        <v>59.523809523809526</v>
      </c>
      <c r="AB40" s="4">
        <f t="shared" si="33"/>
        <v>47.61904761904762</v>
      </c>
      <c r="AC40" s="4">
        <f t="shared" si="33"/>
        <v>39.682539682539684</v>
      </c>
      <c r="AD40" s="4">
        <f t="shared" si="33"/>
        <v>34.01360544217687</v>
      </c>
      <c r="AE40" s="4">
        <f t="shared" si="33"/>
        <v>29.761904761904763</v>
      </c>
      <c r="AF40" s="4">
        <f t="shared" si="33"/>
        <v>26.455026455026456</v>
      </c>
      <c r="AG40" s="4">
        <f t="shared" si="33"/>
        <v>23.80952380952381</v>
      </c>
    </row>
    <row r="41" spans="1:33" ht="12.75">
      <c r="A41" s="136"/>
      <c r="B41" s="31"/>
      <c r="G41" s="127">
        <f t="shared" si="7"/>
        <v>35</v>
      </c>
      <c r="H41" s="128"/>
      <c r="I41" s="13">
        <f t="shared" si="8"/>
        <v>466.6666666666667</v>
      </c>
      <c r="J41" s="4">
        <f t="shared" si="9"/>
        <v>933.3333333333334</v>
      </c>
      <c r="K41" s="4">
        <f t="shared" si="10"/>
        <v>1400</v>
      </c>
      <c r="L41" s="4">
        <f t="shared" si="11"/>
        <v>1866.6666666666667</v>
      </c>
      <c r="M41" s="4">
        <f t="shared" si="12"/>
        <v>2333.3333333333335</v>
      </c>
      <c r="N41" s="4">
        <f t="shared" si="13"/>
        <v>2800</v>
      </c>
      <c r="O41" s="4">
        <f t="shared" si="14"/>
        <v>3266.6666666666665</v>
      </c>
      <c r="P41" s="4">
        <f t="shared" si="15"/>
        <v>3733.3333333333335</v>
      </c>
      <c r="Q41" s="4">
        <f t="shared" si="16"/>
        <v>4200</v>
      </c>
      <c r="R41" s="4">
        <f t="shared" si="17"/>
        <v>4666.666666666667</v>
      </c>
      <c r="S41" s="19">
        <f t="shared" si="18"/>
        <v>0.5357142857142857</v>
      </c>
      <c r="V41" s="129">
        <f t="shared" si="19"/>
        <v>35</v>
      </c>
      <c r="W41" s="130"/>
      <c r="X41" s="4">
        <f aca="true" t="shared" si="34" ref="X41:AG41">$C$25*100/($R18*$E$21*X$26)</f>
        <v>214.28571428571428</v>
      </c>
      <c r="Y41" s="4">
        <f t="shared" si="34"/>
        <v>107.14285714285714</v>
      </c>
      <c r="Z41" s="4">
        <f t="shared" si="34"/>
        <v>71.42857142857143</v>
      </c>
      <c r="AA41" s="4">
        <f t="shared" si="34"/>
        <v>53.57142857142857</v>
      </c>
      <c r="AB41" s="4">
        <f t="shared" si="34"/>
        <v>42.857142857142854</v>
      </c>
      <c r="AC41" s="4">
        <f t="shared" si="34"/>
        <v>35.714285714285715</v>
      </c>
      <c r="AD41" s="4">
        <f t="shared" si="34"/>
        <v>30.612244897959183</v>
      </c>
      <c r="AE41" s="4">
        <f t="shared" si="34"/>
        <v>26.785714285714285</v>
      </c>
      <c r="AF41" s="4">
        <f t="shared" si="34"/>
        <v>23.80952380952381</v>
      </c>
      <c r="AG41" s="4">
        <f t="shared" si="34"/>
        <v>21.428571428571427</v>
      </c>
    </row>
    <row r="42" spans="1:33" ht="12.75">
      <c r="A42" s="136"/>
      <c r="B42" s="31"/>
      <c r="G42" s="127">
        <f t="shared" si="7"/>
        <v>38.5</v>
      </c>
      <c r="H42" s="128"/>
      <c r="I42" s="13">
        <f t="shared" si="8"/>
        <v>513.3333333333335</v>
      </c>
      <c r="J42" s="4">
        <f t="shared" si="9"/>
        <v>1026.666666666667</v>
      </c>
      <c r="K42" s="4">
        <f t="shared" si="10"/>
        <v>1540.0000000000002</v>
      </c>
      <c r="L42" s="4">
        <f t="shared" si="11"/>
        <v>2053.333333333334</v>
      </c>
      <c r="M42" s="4">
        <f t="shared" si="12"/>
        <v>2566.666666666667</v>
      </c>
      <c r="N42" s="4">
        <f t="shared" si="13"/>
        <v>3080.0000000000005</v>
      </c>
      <c r="O42" s="4">
        <f t="shared" si="14"/>
        <v>3593.333333333333</v>
      </c>
      <c r="P42" s="4">
        <f t="shared" si="15"/>
        <v>4106.666666666668</v>
      </c>
      <c r="Q42" s="4">
        <f t="shared" si="16"/>
        <v>4620</v>
      </c>
      <c r="R42" s="4">
        <f t="shared" si="17"/>
        <v>5133.333333333334</v>
      </c>
      <c r="S42" s="19">
        <f t="shared" si="18"/>
        <v>0.4870129870129869</v>
      </c>
      <c r="V42" s="129">
        <f t="shared" si="19"/>
        <v>38.5</v>
      </c>
      <c r="W42" s="130"/>
      <c r="X42" s="4">
        <f aca="true" t="shared" si="35" ref="X42:AG42">$C$25*100/($R19*$E$21*X$26)</f>
        <v>194.80519480519476</v>
      </c>
      <c r="Y42" s="4">
        <f t="shared" si="35"/>
        <v>97.40259740259738</v>
      </c>
      <c r="Z42" s="4">
        <f t="shared" si="35"/>
        <v>64.93506493506493</v>
      </c>
      <c r="AA42" s="4">
        <f t="shared" si="35"/>
        <v>48.70129870129869</v>
      </c>
      <c r="AB42" s="4">
        <f t="shared" si="35"/>
        <v>38.96103896103896</v>
      </c>
      <c r="AC42" s="4">
        <f t="shared" si="35"/>
        <v>32.467532467532465</v>
      </c>
      <c r="AD42" s="4">
        <f t="shared" si="35"/>
        <v>27.82931354359926</v>
      </c>
      <c r="AE42" s="4">
        <f t="shared" si="35"/>
        <v>24.350649350649345</v>
      </c>
      <c r="AF42" s="4">
        <f t="shared" si="35"/>
        <v>21.645021645021643</v>
      </c>
      <c r="AG42" s="4">
        <f t="shared" si="35"/>
        <v>19.48051948051948</v>
      </c>
    </row>
    <row r="43" spans="1:33" ht="12.75">
      <c r="A43" s="136"/>
      <c r="B43" s="31"/>
      <c r="G43" s="127">
        <f t="shared" si="7"/>
        <v>42</v>
      </c>
      <c r="H43" s="128"/>
      <c r="I43" s="13">
        <f t="shared" si="8"/>
        <v>560</v>
      </c>
      <c r="J43" s="4">
        <f t="shared" si="9"/>
        <v>1120</v>
      </c>
      <c r="K43" s="4">
        <f t="shared" si="10"/>
        <v>1680</v>
      </c>
      <c r="L43" s="4">
        <f t="shared" si="11"/>
        <v>2240</v>
      </c>
      <c r="M43" s="4">
        <f t="shared" si="12"/>
        <v>2800</v>
      </c>
      <c r="N43" s="4">
        <f t="shared" si="13"/>
        <v>3360</v>
      </c>
      <c r="O43" s="4">
        <f t="shared" si="14"/>
        <v>3920</v>
      </c>
      <c r="P43" s="4">
        <f t="shared" si="15"/>
        <v>4480</v>
      </c>
      <c r="Q43" s="4">
        <f t="shared" si="16"/>
        <v>5040</v>
      </c>
      <c r="R43" s="4">
        <f t="shared" si="17"/>
        <v>5600</v>
      </c>
      <c r="S43" s="19">
        <f t="shared" si="18"/>
        <v>0.44642857142857145</v>
      </c>
      <c r="V43" s="129">
        <f t="shared" si="19"/>
        <v>42</v>
      </c>
      <c r="W43" s="130"/>
      <c r="X43" s="4">
        <f aca="true" t="shared" si="36" ref="X43:AG43">$C$25*100/($R20*$E$21*X$26)</f>
        <v>178.57142857142858</v>
      </c>
      <c r="Y43" s="4">
        <f t="shared" si="36"/>
        <v>89.28571428571429</v>
      </c>
      <c r="Z43" s="4">
        <f t="shared" si="36"/>
        <v>59.523809523809526</v>
      </c>
      <c r="AA43" s="4">
        <f t="shared" si="36"/>
        <v>44.642857142857146</v>
      </c>
      <c r="AB43" s="4">
        <f t="shared" si="36"/>
        <v>35.714285714285715</v>
      </c>
      <c r="AC43" s="4">
        <f t="shared" si="36"/>
        <v>29.761904761904763</v>
      </c>
      <c r="AD43" s="4">
        <f t="shared" si="36"/>
        <v>25.510204081632654</v>
      </c>
      <c r="AE43" s="4">
        <f t="shared" si="36"/>
        <v>22.321428571428573</v>
      </c>
      <c r="AF43" s="4">
        <f t="shared" si="36"/>
        <v>19.841269841269842</v>
      </c>
      <c r="AG43" s="4">
        <f t="shared" si="36"/>
        <v>17.857142857142858</v>
      </c>
    </row>
    <row r="44" spans="1:33" ht="13.5" thickBot="1">
      <c r="A44" s="137"/>
      <c r="B44" s="31"/>
      <c r="G44" s="182">
        <f t="shared" si="7"/>
        <v>45.5</v>
      </c>
      <c r="H44" s="183"/>
      <c r="I44" s="14">
        <f t="shared" si="8"/>
        <v>606.6666666666669</v>
      </c>
      <c r="J44" s="15">
        <f t="shared" si="9"/>
        <v>1213.3333333333337</v>
      </c>
      <c r="K44" s="15">
        <f t="shared" si="10"/>
        <v>1820.0000000000005</v>
      </c>
      <c r="L44" s="15">
        <f t="shared" si="11"/>
        <v>2426.6666666666674</v>
      </c>
      <c r="M44" s="15">
        <f t="shared" si="12"/>
        <v>3033.3333333333335</v>
      </c>
      <c r="N44" s="15">
        <f t="shared" si="13"/>
        <v>3640.000000000001</v>
      </c>
      <c r="O44" s="15">
        <f t="shared" si="14"/>
        <v>4246.666666666667</v>
      </c>
      <c r="P44" s="15">
        <f t="shared" si="15"/>
        <v>4853.333333333335</v>
      </c>
      <c r="Q44" s="15">
        <f t="shared" si="16"/>
        <v>5460.000000000002</v>
      </c>
      <c r="R44" s="15">
        <f t="shared" si="17"/>
        <v>6066.666666666667</v>
      </c>
      <c r="S44" s="20">
        <f t="shared" si="18"/>
        <v>0.412087912087912</v>
      </c>
      <c r="V44" s="163">
        <f t="shared" si="19"/>
        <v>45.5</v>
      </c>
      <c r="W44" s="164"/>
      <c r="X44" s="15">
        <f aca="true" t="shared" si="37" ref="X44:AG44">$C$25*100/($R21*$E$21*X$26)</f>
        <v>164.8351648351648</v>
      </c>
      <c r="Y44" s="15">
        <f t="shared" si="37"/>
        <v>82.4175824175824</v>
      </c>
      <c r="Z44" s="15">
        <f t="shared" si="37"/>
        <v>54.945054945054935</v>
      </c>
      <c r="AA44" s="15">
        <f t="shared" si="37"/>
        <v>41.2087912087912</v>
      </c>
      <c r="AB44" s="15">
        <f t="shared" si="37"/>
        <v>32.967032967032964</v>
      </c>
      <c r="AC44" s="15">
        <f t="shared" si="37"/>
        <v>27.472527472527467</v>
      </c>
      <c r="AD44" s="15">
        <f t="shared" si="37"/>
        <v>23.547880690737834</v>
      </c>
      <c r="AE44" s="15">
        <f t="shared" si="37"/>
        <v>20.6043956043956</v>
      </c>
      <c r="AF44" s="15">
        <f t="shared" si="37"/>
        <v>18.31501831501831</v>
      </c>
      <c r="AG44" s="15">
        <f t="shared" si="37"/>
        <v>16.483516483516482</v>
      </c>
    </row>
  </sheetData>
  <sheetProtection password="E7C8" sheet="1" objects="1" scenarios="1"/>
  <mergeCells count="82">
    <mergeCell ref="X3:Y3"/>
    <mergeCell ref="V1:Z2"/>
    <mergeCell ref="P2:Q3"/>
    <mergeCell ref="P1:S1"/>
    <mergeCell ref="V3:W3"/>
    <mergeCell ref="R4:S4"/>
    <mergeCell ref="G28:H28"/>
    <mergeCell ref="V28:W28"/>
    <mergeCell ref="R8:S8"/>
    <mergeCell ref="P21:Q21"/>
    <mergeCell ref="P14:Q14"/>
    <mergeCell ref="P15:Q15"/>
    <mergeCell ref="P16:Q16"/>
    <mergeCell ref="P17:Q17"/>
    <mergeCell ref="R7:S7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P12:Q12"/>
    <mergeCell ref="G31:H31"/>
    <mergeCell ref="P13:Q13"/>
    <mergeCell ref="G32:H32"/>
    <mergeCell ref="I22:N22"/>
    <mergeCell ref="P18:Q18"/>
    <mergeCell ref="P19:Q19"/>
    <mergeCell ref="P20:Q20"/>
    <mergeCell ref="C10:F13"/>
    <mergeCell ref="C14:E14"/>
    <mergeCell ref="C24:D24"/>
    <mergeCell ref="G30:H30"/>
    <mergeCell ref="C26:D27"/>
    <mergeCell ref="I3:J3"/>
    <mergeCell ref="V30:W30"/>
    <mergeCell ref="V31:W31"/>
    <mergeCell ref="V32:W32"/>
    <mergeCell ref="R9:S9"/>
    <mergeCell ref="R10:S10"/>
    <mergeCell ref="R11:S11"/>
    <mergeCell ref="R12:S12"/>
    <mergeCell ref="R5:S5"/>
    <mergeCell ref="R6:S6"/>
    <mergeCell ref="V41:W41"/>
    <mergeCell ref="V42:W42"/>
    <mergeCell ref="V43:W43"/>
    <mergeCell ref="V44:W44"/>
    <mergeCell ref="V38:W38"/>
    <mergeCell ref="V39:W39"/>
    <mergeCell ref="V40:W40"/>
    <mergeCell ref="V33:W33"/>
    <mergeCell ref="V34:W34"/>
    <mergeCell ref="V35:W35"/>
    <mergeCell ref="V36:W36"/>
    <mergeCell ref="V37:W37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</mergeCell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300" verticalDpi="300" orientation="landscape" paperSize="9" scale="79" r:id="rId11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legacyDrawingHF r:id="rId10"/>
  <oleObjects>
    <oleObject progId="CorelDraw.Graphic.7" shapeId="275668" r:id="rId2"/>
    <oleObject progId="CorelDraw.Graphic.7" shapeId="275669" r:id="rId3"/>
    <oleObject progId="CorelDraw.Graphic.7" shapeId="275670" r:id="rId4"/>
    <oleObject progId="CorelDraw.Graphic.7" shapeId="275671" r:id="rId5"/>
    <oleObject progId="CorelDraw.Graphic.7" shapeId="275672" r:id="rId6"/>
    <oleObject progId="CorelDraw.Graphic.7" shapeId="275673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workbookViewId="0" topLeftCell="A1">
      <selection activeCell="G10" sqref="G10"/>
    </sheetView>
  </sheetViews>
  <sheetFormatPr defaultColWidth="11.421875" defaultRowHeight="12.75"/>
  <cols>
    <col min="2" max="2" width="17.421875" style="0" customWidth="1"/>
    <col min="3" max="3" width="15.57421875" style="0" customWidth="1"/>
    <col min="4" max="4" width="4.28125" style="0" customWidth="1"/>
    <col min="5" max="5" width="6.8515625" style="0" customWidth="1"/>
    <col min="6" max="7" width="8.57421875" style="0" customWidth="1"/>
    <col min="8" max="18" width="7.7109375" style="0" customWidth="1"/>
    <col min="19" max="19" width="11.28125" style="0" customWidth="1"/>
    <col min="20" max="21" width="13.57421875" style="0" customWidth="1"/>
    <col min="22" max="22" width="11.57421875" style="0" bestFit="1" customWidth="1"/>
    <col min="25" max="25" width="8.421875" style="0" customWidth="1"/>
    <col min="26" max="33" width="8.57421875" style="0" bestFit="1" customWidth="1"/>
  </cols>
  <sheetData>
    <row r="1" spans="1:33" ht="24.75" customHeight="1">
      <c r="A1" s="184" t="s">
        <v>56</v>
      </c>
      <c r="B1" s="32"/>
      <c r="E1" s="1"/>
      <c r="I1" s="87" t="s">
        <v>27</v>
      </c>
      <c r="J1" s="88"/>
      <c r="K1" s="88"/>
      <c r="L1" s="88"/>
      <c r="M1" s="88"/>
      <c r="N1" s="89"/>
      <c r="P1" s="120" t="s">
        <v>26</v>
      </c>
      <c r="Q1" s="121"/>
      <c r="R1" s="121"/>
      <c r="S1" s="122"/>
      <c r="V1" s="114" t="s">
        <v>56</v>
      </c>
      <c r="W1" s="114"/>
      <c r="X1" s="114"/>
      <c r="Y1" s="114"/>
      <c r="Z1" s="114"/>
      <c r="AC1" s="73" t="s">
        <v>38</v>
      </c>
      <c r="AD1" s="74"/>
      <c r="AE1" s="74"/>
      <c r="AF1" s="74"/>
      <c r="AG1" s="74"/>
    </row>
    <row r="2" spans="1:33" ht="24.75" customHeight="1">
      <c r="A2" s="185"/>
      <c r="B2" s="33"/>
      <c r="E2" s="1"/>
      <c r="I2" s="178" t="s">
        <v>21</v>
      </c>
      <c r="J2" s="179"/>
      <c r="K2" s="90"/>
      <c r="L2" s="90"/>
      <c r="M2" s="91"/>
      <c r="N2" s="92" t="s">
        <v>32</v>
      </c>
      <c r="P2" s="116" t="s">
        <v>25</v>
      </c>
      <c r="Q2" s="117"/>
      <c r="R2" s="96" t="s">
        <v>16</v>
      </c>
      <c r="S2" s="97"/>
      <c r="V2" s="115"/>
      <c r="W2" s="115"/>
      <c r="X2" s="115"/>
      <c r="Y2" s="115"/>
      <c r="Z2" s="115"/>
      <c r="AC2" s="165" t="s">
        <v>21</v>
      </c>
      <c r="AD2" s="166"/>
      <c r="AE2" s="75"/>
      <c r="AF2" s="75"/>
      <c r="AG2" s="75"/>
    </row>
    <row r="3" spans="1:33" ht="12.75" customHeight="1">
      <c r="A3" s="185"/>
      <c r="B3" s="33"/>
      <c r="E3" s="1"/>
      <c r="I3" s="161" t="s">
        <v>20</v>
      </c>
      <c r="J3" s="162"/>
      <c r="K3" s="93" t="s">
        <v>29</v>
      </c>
      <c r="L3" s="94" t="s">
        <v>29</v>
      </c>
      <c r="M3" s="93" t="s">
        <v>29</v>
      </c>
      <c r="N3" s="95" t="s">
        <v>3</v>
      </c>
      <c r="P3" s="118"/>
      <c r="Q3" s="119"/>
      <c r="R3" s="98" t="s">
        <v>52</v>
      </c>
      <c r="S3" s="99"/>
      <c r="V3" s="123" t="s">
        <v>33</v>
      </c>
      <c r="W3" s="124"/>
      <c r="X3" s="112" t="s">
        <v>34</v>
      </c>
      <c r="Y3" s="113"/>
      <c r="Z3" s="72" t="s">
        <v>3</v>
      </c>
      <c r="AC3" s="167" t="s">
        <v>20</v>
      </c>
      <c r="AD3" s="168"/>
      <c r="AE3" s="76" t="s">
        <v>22</v>
      </c>
      <c r="AF3" s="71" t="s">
        <v>22</v>
      </c>
      <c r="AG3" s="76" t="s">
        <v>22</v>
      </c>
    </row>
    <row r="4" spans="1:33" ht="12.75">
      <c r="A4" s="185"/>
      <c r="B4" s="33"/>
      <c r="I4" s="5" t="s">
        <v>6</v>
      </c>
      <c r="J4" s="6">
        <v>1</v>
      </c>
      <c r="K4" s="44">
        <f aca="true" t="shared" si="0" ref="K4:K21">AE4*$N4</f>
        <v>1.638</v>
      </c>
      <c r="L4" s="21">
        <f aca="true" t="shared" si="1" ref="L4:L21">AF4*$N4</f>
        <v>0.87</v>
      </c>
      <c r="M4" s="21">
        <f aca="true" t="shared" si="2" ref="M4:M21">AG4*$N4</f>
        <v>0.3</v>
      </c>
      <c r="N4" s="52">
        <v>0.6</v>
      </c>
      <c r="P4" s="133">
        <f aca="true" t="shared" si="3" ref="P4:P21">$E$15*$E$18*R4</f>
        <v>0.6666666666666666</v>
      </c>
      <c r="Q4" s="141"/>
      <c r="R4" s="125">
        <v>1</v>
      </c>
      <c r="S4" s="126"/>
      <c r="V4" s="68"/>
      <c r="W4" s="69"/>
      <c r="X4" s="68" t="s">
        <v>40</v>
      </c>
      <c r="Y4" s="69"/>
      <c r="Z4" s="61">
        <v>0.6</v>
      </c>
      <c r="AC4" s="5" t="s">
        <v>6</v>
      </c>
      <c r="AD4" s="50">
        <v>1</v>
      </c>
      <c r="AE4" s="55">
        <v>2.73</v>
      </c>
      <c r="AF4" s="55">
        <v>1.45</v>
      </c>
      <c r="AG4" s="56">
        <v>0.5</v>
      </c>
    </row>
    <row r="5" spans="1:33" ht="12.75">
      <c r="A5" s="185"/>
      <c r="B5" s="33"/>
      <c r="I5" s="5"/>
      <c r="J5" s="6">
        <v>2</v>
      </c>
      <c r="K5" s="44">
        <f t="shared" si="0"/>
        <v>2.07</v>
      </c>
      <c r="L5" s="21">
        <f t="shared" si="1"/>
        <v>0.96</v>
      </c>
      <c r="M5" s="21">
        <f t="shared" si="2"/>
        <v>0.3</v>
      </c>
      <c r="N5" s="52">
        <v>0.6</v>
      </c>
      <c r="P5" s="133">
        <f t="shared" si="3"/>
        <v>2</v>
      </c>
      <c r="Q5" s="141"/>
      <c r="R5" s="125">
        <v>3</v>
      </c>
      <c r="S5" s="126"/>
      <c r="V5" s="64"/>
      <c r="W5" s="65"/>
      <c r="X5" s="64" t="s">
        <v>57</v>
      </c>
      <c r="Y5" s="65"/>
      <c r="Z5" s="62">
        <v>0.6</v>
      </c>
      <c r="AC5" s="5"/>
      <c r="AD5" s="6">
        <v>2</v>
      </c>
      <c r="AE5" s="55">
        <v>3.45</v>
      </c>
      <c r="AF5" s="55">
        <v>1.6</v>
      </c>
      <c r="AG5" s="56">
        <v>0.5</v>
      </c>
    </row>
    <row r="6" spans="1:33" ht="12.75">
      <c r="A6" s="185"/>
      <c r="B6" s="33"/>
      <c r="I6" s="7"/>
      <c r="J6" s="8">
        <v>3</v>
      </c>
      <c r="K6" s="45">
        <f t="shared" si="0"/>
        <v>2.142</v>
      </c>
      <c r="L6" s="22">
        <f t="shared" si="1"/>
        <v>1.2</v>
      </c>
      <c r="M6" s="22">
        <f t="shared" si="2"/>
        <v>0.3</v>
      </c>
      <c r="N6" s="53">
        <v>0.6</v>
      </c>
      <c r="P6" s="133">
        <f t="shared" si="3"/>
        <v>2.6666666666666665</v>
      </c>
      <c r="Q6" s="141"/>
      <c r="R6" s="125">
        <v>4</v>
      </c>
      <c r="S6" s="126"/>
      <c r="V6" s="64"/>
      <c r="W6" s="65"/>
      <c r="X6" s="64" t="s">
        <v>58</v>
      </c>
      <c r="Y6" s="65"/>
      <c r="Z6" s="62">
        <v>0.9</v>
      </c>
      <c r="AC6" s="7"/>
      <c r="AD6" s="8">
        <v>3</v>
      </c>
      <c r="AE6" s="57">
        <v>3.57</v>
      </c>
      <c r="AF6" s="57">
        <v>2</v>
      </c>
      <c r="AG6" s="58">
        <v>0.5</v>
      </c>
    </row>
    <row r="7" spans="1:33" ht="12.75">
      <c r="A7" s="185"/>
      <c r="B7" s="33"/>
      <c r="I7" s="5" t="s">
        <v>7</v>
      </c>
      <c r="J7" s="6">
        <v>1</v>
      </c>
      <c r="K7" s="44">
        <f t="shared" si="0"/>
        <v>2.616</v>
      </c>
      <c r="L7" s="21">
        <f t="shared" si="1"/>
        <v>1.296</v>
      </c>
      <c r="M7" s="21">
        <f t="shared" si="2"/>
        <v>0.3</v>
      </c>
      <c r="N7" s="52">
        <v>0.6</v>
      </c>
      <c r="P7" s="133">
        <f t="shared" si="3"/>
        <v>3</v>
      </c>
      <c r="Q7" s="141"/>
      <c r="R7" s="125">
        <v>4.5</v>
      </c>
      <c r="S7" s="126"/>
      <c r="V7" s="64"/>
      <c r="W7" s="65"/>
      <c r="X7" s="64" t="s">
        <v>59</v>
      </c>
      <c r="Y7" s="65"/>
      <c r="Z7" s="62">
        <v>0.6</v>
      </c>
      <c r="AC7" s="5" t="s">
        <v>7</v>
      </c>
      <c r="AD7" s="6">
        <v>1</v>
      </c>
      <c r="AE7" s="55">
        <v>4.36</v>
      </c>
      <c r="AF7" s="55">
        <v>2.16</v>
      </c>
      <c r="AG7" s="56">
        <v>0.5</v>
      </c>
    </row>
    <row r="8" spans="1:33" ht="12.75" customHeight="1">
      <c r="A8" s="185"/>
      <c r="B8" s="33"/>
      <c r="I8" s="5"/>
      <c r="J8" s="6">
        <v>2</v>
      </c>
      <c r="K8" s="44">
        <f t="shared" si="0"/>
        <v>2.4299999999999997</v>
      </c>
      <c r="L8" s="21">
        <f t="shared" si="1"/>
        <v>1.38</v>
      </c>
      <c r="M8" s="21">
        <f t="shared" si="2"/>
        <v>0.3</v>
      </c>
      <c r="N8" s="52">
        <v>0.6</v>
      </c>
      <c r="P8" s="133">
        <f t="shared" si="3"/>
        <v>3.333333333333333</v>
      </c>
      <c r="Q8" s="141"/>
      <c r="R8" s="125">
        <v>5</v>
      </c>
      <c r="S8" s="126"/>
      <c r="V8" s="64"/>
      <c r="W8" s="65"/>
      <c r="X8" s="64"/>
      <c r="Y8" s="65"/>
      <c r="Z8" s="62"/>
      <c r="AC8" s="5"/>
      <c r="AD8" s="6">
        <v>2</v>
      </c>
      <c r="AE8" s="55">
        <v>4.05</v>
      </c>
      <c r="AF8" s="55">
        <v>2.3</v>
      </c>
      <c r="AG8" s="56">
        <v>0.5</v>
      </c>
    </row>
    <row r="9" spans="1:33" ht="12.75">
      <c r="A9" s="185"/>
      <c r="B9" s="33"/>
      <c r="I9" s="7"/>
      <c r="J9" s="8">
        <v>3</v>
      </c>
      <c r="K9" s="45">
        <f t="shared" si="0"/>
        <v>2.9579999999999997</v>
      </c>
      <c r="L9" s="22">
        <f t="shared" si="1"/>
        <v>1.458</v>
      </c>
      <c r="M9" s="22">
        <f t="shared" si="2"/>
        <v>0.36</v>
      </c>
      <c r="N9" s="53">
        <v>0.6</v>
      </c>
      <c r="P9" s="133">
        <f t="shared" si="3"/>
        <v>3.6666666666666665</v>
      </c>
      <c r="Q9" s="141"/>
      <c r="R9" s="125">
        <v>5.5</v>
      </c>
      <c r="S9" s="126"/>
      <c r="V9" s="64"/>
      <c r="W9" s="65"/>
      <c r="X9" s="64"/>
      <c r="Y9" s="65"/>
      <c r="Z9" s="62"/>
      <c r="AC9" s="7"/>
      <c r="AD9" s="8">
        <v>3</v>
      </c>
      <c r="AE9" s="57">
        <v>4.93</v>
      </c>
      <c r="AF9" s="57">
        <v>2.43</v>
      </c>
      <c r="AG9" s="58">
        <v>0.6</v>
      </c>
    </row>
    <row r="10" spans="1:33" ht="12.75" customHeight="1">
      <c r="A10" s="185"/>
      <c r="B10" s="33"/>
      <c r="C10" s="143" t="s">
        <v>28</v>
      </c>
      <c r="D10" s="144"/>
      <c r="E10" s="144"/>
      <c r="F10" s="145"/>
      <c r="I10" s="5" t="s">
        <v>9</v>
      </c>
      <c r="J10" s="6">
        <v>1</v>
      </c>
      <c r="K10" s="44">
        <f t="shared" si="0"/>
        <v>4.077</v>
      </c>
      <c r="L10" s="21">
        <f t="shared" si="1"/>
        <v>2.8890000000000002</v>
      </c>
      <c r="M10" s="21">
        <f t="shared" si="2"/>
        <v>0.54</v>
      </c>
      <c r="N10" s="52">
        <v>0.9</v>
      </c>
      <c r="P10" s="133">
        <f t="shared" si="3"/>
        <v>4</v>
      </c>
      <c r="Q10" s="141"/>
      <c r="R10" s="125">
        <v>6</v>
      </c>
      <c r="S10" s="126"/>
      <c r="V10" s="66"/>
      <c r="W10" s="67"/>
      <c r="X10" s="66"/>
      <c r="Y10" s="67"/>
      <c r="Z10" s="63"/>
      <c r="AC10" s="5" t="s">
        <v>9</v>
      </c>
      <c r="AD10" s="6">
        <v>1</v>
      </c>
      <c r="AE10" s="55">
        <v>4.53</v>
      </c>
      <c r="AF10" s="55">
        <v>3.21</v>
      </c>
      <c r="AG10" s="56">
        <v>0.6</v>
      </c>
    </row>
    <row r="11" spans="1:33" ht="12.75" customHeight="1">
      <c r="A11" s="185"/>
      <c r="B11" s="33"/>
      <c r="C11" s="146"/>
      <c r="D11" s="147"/>
      <c r="E11" s="147"/>
      <c r="F11" s="148"/>
      <c r="I11" s="5"/>
      <c r="J11" s="6">
        <v>2</v>
      </c>
      <c r="K11" s="44">
        <f t="shared" si="0"/>
        <v>4.8149999999999995</v>
      </c>
      <c r="L11" s="21">
        <f t="shared" si="1"/>
        <v>3.06</v>
      </c>
      <c r="M11" s="21">
        <f t="shared" si="2"/>
        <v>0.63</v>
      </c>
      <c r="N11" s="52">
        <v>0.9</v>
      </c>
      <c r="P11" s="133">
        <f t="shared" si="3"/>
        <v>4.333333333333333</v>
      </c>
      <c r="Q11" s="141"/>
      <c r="R11" s="125">
        <v>6.5</v>
      </c>
      <c r="S11" s="126"/>
      <c r="AC11" s="5"/>
      <c r="AD11" s="6">
        <v>2</v>
      </c>
      <c r="AE11" s="55">
        <v>5.35</v>
      </c>
      <c r="AF11" s="55">
        <v>3.4</v>
      </c>
      <c r="AG11" s="56">
        <v>0.7</v>
      </c>
    </row>
    <row r="12" spans="1:33" ht="12.75" customHeight="1">
      <c r="A12" s="185"/>
      <c r="B12" s="33"/>
      <c r="C12" s="146"/>
      <c r="D12" s="147"/>
      <c r="E12" s="147"/>
      <c r="F12" s="148"/>
      <c r="I12" s="7"/>
      <c r="J12" s="8">
        <v>3</v>
      </c>
      <c r="K12" s="45">
        <f t="shared" si="0"/>
        <v>4.383</v>
      </c>
      <c r="L12" s="22">
        <f t="shared" si="1"/>
        <v>3.249</v>
      </c>
      <c r="M12" s="22">
        <f t="shared" si="2"/>
        <v>0.63</v>
      </c>
      <c r="N12" s="53">
        <v>0.9</v>
      </c>
      <c r="P12" s="133">
        <f t="shared" si="3"/>
        <v>4.666666666666666</v>
      </c>
      <c r="Q12" s="141"/>
      <c r="R12" s="125">
        <v>7</v>
      </c>
      <c r="S12" s="126"/>
      <c r="V12" t="s">
        <v>46</v>
      </c>
      <c r="AC12" s="7"/>
      <c r="AD12" s="8">
        <v>3</v>
      </c>
      <c r="AE12" s="57">
        <v>4.87</v>
      </c>
      <c r="AF12" s="57">
        <v>3.61</v>
      </c>
      <c r="AG12" s="58">
        <v>0.7</v>
      </c>
    </row>
    <row r="13" spans="1:33" ht="12.75">
      <c r="A13" s="185"/>
      <c r="B13" s="33"/>
      <c r="C13" s="149"/>
      <c r="D13" s="150"/>
      <c r="E13" s="150"/>
      <c r="F13" s="151"/>
      <c r="I13" s="5" t="s">
        <v>11</v>
      </c>
      <c r="J13" s="6">
        <v>1</v>
      </c>
      <c r="K13" s="44">
        <f t="shared" si="0"/>
        <v>4.32</v>
      </c>
      <c r="L13" s="21">
        <f t="shared" si="1"/>
        <v>3.294</v>
      </c>
      <c r="M13" s="21">
        <f t="shared" si="2"/>
        <v>0.63</v>
      </c>
      <c r="N13" s="52">
        <v>0.9</v>
      </c>
      <c r="P13" s="133">
        <f t="shared" si="3"/>
        <v>4.666666666666666</v>
      </c>
      <c r="Q13" s="134"/>
      <c r="R13" s="110">
        <f aca="true" t="shared" si="4" ref="R13:R21">R4*$C$28</f>
        <v>7</v>
      </c>
      <c r="S13" s="107" t="str">
        <f aca="true" t="shared" si="5" ref="S13:S21">CONCATENATE(R4,$D$28,$C$28)</f>
        <v>1  x  7</v>
      </c>
      <c r="AC13" s="5" t="s">
        <v>11</v>
      </c>
      <c r="AD13" s="6">
        <v>1</v>
      </c>
      <c r="AE13" s="55">
        <v>4.8</v>
      </c>
      <c r="AF13" s="55">
        <v>3.66</v>
      </c>
      <c r="AG13" s="56">
        <v>0.7</v>
      </c>
    </row>
    <row r="14" spans="1:33" ht="12.75" customHeight="1">
      <c r="A14" s="185"/>
      <c r="B14" s="33"/>
      <c r="C14" s="152" t="s">
        <v>1</v>
      </c>
      <c r="D14" s="153"/>
      <c r="E14" s="154"/>
      <c r="F14" s="86" t="s">
        <v>2</v>
      </c>
      <c r="I14" s="5"/>
      <c r="J14" s="6">
        <v>2</v>
      </c>
      <c r="K14" s="44">
        <f t="shared" si="0"/>
        <v>2.832</v>
      </c>
      <c r="L14" s="21">
        <f t="shared" si="1"/>
        <v>2.22</v>
      </c>
      <c r="M14" s="21">
        <f t="shared" si="2"/>
        <v>0.42</v>
      </c>
      <c r="N14" s="52">
        <v>0.6</v>
      </c>
      <c r="P14" s="133">
        <f t="shared" si="3"/>
        <v>14</v>
      </c>
      <c r="Q14" s="134"/>
      <c r="R14" s="110">
        <f t="shared" si="4"/>
        <v>21</v>
      </c>
      <c r="S14" s="108" t="str">
        <f t="shared" si="5"/>
        <v>3  x  7</v>
      </c>
      <c r="AC14" s="5"/>
      <c r="AD14" s="6">
        <v>2</v>
      </c>
      <c r="AE14" s="55">
        <v>4.72</v>
      </c>
      <c r="AF14" s="55">
        <v>3.7</v>
      </c>
      <c r="AG14" s="56">
        <v>0.7</v>
      </c>
    </row>
    <row r="15" spans="1:33" ht="12.75" customHeight="1">
      <c r="A15" s="185"/>
      <c r="B15" s="33"/>
      <c r="C15" s="85" t="s">
        <v>47</v>
      </c>
      <c r="D15" s="42"/>
      <c r="E15" s="38">
        <v>4</v>
      </c>
      <c r="F15" s="43" t="s">
        <v>4</v>
      </c>
      <c r="I15" s="7"/>
      <c r="J15" s="8">
        <v>3</v>
      </c>
      <c r="K15" s="45">
        <f t="shared" si="0"/>
        <v>2.832</v>
      </c>
      <c r="L15" s="22">
        <f t="shared" si="1"/>
        <v>2.4839999999999995</v>
      </c>
      <c r="M15" s="22">
        <f t="shared" si="2"/>
        <v>0.36</v>
      </c>
      <c r="N15" s="53">
        <v>0.6</v>
      </c>
      <c r="P15" s="133">
        <f t="shared" si="3"/>
        <v>18.666666666666664</v>
      </c>
      <c r="Q15" s="134"/>
      <c r="R15" s="110">
        <f t="shared" si="4"/>
        <v>28</v>
      </c>
      <c r="S15" s="108" t="str">
        <f t="shared" si="5"/>
        <v>4  x  7</v>
      </c>
      <c r="AC15" s="7"/>
      <c r="AD15" s="8">
        <v>3</v>
      </c>
      <c r="AE15" s="57">
        <v>4.72</v>
      </c>
      <c r="AF15" s="57">
        <v>4.14</v>
      </c>
      <c r="AG15" s="58">
        <v>0.6</v>
      </c>
    </row>
    <row r="16" spans="1:33" ht="12.75">
      <c r="A16" s="185"/>
      <c r="B16" s="33"/>
      <c r="C16" s="34" t="s">
        <v>48</v>
      </c>
      <c r="D16" s="36"/>
      <c r="E16" s="39">
        <v>1.5</v>
      </c>
      <c r="F16" s="11" t="s">
        <v>5</v>
      </c>
      <c r="I16" s="5" t="s">
        <v>13</v>
      </c>
      <c r="J16" s="6">
        <v>1</v>
      </c>
      <c r="K16" s="44">
        <f t="shared" si="0"/>
        <v>2.526</v>
      </c>
      <c r="L16" s="21">
        <f t="shared" si="1"/>
        <v>1.524</v>
      </c>
      <c r="M16" s="21">
        <f t="shared" si="2"/>
        <v>0.3</v>
      </c>
      <c r="N16" s="52">
        <v>0.6</v>
      </c>
      <c r="P16" s="133">
        <f t="shared" si="3"/>
        <v>21</v>
      </c>
      <c r="Q16" s="134"/>
      <c r="R16" s="110">
        <f t="shared" si="4"/>
        <v>31.5</v>
      </c>
      <c r="S16" s="108" t="str">
        <f t="shared" si="5"/>
        <v>4.5  x  7</v>
      </c>
      <c r="AC16" s="5" t="s">
        <v>13</v>
      </c>
      <c r="AD16" s="6">
        <v>1</v>
      </c>
      <c r="AE16" s="55">
        <v>4.21</v>
      </c>
      <c r="AF16" s="55">
        <v>2.54</v>
      </c>
      <c r="AG16" s="56">
        <v>0.5</v>
      </c>
    </row>
    <row r="17" spans="1:33" ht="12.75">
      <c r="A17" s="185"/>
      <c r="B17" s="33"/>
      <c r="C17" s="34" t="s">
        <v>23</v>
      </c>
      <c r="D17" s="36"/>
      <c r="E17" s="39">
        <v>4</v>
      </c>
      <c r="F17" s="11" t="s">
        <v>5</v>
      </c>
      <c r="I17" s="5"/>
      <c r="J17" s="6">
        <v>2</v>
      </c>
      <c r="K17" s="44">
        <f t="shared" si="0"/>
        <v>2.496</v>
      </c>
      <c r="L17" s="21">
        <f t="shared" si="1"/>
        <v>1.5</v>
      </c>
      <c r="M17" s="21">
        <f t="shared" si="2"/>
        <v>0.3</v>
      </c>
      <c r="N17" s="52">
        <v>0.6</v>
      </c>
      <c r="P17" s="133">
        <f t="shared" si="3"/>
        <v>23.333333333333332</v>
      </c>
      <c r="Q17" s="134"/>
      <c r="R17" s="110">
        <f t="shared" si="4"/>
        <v>35</v>
      </c>
      <c r="S17" s="108" t="str">
        <f t="shared" si="5"/>
        <v>5  x  7</v>
      </c>
      <c r="AC17" s="5"/>
      <c r="AD17" s="6">
        <v>2</v>
      </c>
      <c r="AE17" s="55">
        <v>4.16</v>
      </c>
      <c r="AF17" s="55">
        <v>2.5</v>
      </c>
      <c r="AG17" s="56">
        <v>0.5</v>
      </c>
    </row>
    <row r="18" spans="1:33" ht="14.25">
      <c r="A18" s="185"/>
      <c r="B18" s="33"/>
      <c r="C18" s="34" t="s">
        <v>49</v>
      </c>
      <c r="D18" s="36"/>
      <c r="E18" s="40">
        <f>1/(E17*E16)</f>
        <v>0.16666666666666666</v>
      </c>
      <c r="F18" s="11" t="s">
        <v>8</v>
      </c>
      <c r="I18" s="7"/>
      <c r="J18" s="8">
        <v>3</v>
      </c>
      <c r="K18" s="45">
        <f t="shared" si="0"/>
        <v>2.004</v>
      </c>
      <c r="L18" s="22">
        <f t="shared" si="1"/>
        <v>1.5</v>
      </c>
      <c r="M18" s="22">
        <f t="shared" si="2"/>
        <v>0.24</v>
      </c>
      <c r="N18" s="53">
        <v>0.6</v>
      </c>
      <c r="P18" s="133">
        <f t="shared" si="3"/>
        <v>25.666666666666664</v>
      </c>
      <c r="Q18" s="134"/>
      <c r="R18" s="110">
        <f t="shared" si="4"/>
        <v>38.5</v>
      </c>
      <c r="S18" s="108" t="str">
        <f t="shared" si="5"/>
        <v>5.5  x  7</v>
      </c>
      <c r="AC18" s="7"/>
      <c r="AD18" s="8">
        <v>3</v>
      </c>
      <c r="AE18" s="57">
        <v>3.34</v>
      </c>
      <c r="AF18" s="57">
        <v>2.5</v>
      </c>
      <c r="AG18" s="58">
        <v>0.4</v>
      </c>
    </row>
    <row r="19" spans="1:33" ht="12.75">
      <c r="A19" s="185"/>
      <c r="B19" s="33"/>
      <c r="C19" s="34" t="s">
        <v>10</v>
      </c>
      <c r="D19" s="36"/>
      <c r="E19" s="39">
        <v>100</v>
      </c>
      <c r="F19" s="11" t="s">
        <v>5</v>
      </c>
      <c r="I19" s="5" t="s">
        <v>45</v>
      </c>
      <c r="J19" s="6">
        <v>1</v>
      </c>
      <c r="K19" s="44">
        <f t="shared" si="0"/>
        <v>1.8381818181818177</v>
      </c>
      <c r="L19" s="21">
        <f t="shared" si="1"/>
        <v>1.5</v>
      </c>
      <c r="M19" s="21">
        <f t="shared" si="2"/>
        <v>0.24</v>
      </c>
      <c r="N19" s="52">
        <v>0.6</v>
      </c>
      <c r="P19" s="133">
        <f t="shared" si="3"/>
        <v>28</v>
      </c>
      <c r="Q19" s="134"/>
      <c r="R19" s="110">
        <f t="shared" si="4"/>
        <v>42</v>
      </c>
      <c r="S19" s="108" t="str">
        <f t="shared" si="5"/>
        <v>6  x  7</v>
      </c>
      <c r="AC19" s="5" t="s">
        <v>45</v>
      </c>
      <c r="AD19" s="6">
        <v>1</v>
      </c>
      <c r="AE19" s="55">
        <v>3.063636363636363</v>
      </c>
      <c r="AF19" s="55">
        <v>2.5</v>
      </c>
      <c r="AG19" s="56">
        <v>0.4</v>
      </c>
    </row>
    <row r="20" spans="1:33" ht="12.75">
      <c r="A20" s="185"/>
      <c r="B20" s="33"/>
      <c r="C20" s="34" t="s">
        <v>50</v>
      </c>
      <c r="D20" s="36"/>
      <c r="E20" s="39">
        <f>100/4</f>
        <v>25</v>
      </c>
      <c r="F20" s="11" t="s">
        <v>12</v>
      </c>
      <c r="I20" s="5"/>
      <c r="J20" s="6">
        <v>2</v>
      </c>
      <c r="K20" s="44">
        <f t="shared" si="0"/>
        <v>1.704</v>
      </c>
      <c r="L20" s="21">
        <f t="shared" si="1"/>
        <v>1.5</v>
      </c>
      <c r="M20" s="21">
        <f t="shared" si="2"/>
        <v>0.24</v>
      </c>
      <c r="N20" s="52">
        <v>0.6</v>
      </c>
      <c r="P20" s="133">
        <f t="shared" si="3"/>
        <v>30.333333333333332</v>
      </c>
      <c r="Q20" s="134"/>
      <c r="R20" s="110">
        <f t="shared" si="4"/>
        <v>45.5</v>
      </c>
      <c r="S20" s="108" t="str">
        <f t="shared" si="5"/>
        <v>6.5  x  7</v>
      </c>
      <c r="AC20" s="5"/>
      <c r="AD20" s="6">
        <v>2</v>
      </c>
      <c r="AE20" s="55">
        <v>2.84</v>
      </c>
      <c r="AF20" s="55">
        <v>2.5</v>
      </c>
      <c r="AG20" s="56">
        <v>0.4</v>
      </c>
    </row>
    <row r="21" spans="1:33" ht="13.5" thickBot="1">
      <c r="A21" s="186"/>
      <c r="B21" s="33"/>
      <c r="C21" s="35" t="s">
        <v>14</v>
      </c>
      <c r="D21" s="37"/>
      <c r="E21" s="41">
        <f>E19*E20*E15/E16/1000</f>
        <v>6.666666666666667</v>
      </c>
      <c r="F21" s="12" t="s">
        <v>15</v>
      </c>
      <c r="I21" s="9"/>
      <c r="J21" s="10">
        <v>3</v>
      </c>
      <c r="K21" s="46">
        <f t="shared" si="0"/>
        <v>1.2741818181818179</v>
      </c>
      <c r="L21" s="23">
        <f t="shared" si="1"/>
        <v>1.5</v>
      </c>
      <c r="M21" s="23">
        <f t="shared" si="2"/>
        <v>0.24</v>
      </c>
      <c r="N21" s="54">
        <v>0.6</v>
      </c>
      <c r="P21" s="131">
        <f t="shared" si="3"/>
        <v>32.666666666666664</v>
      </c>
      <c r="Q21" s="132"/>
      <c r="R21" s="111">
        <f t="shared" si="4"/>
        <v>49</v>
      </c>
      <c r="S21" s="109" t="str">
        <f t="shared" si="5"/>
        <v>7  x  7</v>
      </c>
      <c r="AA21" s="4"/>
      <c r="AB21" s="4"/>
      <c r="AC21" s="9"/>
      <c r="AD21" s="10">
        <v>3</v>
      </c>
      <c r="AE21" s="57">
        <v>2.123636363636363</v>
      </c>
      <c r="AF21" s="59">
        <v>2.5</v>
      </c>
      <c r="AG21" s="60">
        <v>0.4</v>
      </c>
    </row>
    <row r="22" spans="1:33" ht="13.5" thickBot="1">
      <c r="A22" s="25"/>
      <c r="B22" s="25"/>
      <c r="C22" s="26"/>
      <c r="D22" s="26"/>
      <c r="E22" s="26"/>
      <c r="F22" s="27"/>
      <c r="G22" s="28"/>
      <c r="H22" s="29"/>
      <c r="I22" s="142" t="s">
        <v>30</v>
      </c>
      <c r="J22" s="142"/>
      <c r="K22" s="142"/>
      <c r="L22" s="142"/>
      <c r="M22" s="142"/>
      <c r="N22" s="142"/>
      <c r="O22" s="26"/>
      <c r="P22" s="26"/>
      <c r="Q22" s="26"/>
      <c r="R22" s="26"/>
      <c r="S22" s="26"/>
      <c r="AA22" s="51"/>
      <c r="AC22" s="51" t="s">
        <v>30</v>
      </c>
      <c r="AD22" s="51"/>
      <c r="AE22" s="51"/>
      <c r="AF22" s="51"/>
      <c r="AG22" s="51"/>
    </row>
    <row r="23" spans="1:19" ht="12" customHeight="1" thickBot="1">
      <c r="A23" s="24"/>
      <c r="B23" s="24"/>
      <c r="C23" s="3"/>
      <c r="D23" s="3"/>
      <c r="E23" s="3"/>
      <c r="F23" s="3"/>
      <c r="G23" s="2"/>
      <c r="H23" s="3"/>
      <c r="I23" s="2"/>
      <c r="J23" s="3"/>
      <c r="K23" s="2"/>
      <c r="L23" s="3"/>
      <c r="S23" s="49" t="s">
        <v>51</v>
      </c>
    </row>
    <row r="24" spans="1:33" ht="21.75" customHeight="1">
      <c r="A24" s="135" t="s">
        <v>0</v>
      </c>
      <c r="B24" s="30"/>
      <c r="C24" s="155" t="s">
        <v>18</v>
      </c>
      <c r="D24" s="156"/>
      <c r="G24" s="171" t="s">
        <v>31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V24" s="176" t="s">
        <v>54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</row>
    <row r="25" spans="1:33" ht="18.75" customHeight="1">
      <c r="A25" s="136"/>
      <c r="B25" s="31"/>
      <c r="C25" s="47">
        <v>100</v>
      </c>
      <c r="D25" s="48" t="s">
        <v>17</v>
      </c>
      <c r="G25" s="101" t="s">
        <v>16</v>
      </c>
      <c r="H25" s="102"/>
      <c r="I25" s="96" t="s">
        <v>19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74" t="s">
        <v>24</v>
      </c>
      <c r="V25" s="77" t="s">
        <v>16</v>
      </c>
      <c r="W25" s="78"/>
      <c r="X25" s="79" t="s">
        <v>19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>
      <c r="A26" s="136"/>
      <c r="B26" s="31"/>
      <c r="C26" s="157" t="s">
        <v>37</v>
      </c>
      <c r="D26" s="158"/>
      <c r="G26" s="103" t="s">
        <v>52</v>
      </c>
      <c r="H26" s="104"/>
      <c r="I26" s="105">
        <f aca="true" t="shared" si="6" ref="I26:R26">X26</f>
        <v>0.2</v>
      </c>
      <c r="J26" s="106">
        <f t="shared" si="6"/>
        <v>0.4</v>
      </c>
      <c r="K26" s="106">
        <f t="shared" si="6"/>
        <v>0.6</v>
      </c>
      <c r="L26" s="106">
        <f t="shared" si="6"/>
        <v>0.8</v>
      </c>
      <c r="M26" s="106">
        <f t="shared" si="6"/>
        <v>1</v>
      </c>
      <c r="N26" s="106">
        <f t="shared" si="6"/>
        <v>1.2</v>
      </c>
      <c r="O26" s="106">
        <f t="shared" si="6"/>
        <v>1.4</v>
      </c>
      <c r="P26" s="106">
        <f t="shared" si="6"/>
        <v>1.6</v>
      </c>
      <c r="Q26" s="106">
        <f t="shared" si="6"/>
        <v>1.8</v>
      </c>
      <c r="R26" s="106">
        <f t="shared" si="6"/>
        <v>2</v>
      </c>
      <c r="S26" s="175"/>
      <c r="V26" s="79" t="s">
        <v>53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>
      <c r="A27" s="136"/>
      <c r="B27" s="31"/>
      <c r="C27" s="159"/>
      <c r="D27" s="160"/>
      <c r="G27" s="169">
        <f aca="true" t="shared" si="7" ref="G27:G44">R4</f>
        <v>1</v>
      </c>
      <c r="H27" s="170"/>
      <c r="I27" s="16">
        <f aca="true" t="shared" si="8" ref="I27:I44">IF(X27&lt;250,$C$25*1000/X27,)</f>
        <v>0</v>
      </c>
      <c r="J27" s="17">
        <f aca="true" t="shared" si="9" ref="J27:J44">IF(Y27&lt;250,$C$25*1000/Y27,)</f>
        <v>0</v>
      </c>
      <c r="K27" s="17">
        <f aca="true" t="shared" si="10" ref="K27:K44">IF(Z27&lt;250,$C$25*1000/Z27,)</f>
        <v>0</v>
      </c>
      <c r="L27" s="17">
        <f aca="true" t="shared" si="11" ref="L27:L44">IF(AA27&lt;250,$C$25*1000/AA27,)</f>
        <v>0</v>
      </c>
      <c r="M27" s="17">
        <f aca="true" t="shared" si="12" ref="M27:M44">IF(AB27&lt;250,$C$25*1000/AB27,)</f>
        <v>0</v>
      </c>
      <c r="N27" s="17">
        <f aca="true" t="shared" si="13" ref="N27:N44">IF(AC27&lt;250,$C$25*1000/AC27,)</f>
        <v>0</v>
      </c>
      <c r="O27" s="17">
        <f aca="true" t="shared" si="14" ref="O27:O44">IF(AD27&lt;250,$C$25*1000/AD27,)</f>
        <v>0</v>
      </c>
      <c r="P27" s="17">
        <f aca="true" t="shared" si="15" ref="P27:P44">IF(AE27&lt;250,$C$25*1000/AE27,)</f>
        <v>0</v>
      </c>
      <c r="Q27" s="17">
        <f aca="true" t="shared" si="16" ref="Q27:Q44">IF(AF27&lt;250,$C$25*1000/AF27,)</f>
        <v>0</v>
      </c>
      <c r="R27" s="17">
        <f aca="true" t="shared" si="17" ref="R27:R44">IF(AG27&lt;250,$C$25*1000/AG27,)</f>
        <v>0</v>
      </c>
      <c r="S27" s="18">
        <f aca="true" t="shared" si="18" ref="S27:S44">$C$25/($G27*$E$21*0.8)</f>
        <v>18.749999999999996</v>
      </c>
      <c r="V27" s="180">
        <f aca="true" t="shared" si="19" ref="V27:V44">R4</f>
        <v>1</v>
      </c>
      <c r="W27" s="181"/>
      <c r="X27" s="17">
        <f aca="true" t="shared" si="20" ref="X27:AG27">$C$25*100/($R4*$E$21*X$26)</f>
        <v>7499.999999999999</v>
      </c>
      <c r="Y27" s="17">
        <f t="shared" si="20"/>
        <v>3749.9999999999995</v>
      </c>
      <c r="Z27" s="17">
        <f t="shared" si="20"/>
        <v>2500</v>
      </c>
      <c r="AA27" s="17">
        <f t="shared" si="20"/>
        <v>1874.9999999999998</v>
      </c>
      <c r="AB27" s="17">
        <f t="shared" si="20"/>
        <v>1500</v>
      </c>
      <c r="AC27" s="17">
        <f t="shared" si="20"/>
        <v>1250</v>
      </c>
      <c r="AD27" s="17">
        <f t="shared" si="20"/>
        <v>1071.4285714285713</v>
      </c>
      <c r="AE27" s="17">
        <f t="shared" si="20"/>
        <v>937.4999999999999</v>
      </c>
      <c r="AF27" s="17">
        <f t="shared" si="20"/>
        <v>833.3333333333334</v>
      </c>
      <c r="AG27" s="17">
        <f t="shared" si="20"/>
        <v>750</v>
      </c>
    </row>
    <row r="28" spans="1:33" ht="12.75" customHeight="1">
      <c r="A28" s="136"/>
      <c r="B28" s="31"/>
      <c r="C28" s="70">
        <v>7</v>
      </c>
      <c r="D28" s="100" t="s">
        <v>36</v>
      </c>
      <c r="G28" s="127">
        <f t="shared" si="7"/>
        <v>3</v>
      </c>
      <c r="H28" s="128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4">
        <f t="shared" si="17"/>
        <v>0</v>
      </c>
      <c r="S28" s="19">
        <f t="shared" si="18"/>
        <v>6.25</v>
      </c>
      <c r="V28" s="129">
        <f t="shared" si="19"/>
        <v>3</v>
      </c>
      <c r="W28" s="130"/>
      <c r="X28" s="4">
        <f aca="true" t="shared" si="21" ref="X28:AG28">$C$25*100/($R5*$E$21*X$26)</f>
        <v>2500</v>
      </c>
      <c r="Y28" s="4">
        <f t="shared" si="21"/>
        <v>1250</v>
      </c>
      <c r="Z28" s="4">
        <f t="shared" si="21"/>
        <v>833.3333333333334</v>
      </c>
      <c r="AA28" s="4">
        <f t="shared" si="21"/>
        <v>625</v>
      </c>
      <c r="AB28" s="4">
        <f t="shared" si="21"/>
        <v>500</v>
      </c>
      <c r="AC28" s="4">
        <f t="shared" si="21"/>
        <v>416.6666666666667</v>
      </c>
      <c r="AD28" s="4">
        <f t="shared" si="21"/>
        <v>357.14285714285717</v>
      </c>
      <c r="AE28" s="4">
        <f t="shared" si="21"/>
        <v>312.5</v>
      </c>
      <c r="AF28" s="4">
        <f t="shared" si="21"/>
        <v>277.77777777777777</v>
      </c>
      <c r="AG28" s="4">
        <f t="shared" si="21"/>
        <v>250</v>
      </c>
    </row>
    <row r="29" spans="1:33" ht="12.75">
      <c r="A29" s="136"/>
      <c r="B29" s="31"/>
      <c r="G29" s="127">
        <f t="shared" si="7"/>
        <v>4</v>
      </c>
      <c r="H29" s="128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426.66666666666674</v>
      </c>
      <c r="Q29" s="4">
        <f t="shared" si="16"/>
        <v>480</v>
      </c>
      <c r="R29" s="4">
        <f t="shared" si="17"/>
        <v>533.3333333333334</v>
      </c>
      <c r="S29" s="19">
        <f t="shared" si="18"/>
        <v>4.687499999999999</v>
      </c>
      <c r="V29" s="129">
        <f t="shared" si="19"/>
        <v>4</v>
      </c>
      <c r="W29" s="130"/>
      <c r="X29" s="4">
        <f aca="true" t="shared" si="22" ref="X29:AG29">$C$25*100/($R6*$E$21*X$26)</f>
        <v>1874.9999999999998</v>
      </c>
      <c r="Y29" s="4">
        <f t="shared" si="22"/>
        <v>937.4999999999999</v>
      </c>
      <c r="Z29" s="4">
        <f t="shared" si="22"/>
        <v>625</v>
      </c>
      <c r="AA29" s="4">
        <f t="shared" si="22"/>
        <v>468.74999999999994</v>
      </c>
      <c r="AB29" s="4">
        <f t="shared" si="22"/>
        <v>375</v>
      </c>
      <c r="AC29" s="4">
        <f t="shared" si="22"/>
        <v>312.5</v>
      </c>
      <c r="AD29" s="4">
        <f t="shared" si="22"/>
        <v>267.85714285714283</v>
      </c>
      <c r="AE29" s="4">
        <f t="shared" si="22"/>
        <v>234.37499999999997</v>
      </c>
      <c r="AF29" s="4">
        <f t="shared" si="22"/>
        <v>208.33333333333334</v>
      </c>
      <c r="AG29" s="4">
        <f t="shared" si="22"/>
        <v>187.5</v>
      </c>
    </row>
    <row r="30" spans="1:33" ht="12.75">
      <c r="A30" s="136"/>
      <c r="B30" s="31"/>
      <c r="G30" s="127">
        <f t="shared" si="7"/>
        <v>4.5</v>
      </c>
      <c r="H30" s="128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420</v>
      </c>
      <c r="P30" s="4">
        <f t="shared" si="15"/>
        <v>480</v>
      </c>
      <c r="Q30" s="4">
        <f t="shared" si="16"/>
        <v>540</v>
      </c>
      <c r="R30" s="4">
        <f t="shared" si="17"/>
        <v>600</v>
      </c>
      <c r="S30" s="19">
        <f t="shared" si="18"/>
        <v>4.166666666666667</v>
      </c>
      <c r="V30" s="129">
        <f t="shared" si="19"/>
        <v>4.5</v>
      </c>
      <c r="W30" s="130"/>
      <c r="X30" s="4">
        <f aca="true" t="shared" si="23" ref="X30:AG30">$C$25*100/($R7*$E$21*X$26)</f>
        <v>1666.6666666666667</v>
      </c>
      <c r="Y30" s="4">
        <f t="shared" si="23"/>
        <v>833.3333333333334</v>
      </c>
      <c r="Z30" s="4">
        <f t="shared" si="23"/>
        <v>555.5555555555555</v>
      </c>
      <c r="AA30" s="4">
        <f t="shared" si="23"/>
        <v>416.6666666666667</v>
      </c>
      <c r="AB30" s="4">
        <f t="shared" si="23"/>
        <v>333.3333333333333</v>
      </c>
      <c r="AC30" s="4">
        <f t="shared" si="23"/>
        <v>277.77777777777777</v>
      </c>
      <c r="AD30" s="4">
        <f t="shared" si="23"/>
        <v>238.0952380952381</v>
      </c>
      <c r="AE30" s="4">
        <f t="shared" si="23"/>
        <v>208.33333333333334</v>
      </c>
      <c r="AF30" s="4">
        <f t="shared" si="23"/>
        <v>185.1851851851852</v>
      </c>
      <c r="AG30" s="4">
        <f t="shared" si="23"/>
        <v>166.66666666666666</v>
      </c>
    </row>
    <row r="31" spans="1:33" ht="12.75">
      <c r="A31" s="136"/>
      <c r="B31" s="31"/>
      <c r="G31" s="127">
        <f t="shared" si="7"/>
        <v>5</v>
      </c>
      <c r="H31" s="128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0</v>
      </c>
      <c r="O31" s="4">
        <f t="shared" si="14"/>
        <v>466.66666666666663</v>
      </c>
      <c r="P31" s="4">
        <f t="shared" si="15"/>
        <v>533.3333333333334</v>
      </c>
      <c r="Q31" s="4">
        <f t="shared" si="16"/>
        <v>600</v>
      </c>
      <c r="R31" s="4">
        <f t="shared" si="17"/>
        <v>666.6666666666666</v>
      </c>
      <c r="S31" s="19">
        <f t="shared" si="18"/>
        <v>3.749999999999999</v>
      </c>
      <c r="V31" s="129">
        <f t="shared" si="19"/>
        <v>5</v>
      </c>
      <c r="W31" s="130"/>
      <c r="X31" s="4">
        <f aca="true" t="shared" si="24" ref="X31:AG31">$C$25*100/($R8*$E$21*X$26)</f>
        <v>1499.9999999999998</v>
      </c>
      <c r="Y31" s="4">
        <f t="shared" si="24"/>
        <v>749.9999999999999</v>
      </c>
      <c r="Z31" s="4">
        <f t="shared" si="24"/>
        <v>500</v>
      </c>
      <c r="AA31" s="4">
        <f t="shared" si="24"/>
        <v>374.99999999999994</v>
      </c>
      <c r="AB31" s="4">
        <f t="shared" si="24"/>
        <v>300</v>
      </c>
      <c r="AC31" s="4">
        <f t="shared" si="24"/>
        <v>250</v>
      </c>
      <c r="AD31" s="4">
        <f t="shared" si="24"/>
        <v>214.2857142857143</v>
      </c>
      <c r="AE31" s="4">
        <f t="shared" si="24"/>
        <v>187.49999999999997</v>
      </c>
      <c r="AF31" s="4">
        <f t="shared" si="24"/>
        <v>166.66666666666666</v>
      </c>
      <c r="AG31" s="4">
        <f t="shared" si="24"/>
        <v>150</v>
      </c>
    </row>
    <row r="32" spans="1:33" ht="12.75">
      <c r="A32" s="136"/>
      <c r="B32" s="31"/>
      <c r="G32" s="127">
        <f t="shared" si="7"/>
        <v>5.5</v>
      </c>
      <c r="H32" s="128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0</v>
      </c>
      <c r="N32" s="4">
        <f t="shared" si="13"/>
        <v>440.0000000000001</v>
      </c>
      <c r="O32" s="4">
        <f t="shared" si="14"/>
        <v>513.3333333333334</v>
      </c>
      <c r="P32" s="4">
        <f t="shared" si="15"/>
        <v>586.6666666666669</v>
      </c>
      <c r="Q32" s="4">
        <f t="shared" si="16"/>
        <v>660.0000000000002</v>
      </c>
      <c r="R32" s="4">
        <f t="shared" si="17"/>
        <v>733.3333333333335</v>
      </c>
      <c r="S32" s="19">
        <f t="shared" si="18"/>
        <v>3.4090909090909083</v>
      </c>
      <c r="V32" s="129">
        <f t="shared" si="19"/>
        <v>5.5</v>
      </c>
      <c r="W32" s="130"/>
      <c r="X32" s="4">
        <f aca="true" t="shared" si="25" ref="X32:AG32">$C$25*100/($R9*$E$21*X$26)</f>
        <v>1363.6363636363633</v>
      </c>
      <c r="Y32" s="4">
        <f t="shared" si="25"/>
        <v>681.8181818181816</v>
      </c>
      <c r="Z32" s="4">
        <f t="shared" si="25"/>
        <v>454.54545454545445</v>
      </c>
      <c r="AA32" s="4">
        <f t="shared" si="25"/>
        <v>340.9090909090908</v>
      </c>
      <c r="AB32" s="4">
        <f t="shared" si="25"/>
        <v>272.7272727272727</v>
      </c>
      <c r="AC32" s="4">
        <f t="shared" si="25"/>
        <v>227.27272727272722</v>
      </c>
      <c r="AD32" s="4">
        <f t="shared" si="25"/>
        <v>194.8051948051948</v>
      </c>
      <c r="AE32" s="4">
        <f t="shared" si="25"/>
        <v>170.4545454545454</v>
      </c>
      <c r="AF32" s="4">
        <f t="shared" si="25"/>
        <v>151.51515151515147</v>
      </c>
      <c r="AG32" s="4">
        <f t="shared" si="25"/>
        <v>136.36363636363635</v>
      </c>
    </row>
    <row r="33" spans="1:33" ht="12.75">
      <c r="A33" s="136"/>
      <c r="B33" s="31"/>
      <c r="G33" s="127">
        <f t="shared" si="7"/>
        <v>6</v>
      </c>
      <c r="H33" s="128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0</v>
      </c>
      <c r="M33" s="4">
        <f t="shared" si="12"/>
        <v>0</v>
      </c>
      <c r="N33" s="4">
        <f t="shared" si="13"/>
        <v>480</v>
      </c>
      <c r="O33" s="4">
        <f t="shared" si="14"/>
        <v>560</v>
      </c>
      <c r="P33" s="4">
        <f t="shared" si="15"/>
        <v>640</v>
      </c>
      <c r="Q33" s="4">
        <f t="shared" si="16"/>
        <v>720</v>
      </c>
      <c r="R33" s="4">
        <f t="shared" si="17"/>
        <v>800</v>
      </c>
      <c r="S33" s="19">
        <f t="shared" si="18"/>
        <v>3.125</v>
      </c>
      <c r="V33" s="129">
        <f t="shared" si="19"/>
        <v>6</v>
      </c>
      <c r="W33" s="130"/>
      <c r="X33" s="4">
        <f aca="true" t="shared" si="26" ref="X33:AG33">$C$25*100/($R10*$E$21*X$26)</f>
        <v>1250</v>
      </c>
      <c r="Y33" s="4">
        <f t="shared" si="26"/>
        <v>625</v>
      </c>
      <c r="Z33" s="4">
        <f t="shared" si="26"/>
        <v>416.6666666666667</v>
      </c>
      <c r="AA33" s="4">
        <f t="shared" si="26"/>
        <v>312.5</v>
      </c>
      <c r="AB33" s="4">
        <f t="shared" si="26"/>
        <v>250</v>
      </c>
      <c r="AC33" s="4">
        <f t="shared" si="26"/>
        <v>208.33333333333334</v>
      </c>
      <c r="AD33" s="4">
        <f t="shared" si="26"/>
        <v>178.57142857142858</v>
      </c>
      <c r="AE33" s="4">
        <f t="shared" si="26"/>
        <v>156.25</v>
      </c>
      <c r="AF33" s="4">
        <f t="shared" si="26"/>
        <v>138.88888888888889</v>
      </c>
      <c r="AG33" s="4">
        <f t="shared" si="26"/>
        <v>125</v>
      </c>
    </row>
    <row r="34" spans="1:33" ht="12.75">
      <c r="A34" s="136"/>
      <c r="B34" s="31"/>
      <c r="G34" s="127">
        <f t="shared" si="7"/>
        <v>6.5</v>
      </c>
      <c r="H34" s="128"/>
      <c r="I34" s="13">
        <f t="shared" si="8"/>
        <v>0</v>
      </c>
      <c r="J34" s="4">
        <f t="shared" si="9"/>
        <v>0</v>
      </c>
      <c r="K34" s="4">
        <f t="shared" si="10"/>
        <v>0</v>
      </c>
      <c r="L34" s="4">
        <f t="shared" si="11"/>
        <v>0</v>
      </c>
      <c r="M34" s="4">
        <f t="shared" si="12"/>
        <v>433.33333333333337</v>
      </c>
      <c r="N34" s="4">
        <f t="shared" si="13"/>
        <v>520</v>
      </c>
      <c r="O34" s="4">
        <f t="shared" si="14"/>
        <v>606.6666666666666</v>
      </c>
      <c r="P34" s="4">
        <f t="shared" si="15"/>
        <v>693.3333333333335</v>
      </c>
      <c r="Q34" s="4">
        <f t="shared" si="16"/>
        <v>780</v>
      </c>
      <c r="R34" s="4">
        <f t="shared" si="17"/>
        <v>866.6666666666667</v>
      </c>
      <c r="S34" s="19">
        <f t="shared" si="18"/>
        <v>2.884615384615384</v>
      </c>
      <c r="V34" s="129">
        <f t="shared" si="19"/>
        <v>6.5</v>
      </c>
      <c r="W34" s="130"/>
      <c r="X34" s="4">
        <f aca="true" t="shared" si="27" ref="X34:AG34">$C$25*100/($R11*$E$21*X$26)</f>
        <v>1153.8461538461536</v>
      </c>
      <c r="Y34" s="4">
        <f t="shared" si="27"/>
        <v>576.9230769230768</v>
      </c>
      <c r="Z34" s="4">
        <f t="shared" si="27"/>
        <v>384.61538461538464</v>
      </c>
      <c r="AA34" s="4">
        <f t="shared" si="27"/>
        <v>288.4615384615384</v>
      </c>
      <c r="AB34" s="4">
        <f t="shared" si="27"/>
        <v>230.76923076923075</v>
      </c>
      <c r="AC34" s="4">
        <f t="shared" si="27"/>
        <v>192.30769230769232</v>
      </c>
      <c r="AD34" s="4">
        <f t="shared" si="27"/>
        <v>164.83516483516485</v>
      </c>
      <c r="AE34" s="4">
        <f t="shared" si="27"/>
        <v>144.2307692307692</v>
      </c>
      <c r="AF34" s="4">
        <f t="shared" si="27"/>
        <v>128.2051282051282</v>
      </c>
      <c r="AG34" s="4">
        <f t="shared" si="27"/>
        <v>115.38461538461537</v>
      </c>
    </row>
    <row r="35" spans="1:33" ht="12.75">
      <c r="A35" s="136"/>
      <c r="B35" s="31"/>
      <c r="G35" s="127">
        <f t="shared" si="7"/>
        <v>7</v>
      </c>
      <c r="H35" s="128"/>
      <c r="I35" s="13">
        <f t="shared" si="8"/>
        <v>0</v>
      </c>
      <c r="J35" s="4">
        <f t="shared" si="9"/>
        <v>0</v>
      </c>
      <c r="K35" s="4">
        <f t="shared" si="10"/>
        <v>0</v>
      </c>
      <c r="L35" s="4">
        <f t="shared" si="11"/>
        <v>0</v>
      </c>
      <c r="M35" s="4">
        <f t="shared" si="12"/>
        <v>466.6666666666667</v>
      </c>
      <c r="N35" s="4">
        <f t="shared" si="13"/>
        <v>560</v>
      </c>
      <c r="O35" s="4">
        <f t="shared" si="14"/>
        <v>653.3333333333334</v>
      </c>
      <c r="P35" s="4">
        <f t="shared" si="15"/>
        <v>746.6666666666667</v>
      </c>
      <c r="Q35" s="4">
        <f t="shared" si="16"/>
        <v>840.0000000000002</v>
      </c>
      <c r="R35" s="4">
        <f t="shared" si="17"/>
        <v>933.3333333333334</v>
      </c>
      <c r="S35" s="19">
        <f t="shared" si="18"/>
        <v>2.6785714285714284</v>
      </c>
      <c r="V35" s="129">
        <f t="shared" si="19"/>
        <v>7</v>
      </c>
      <c r="W35" s="130"/>
      <c r="X35" s="4">
        <f aca="true" t="shared" si="28" ref="X35:AG35">$C$25*100/($R12*$E$21*X$26)</f>
        <v>1071.4285714285713</v>
      </c>
      <c r="Y35" s="4">
        <f t="shared" si="28"/>
        <v>535.7142857142857</v>
      </c>
      <c r="Z35" s="4">
        <f t="shared" si="28"/>
        <v>357.1428571428571</v>
      </c>
      <c r="AA35" s="4">
        <f t="shared" si="28"/>
        <v>267.85714285714283</v>
      </c>
      <c r="AB35" s="4">
        <f t="shared" si="28"/>
        <v>214.28571428571428</v>
      </c>
      <c r="AC35" s="4">
        <f t="shared" si="28"/>
        <v>178.57142857142856</v>
      </c>
      <c r="AD35" s="4">
        <f t="shared" si="28"/>
        <v>153.0612244897959</v>
      </c>
      <c r="AE35" s="4">
        <f t="shared" si="28"/>
        <v>133.92857142857142</v>
      </c>
      <c r="AF35" s="4">
        <f t="shared" si="28"/>
        <v>119.04761904761902</v>
      </c>
      <c r="AG35" s="4">
        <f t="shared" si="28"/>
        <v>107.14285714285714</v>
      </c>
    </row>
    <row r="36" spans="1:33" ht="12.75">
      <c r="A36" s="136"/>
      <c r="B36" s="31"/>
      <c r="G36" s="127">
        <f t="shared" si="7"/>
        <v>7</v>
      </c>
      <c r="H36" s="128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466.6666666666667</v>
      </c>
      <c r="N36" s="4">
        <f t="shared" si="13"/>
        <v>560</v>
      </c>
      <c r="O36" s="4">
        <f t="shared" si="14"/>
        <v>653.3333333333334</v>
      </c>
      <c r="P36" s="4">
        <f t="shared" si="15"/>
        <v>746.6666666666667</v>
      </c>
      <c r="Q36" s="4">
        <f t="shared" si="16"/>
        <v>840.0000000000002</v>
      </c>
      <c r="R36" s="4">
        <f t="shared" si="17"/>
        <v>933.3333333333334</v>
      </c>
      <c r="S36" s="19">
        <f t="shared" si="18"/>
        <v>2.6785714285714284</v>
      </c>
      <c r="V36" s="129">
        <f t="shared" si="19"/>
        <v>7</v>
      </c>
      <c r="W36" s="130"/>
      <c r="X36" s="4">
        <f aca="true" t="shared" si="29" ref="X36:AG36">$C$25*100/($R13*$E$21*X$26)</f>
        <v>1071.4285714285713</v>
      </c>
      <c r="Y36" s="4">
        <f t="shared" si="29"/>
        <v>535.7142857142857</v>
      </c>
      <c r="Z36" s="4">
        <f t="shared" si="29"/>
        <v>357.1428571428571</v>
      </c>
      <c r="AA36" s="4">
        <f t="shared" si="29"/>
        <v>267.85714285714283</v>
      </c>
      <c r="AB36" s="4">
        <f t="shared" si="29"/>
        <v>214.28571428571428</v>
      </c>
      <c r="AC36" s="4">
        <f t="shared" si="29"/>
        <v>178.57142857142856</v>
      </c>
      <c r="AD36" s="4">
        <f t="shared" si="29"/>
        <v>153.0612244897959</v>
      </c>
      <c r="AE36" s="4">
        <f t="shared" si="29"/>
        <v>133.92857142857142</v>
      </c>
      <c r="AF36" s="4">
        <f t="shared" si="29"/>
        <v>119.04761904761902</v>
      </c>
      <c r="AG36" s="4">
        <f t="shared" si="29"/>
        <v>107.14285714285714</v>
      </c>
    </row>
    <row r="37" spans="1:33" ht="12.75">
      <c r="A37" s="136"/>
      <c r="B37" s="31"/>
      <c r="G37" s="127">
        <f t="shared" si="7"/>
        <v>21</v>
      </c>
      <c r="H37" s="128"/>
      <c r="I37" s="13">
        <f t="shared" si="8"/>
        <v>0</v>
      </c>
      <c r="J37" s="4">
        <f t="shared" si="9"/>
        <v>560</v>
      </c>
      <c r="K37" s="4">
        <f t="shared" si="10"/>
        <v>840</v>
      </c>
      <c r="L37" s="4">
        <f t="shared" si="11"/>
        <v>1120</v>
      </c>
      <c r="M37" s="4">
        <f t="shared" si="12"/>
        <v>1400</v>
      </c>
      <c r="N37" s="4">
        <f t="shared" si="13"/>
        <v>1680</v>
      </c>
      <c r="O37" s="4">
        <f t="shared" si="14"/>
        <v>1960</v>
      </c>
      <c r="P37" s="4">
        <f t="shared" si="15"/>
        <v>2240</v>
      </c>
      <c r="Q37" s="4">
        <f t="shared" si="16"/>
        <v>2520</v>
      </c>
      <c r="R37" s="4">
        <f t="shared" si="17"/>
        <v>2800</v>
      </c>
      <c r="S37" s="19">
        <f t="shared" si="18"/>
        <v>0.8928571428571429</v>
      </c>
      <c r="V37" s="129">
        <f t="shared" si="19"/>
        <v>21</v>
      </c>
      <c r="W37" s="130"/>
      <c r="X37" s="4">
        <f aca="true" t="shared" si="30" ref="X37:AG37">$C$25*100/($R14*$E$21*X$26)</f>
        <v>357.14285714285717</v>
      </c>
      <c r="Y37" s="4">
        <f t="shared" si="30"/>
        <v>178.57142857142858</v>
      </c>
      <c r="Z37" s="4">
        <f t="shared" si="30"/>
        <v>119.04761904761905</v>
      </c>
      <c r="AA37" s="4">
        <f t="shared" si="30"/>
        <v>89.28571428571429</v>
      </c>
      <c r="AB37" s="4">
        <f t="shared" si="30"/>
        <v>71.42857142857143</v>
      </c>
      <c r="AC37" s="4">
        <f t="shared" si="30"/>
        <v>59.523809523809526</v>
      </c>
      <c r="AD37" s="4">
        <f t="shared" si="30"/>
        <v>51.02040816326531</v>
      </c>
      <c r="AE37" s="4">
        <f t="shared" si="30"/>
        <v>44.642857142857146</v>
      </c>
      <c r="AF37" s="4">
        <f t="shared" si="30"/>
        <v>39.682539682539684</v>
      </c>
      <c r="AG37" s="4">
        <f t="shared" si="30"/>
        <v>35.714285714285715</v>
      </c>
    </row>
    <row r="38" spans="1:33" ht="12.75">
      <c r="A38" s="136"/>
      <c r="B38" s="31"/>
      <c r="G38" s="127">
        <f t="shared" si="7"/>
        <v>28</v>
      </c>
      <c r="H38" s="128"/>
      <c r="I38" s="13">
        <f t="shared" si="8"/>
        <v>0</v>
      </c>
      <c r="J38" s="4">
        <f t="shared" si="9"/>
        <v>746.6666666666667</v>
      </c>
      <c r="K38" s="4">
        <f t="shared" si="10"/>
        <v>1120</v>
      </c>
      <c r="L38" s="4">
        <f t="shared" si="11"/>
        <v>1493.3333333333335</v>
      </c>
      <c r="M38" s="4">
        <f t="shared" si="12"/>
        <v>1866.6666666666667</v>
      </c>
      <c r="N38" s="4">
        <f t="shared" si="13"/>
        <v>2240</v>
      </c>
      <c r="O38" s="4">
        <f t="shared" si="14"/>
        <v>2613.3333333333335</v>
      </c>
      <c r="P38" s="4">
        <f t="shared" si="15"/>
        <v>2986.666666666667</v>
      </c>
      <c r="Q38" s="4">
        <f t="shared" si="16"/>
        <v>3360.000000000001</v>
      </c>
      <c r="R38" s="4">
        <f t="shared" si="17"/>
        <v>3733.3333333333335</v>
      </c>
      <c r="S38" s="19">
        <f t="shared" si="18"/>
        <v>0.6696428571428571</v>
      </c>
      <c r="V38" s="129">
        <f t="shared" si="19"/>
        <v>28</v>
      </c>
      <c r="W38" s="130"/>
      <c r="X38" s="4">
        <f aca="true" t="shared" si="31" ref="X38:AG38">$C$25*100/($R15*$E$21*X$26)</f>
        <v>267.85714285714283</v>
      </c>
      <c r="Y38" s="4">
        <f t="shared" si="31"/>
        <v>133.92857142857142</v>
      </c>
      <c r="Z38" s="4">
        <f t="shared" si="31"/>
        <v>89.28571428571428</v>
      </c>
      <c r="AA38" s="4">
        <f t="shared" si="31"/>
        <v>66.96428571428571</v>
      </c>
      <c r="AB38" s="4">
        <f t="shared" si="31"/>
        <v>53.57142857142857</v>
      </c>
      <c r="AC38" s="4">
        <f t="shared" si="31"/>
        <v>44.64285714285714</v>
      </c>
      <c r="AD38" s="4">
        <f t="shared" si="31"/>
        <v>38.265306122448976</v>
      </c>
      <c r="AE38" s="4">
        <f t="shared" si="31"/>
        <v>33.482142857142854</v>
      </c>
      <c r="AF38" s="4">
        <f t="shared" si="31"/>
        <v>29.761904761904756</v>
      </c>
      <c r="AG38" s="4">
        <f t="shared" si="31"/>
        <v>26.785714285714285</v>
      </c>
    </row>
    <row r="39" spans="1:33" ht="12.75">
      <c r="A39" s="136"/>
      <c r="B39" s="31"/>
      <c r="G39" s="127">
        <f t="shared" si="7"/>
        <v>31.5</v>
      </c>
      <c r="H39" s="128"/>
      <c r="I39" s="13">
        <f t="shared" si="8"/>
        <v>420</v>
      </c>
      <c r="J39" s="4">
        <f t="shared" si="9"/>
        <v>840</v>
      </c>
      <c r="K39" s="4">
        <f t="shared" si="10"/>
        <v>1260</v>
      </c>
      <c r="L39" s="4">
        <f t="shared" si="11"/>
        <v>1680</v>
      </c>
      <c r="M39" s="4">
        <f t="shared" si="12"/>
        <v>2100</v>
      </c>
      <c r="N39" s="4">
        <f t="shared" si="13"/>
        <v>2520</v>
      </c>
      <c r="O39" s="4">
        <f t="shared" si="14"/>
        <v>2940.0000000000005</v>
      </c>
      <c r="P39" s="4">
        <f t="shared" si="15"/>
        <v>3360</v>
      </c>
      <c r="Q39" s="4">
        <f t="shared" si="16"/>
        <v>3780</v>
      </c>
      <c r="R39" s="4">
        <f t="shared" si="17"/>
        <v>4200</v>
      </c>
      <c r="S39" s="19">
        <f t="shared" si="18"/>
        <v>0.5952380952380952</v>
      </c>
      <c r="V39" s="129">
        <f t="shared" si="19"/>
        <v>31.5</v>
      </c>
      <c r="W39" s="130"/>
      <c r="X39" s="4">
        <f aca="true" t="shared" si="32" ref="X39:AG39">$C$25*100/($R16*$E$21*X$26)</f>
        <v>238.0952380952381</v>
      </c>
      <c r="Y39" s="4">
        <f t="shared" si="32"/>
        <v>119.04761904761905</v>
      </c>
      <c r="Z39" s="4">
        <f t="shared" si="32"/>
        <v>79.36507936507937</v>
      </c>
      <c r="AA39" s="4">
        <f t="shared" si="32"/>
        <v>59.523809523809526</v>
      </c>
      <c r="AB39" s="4">
        <f t="shared" si="32"/>
        <v>47.61904761904762</v>
      </c>
      <c r="AC39" s="4">
        <f t="shared" si="32"/>
        <v>39.682539682539684</v>
      </c>
      <c r="AD39" s="4">
        <f t="shared" si="32"/>
        <v>34.01360544217687</v>
      </c>
      <c r="AE39" s="4">
        <f t="shared" si="32"/>
        <v>29.761904761904763</v>
      </c>
      <c r="AF39" s="4">
        <f t="shared" si="32"/>
        <v>26.455026455026456</v>
      </c>
      <c r="AG39" s="4">
        <f t="shared" si="32"/>
        <v>23.80952380952381</v>
      </c>
    </row>
    <row r="40" spans="1:33" ht="12.75">
      <c r="A40" s="136"/>
      <c r="B40" s="31"/>
      <c r="G40" s="127">
        <f t="shared" si="7"/>
        <v>35</v>
      </c>
      <c r="H40" s="128"/>
      <c r="I40" s="13">
        <f t="shared" si="8"/>
        <v>466.6666666666667</v>
      </c>
      <c r="J40" s="4">
        <f t="shared" si="9"/>
        <v>933.3333333333334</v>
      </c>
      <c r="K40" s="4">
        <f t="shared" si="10"/>
        <v>1400</v>
      </c>
      <c r="L40" s="4">
        <f t="shared" si="11"/>
        <v>1866.6666666666667</v>
      </c>
      <c r="M40" s="4">
        <f t="shared" si="12"/>
        <v>2333.3333333333335</v>
      </c>
      <c r="N40" s="4">
        <f t="shared" si="13"/>
        <v>2800</v>
      </c>
      <c r="O40" s="4">
        <f t="shared" si="14"/>
        <v>3266.6666666666665</v>
      </c>
      <c r="P40" s="4">
        <f t="shared" si="15"/>
        <v>3733.3333333333335</v>
      </c>
      <c r="Q40" s="4">
        <f t="shared" si="16"/>
        <v>4200</v>
      </c>
      <c r="R40" s="4">
        <f t="shared" si="17"/>
        <v>4666.666666666667</v>
      </c>
      <c r="S40" s="19">
        <f t="shared" si="18"/>
        <v>0.5357142857142857</v>
      </c>
      <c r="V40" s="129">
        <f t="shared" si="19"/>
        <v>35</v>
      </c>
      <c r="W40" s="130"/>
      <c r="X40" s="4">
        <f aca="true" t="shared" si="33" ref="X40:AG40">$C$25*100/($R17*$E$21*X$26)</f>
        <v>214.28571428571428</v>
      </c>
      <c r="Y40" s="4">
        <f t="shared" si="33"/>
        <v>107.14285714285714</v>
      </c>
      <c r="Z40" s="4">
        <f t="shared" si="33"/>
        <v>71.42857142857143</v>
      </c>
      <c r="AA40" s="4">
        <f t="shared" si="33"/>
        <v>53.57142857142857</v>
      </c>
      <c r="AB40" s="4">
        <f t="shared" si="33"/>
        <v>42.857142857142854</v>
      </c>
      <c r="AC40" s="4">
        <f t="shared" si="33"/>
        <v>35.714285714285715</v>
      </c>
      <c r="AD40" s="4">
        <f t="shared" si="33"/>
        <v>30.612244897959183</v>
      </c>
      <c r="AE40" s="4">
        <f t="shared" si="33"/>
        <v>26.785714285714285</v>
      </c>
      <c r="AF40" s="4">
        <f t="shared" si="33"/>
        <v>23.80952380952381</v>
      </c>
      <c r="AG40" s="4">
        <f t="shared" si="33"/>
        <v>21.428571428571427</v>
      </c>
    </row>
    <row r="41" spans="1:33" ht="12.75">
      <c r="A41" s="136"/>
      <c r="B41" s="31"/>
      <c r="G41" s="127">
        <f t="shared" si="7"/>
        <v>38.5</v>
      </c>
      <c r="H41" s="128"/>
      <c r="I41" s="13">
        <f t="shared" si="8"/>
        <v>513.3333333333335</v>
      </c>
      <c r="J41" s="4">
        <f t="shared" si="9"/>
        <v>1026.666666666667</v>
      </c>
      <c r="K41" s="4">
        <f t="shared" si="10"/>
        <v>1540.0000000000002</v>
      </c>
      <c r="L41" s="4">
        <f t="shared" si="11"/>
        <v>2053.333333333334</v>
      </c>
      <c r="M41" s="4">
        <f t="shared" si="12"/>
        <v>2566.666666666667</v>
      </c>
      <c r="N41" s="4">
        <f t="shared" si="13"/>
        <v>3080.0000000000005</v>
      </c>
      <c r="O41" s="4">
        <f t="shared" si="14"/>
        <v>3593.333333333333</v>
      </c>
      <c r="P41" s="4">
        <f t="shared" si="15"/>
        <v>4106.666666666668</v>
      </c>
      <c r="Q41" s="4">
        <f t="shared" si="16"/>
        <v>4620</v>
      </c>
      <c r="R41" s="4">
        <f t="shared" si="17"/>
        <v>5133.333333333334</v>
      </c>
      <c r="S41" s="19">
        <f t="shared" si="18"/>
        <v>0.4870129870129869</v>
      </c>
      <c r="V41" s="129">
        <f t="shared" si="19"/>
        <v>38.5</v>
      </c>
      <c r="W41" s="130"/>
      <c r="X41" s="4">
        <f aca="true" t="shared" si="34" ref="X41:AG41">$C$25*100/($R18*$E$21*X$26)</f>
        <v>194.80519480519476</v>
      </c>
      <c r="Y41" s="4">
        <f t="shared" si="34"/>
        <v>97.40259740259738</v>
      </c>
      <c r="Z41" s="4">
        <f t="shared" si="34"/>
        <v>64.93506493506493</v>
      </c>
      <c r="AA41" s="4">
        <f t="shared" si="34"/>
        <v>48.70129870129869</v>
      </c>
      <c r="AB41" s="4">
        <f t="shared" si="34"/>
        <v>38.96103896103896</v>
      </c>
      <c r="AC41" s="4">
        <f t="shared" si="34"/>
        <v>32.467532467532465</v>
      </c>
      <c r="AD41" s="4">
        <f t="shared" si="34"/>
        <v>27.82931354359926</v>
      </c>
      <c r="AE41" s="4">
        <f t="shared" si="34"/>
        <v>24.350649350649345</v>
      </c>
      <c r="AF41" s="4">
        <f t="shared" si="34"/>
        <v>21.645021645021643</v>
      </c>
      <c r="AG41" s="4">
        <f t="shared" si="34"/>
        <v>19.48051948051948</v>
      </c>
    </row>
    <row r="42" spans="1:33" ht="12.75">
      <c r="A42" s="136"/>
      <c r="B42" s="31"/>
      <c r="G42" s="127">
        <f t="shared" si="7"/>
        <v>42</v>
      </c>
      <c r="H42" s="128"/>
      <c r="I42" s="13">
        <f t="shared" si="8"/>
        <v>560</v>
      </c>
      <c r="J42" s="4">
        <f t="shared" si="9"/>
        <v>1120</v>
      </c>
      <c r="K42" s="4">
        <f t="shared" si="10"/>
        <v>1680</v>
      </c>
      <c r="L42" s="4">
        <f t="shared" si="11"/>
        <v>2240</v>
      </c>
      <c r="M42" s="4">
        <f t="shared" si="12"/>
        <v>2800</v>
      </c>
      <c r="N42" s="4">
        <f t="shared" si="13"/>
        <v>3360</v>
      </c>
      <c r="O42" s="4">
        <f t="shared" si="14"/>
        <v>3920</v>
      </c>
      <c r="P42" s="4">
        <f t="shared" si="15"/>
        <v>4480</v>
      </c>
      <c r="Q42" s="4">
        <f t="shared" si="16"/>
        <v>5040</v>
      </c>
      <c r="R42" s="4">
        <f t="shared" si="17"/>
        <v>5600</v>
      </c>
      <c r="S42" s="19">
        <f t="shared" si="18"/>
        <v>0.44642857142857145</v>
      </c>
      <c r="V42" s="129">
        <f t="shared" si="19"/>
        <v>42</v>
      </c>
      <c r="W42" s="130"/>
      <c r="X42" s="4">
        <f aca="true" t="shared" si="35" ref="X42:AG42">$C$25*100/($R19*$E$21*X$26)</f>
        <v>178.57142857142858</v>
      </c>
      <c r="Y42" s="4">
        <f t="shared" si="35"/>
        <v>89.28571428571429</v>
      </c>
      <c r="Z42" s="4">
        <f t="shared" si="35"/>
        <v>59.523809523809526</v>
      </c>
      <c r="AA42" s="4">
        <f t="shared" si="35"/>
        <v>44.642857142857146</v>
      </c>
      <c r="AB42" s="4">
        <f t="shared" si="35"/>
        <v>35.714285714285715</v>
      </c>
      <c r="AC42" s="4">
        <f t="shared" si="35"/>
        <v>29.761904761904763</v>
      </c>
      <c r="AD42" s="4">
        <f t="shared" si="35"/>
        <v>25.510204081632654</v>
      </c>
      <c r="AE42" s="4">
        <f t="shared" si="35"/>
        <v>22.321428571428573</v>
      </c>
      <c r="AF42" s="4">
        <f t="shared" si="35"/>
        <v>19.841269841269842</v>
      </c>
      <c r="AG42" s="4">
        <f t="shared" si="35"/>
        <v>17.857142857142858</v>
      </c>
    </row>
    <row r="43" spans="1:33" ht="12.75">
      <c r="A43" s="136"/>
      <c r="B43" s="31"/>
      <c r="G43" s="127">
        <f t="shared" si="7"/>
        <v>45.5</v>
      </c>
      <c r="H43" s="128"/>
      <c r="I43" s="13">
        <f t="shared" si="8"/>
        <v>606.6666666666669</v>
      </c>
      <c r="J43" s="4">
        <f t="shared" si="9"/>
        <v>1213.3333333333337</v>
      </c>
      <c r="K43" s="4">
        <f t="shared" si="10"/>
        <v>1820.0000000000005</v>
      </c>
      <c r="L43" s="4">
        <f t="shared" si="11"/>
        <v>2426.6666666666674</v>
      </c>
      <c r="M43" s="4">
        <f t="shared" si="12"/>
        <v>3033.3333333333335</v>
      </c>
      <c r="N43" s="4">
        <f t="shared" si="13"/>
        <v>3640.000000000001</v>
      </c>
      <c r="O43" s="4">
        <f t="shared" si="14"/>
        <v>4246.666666666667</v>
      </c>
      <c r="P43" s="4">
        <f t="shared" si="15"/>
        <v>4853.333333333335</v>
      </c>
      <c r="Q43" s="4">
        <f t="shared" si="16"/>
        <v>5460.000000000002</v>
      </c>
      <c r="R43" s="4">
        <f t="shared" si="17"/>
        <v>6066.666666666667</v>
      </c>
      <c r="S43" s="19">
        <f t="shared" si="18"/>
        <v>0.412087912087912</v>
      </c>
      <c r="V43" s="129">
        <f t="shared" si="19"/>
        <v>45.5</v>
      </c>
      <c r="W43" s="130"/>
      <c r="X43" s="4">
        <f aca="true" t="shared" si="36" ref="X43:AG43">$C$25*100/($R20*$E$21*X$26)</f>
        <v>164.8351648351648</v>
      </c>
      <c r="Y43" s="4">
        <f t="shared" si="36"/>
        <v>82.4175824175824</v>
      </c>
      <c r="Z43" s="4">
        <f t="shared" si="36"/>
        <v>54.945054945054935</v>
      </c>
      <c r="AA43" s="4">
        <f t="shared" si="36"/>
        <v>41.2087912087912</v>
      </c>
      <c r="AB43" s="4">
        <f t="shared" si="36"/>
        <v>32.967032967032964</v>
      </c>
      <c r="AC43" s="4">
        <f t="shared" si="36"/>
        <v>27.472527472527467</v>
      </c>
      <c r="AD43" s="4">
        <f t="shared" si="36"/>
        <v>23.547880690737834</v>
      </c>
      <c r="AE43" s="4">
        <f t="shared" si="36"/>
        <v>20.6043956043956</v>
      </c>
      <c r="AF43" s="4">
        <f t="shared" si="36"/>
        <v>18.31501831501831</v>
      </c>
      <c r="AG43" s="4">
        <f t="shared" si="36"/>
        <v>16.483516483516482</v>
      </c>
    </row>
    <row r="44" spans="1:33" ht="13.5" thickBot="1">
      <c r="A44" s="137"/>
      <c r="B44" s="31"/>
      <c r="G44" s="182">
        <f t="shared" si="7"/>
        <v>49</v>
      </c>
      <c r="H44" s="183"/>
      <c r="I44" s="14">
        <f t="shared" si="8"/>
        <v>653.3333333333334</v>
      </c>
      <c r="J44" s="15">
        <f t="shared" si="9"/>
        <v>1306.6666666666667</v>
      </c>
      <c r="K44" s="15">
        <f t="shared" si="10"/>
        <v>1960</v>
      </c>
      <c r="L44" s="15">
        <f t="shared" si="11"/>
        <v>2613.3333333333335</v>
      </c>
      <c r="M44" s="15">
        <f t="shared" si="12"/>
        <v>3266.6666666666665</v>
      </c>
      <c r="N44" s="15">
        <f t="shared" si="13"/>
        <v>3920</v>
      </c>
      <c r="O44" s="15">
        <f t="shared" si="14"/>
        <v>4573.333333333333</v>
      </c>
      <c r="P44" s="15">
        <f t="shared" si="15"/>
        <v>5226.666666666667</v>
      </c>
      <c r="Q44" s="15">
        <f t="shared" si="16"/>
        <v>5880.000000000001</v>
      </c>
      <c r="R44" s="15">
        <f t="shared" si="17"/>
        <v>6533.333333333333</v>
      </c>
      <c r="S44" s="20">
        <f t="shared" si="18"/>
        <v>0.3826530612244897</v>
      </c>
      <c r="V44" s="163">
        <f t="shared" si="19"/>
        <v>49</v>
      </c>
      <c r="W44" s="164"/>
      <c r="X44" s="15">
        <f aca="true" t="shared" si="37" ref="X44:AG44">$C$25*100/($R21*$E$21*X$26)</f>
        <v>153.0612244897959</v>
      </c>
      <c r="Y44" s="15">
        <f t="shared" si="37"/>
        <v>76.53061224489795</v>
      </c>
      <c r="Z44" s="15">
        <f t="shared" si="37"/>
        <v>51.02040816326531</v>
      </c>
      <c r="AA44" s="15">
        <f t="shared" si="37"/>
        <v>38.265306122448976</v>
      </c>
      <c r="AB44" s="15">
        <f t="shared" si="37"/>
        <v>30.612244897959183</v>
      </c>
      <c r="AC44" s="15">
        <f t="shared" si="37"/>
        <v>25.510204081632654</v>
      </c>
      <c r="AD44" s="15">
        <f t="shared" si="37"/>
        <v>21.86588921282799</v>
      </c>
      <c r="AE44" s="15">
        <f t="shared" si="37"/>
        <v>19.132653061224488</v>
      </c>
      <c r="AF44" s="15">
        <f t="shared" si="37"/>
        <v>17.006802721088434</v>
      </c>
      <c r="AG44" s="15">
        <f t="shared" si="37"/>
        <v>15.306122448979592</v>
      </c>
    </row>
  </sheetData>
  <sheetProtection password="E7C8" sheet="1" objects="1" scenarios="1"/>
  <mergeCells count="82">
    <mergeCell ref="G41:H41"/>
    <mergeCell ref="G42:H42"/>
    <mergeCell ref="G43:H43"/>
    <mergeCell ref="G44:H44"/>
    <mergeCell ref="G37:H37"/>
    <mergeCell ref="G38:H38"/>
    <mergeCell ref="G39:H39"/>
    <mergeCell ref="G40:H40"/>
    <mergeCell ref="G33:H33"/>
    <mergeCell ref="G34:H34"/>
    <mergeCell ref="G35:H35"/>
    <mergeCell ref="G36:H36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V38:W38"/>
    <mergeCell ref="V39:W39"/>
    <mergeCell ref="V40:W40"/>
    <mergeCell ref="V33:W33"/>
    <mergeCell ref="V34:W34"/>
    <mergeCell ref="V35:W35"/>
    <mergeCell ref="V36:W36"/>
    <mergeCell ref="V37:W37"/>
    <mergeCell ref="V41:W41"/>
    <mergeCell ref="V42:W42"/>
    <mergeCell ref="V43:W43"/>
    <mergeCell ref="V44:W44"/>
    <mergeCell ref="I3:J3"/>
    <mergeCell ref="V30:W30"/>
    <mergeCell ref="V31:W31"/>
    <mergeCell ref="V32:W32"/>
    <mergeCell ref="R9:S9"/>
    <mergeCell ref="R10:S10"/>
    <mergeCell ref="R11:S11"/>
    <mergeCell ref="R12:S12"/>
    <mergeCell ref="R5:S5"/>
    <mergeCell ref="R6:S6"/>
    <mergeCell ref="C10:F13"/>
    <mergeCell ref="C14:E14"/>
    <mergeCell ref="C24:D24"/>
    <mergeCell ref="G30:H30"/>
    <mergeCell ref="C26:D27"/>
    <mergeCell ref="P12:Q12"/>
    <mergeCell ref="G31:H31"/>
    <mergeCell ref="P13:Q13"/>
    <mergeCell ref="G32:H32"/>
    <mergeCell ref="I22:N22"/>
    <mergeCell ref="P18:Q18"/>
    <mergeCell ref="P19:Q19"/>
    <mergeCell ref="P20:Q20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R4:S4"/>
    <mergeCell ref="G28:H28"/>
    <mergeCell ref="V28:W28"/>
    <mergeCell ref="R8:S8"/>
    <mergeCell ref="P21:Q21"/>
    <mergeCell ref="P14:Q14"/>
    <mergeCell ref="P15:Q15"/>
    <mergeCell ref="P16:Q16"/>
    <mergeCell ref="P17:Q17"/>
    <mergeCell ref="R7:S7"/>
    <mergeCell ref="X3:Y3"/>
    <mergeCell ref="V1:Z2"/>
    <mergeCell ref="P2:Q3"/>
    <mergeCell ref="P1:S1"/>
    <mergeCell ref="V3:W3"/>
  </mergeCell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300" verticalDpi="300" orientation="landscape" paperSize="9" scale="79" r:id="rId11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legacyDrawingHF r:id="rId10"/>
  <oleObjects>
    <oleObject progId="CorelDraw.Graphic.7" shapeId="290774" r:id="rId2"/>
    <oleObject progId="CorelDraw.Graphic.7" shapeId="290775" r:id="rId3"/>
    <oleObject progId="CorelDraw.Graphic.7" shapeId="290776" r:id="rId4"/>
    <oleObject progId="CorelDraw.Graphic.7" shapeId="290777" r:id="rId5"/>
    <oleObject progId="CorelDraw.Graphic.7" shapeId="290778" r:id="rId6"/>
    <oleObject progId="CorelDraw.Graphic.7" shapeId="290779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workbookViewId="0" topLeftCell="A1">
      <selection activeCell="F27" sqref="F27"/>
    </sheetView>
  </sheetViews>
  <sheetFormatPr defaultColWidth="11.421875" defaultRowHeight="12.75"/>
  <cols>
    <col min="2" max="2" width="17.421875" style="0" customWidth="1"/>
    <col min="3" max="3" width="15.57421875" style="0" customWidth="1"/>
    <col min="4" max="4" width="4.28125" style="0" customWidth="1"/>
    <col min="5" max="5" width="6.8515625" style="0" customWidth="1"/>
    <col min="6" max="7" width="8.57421875" style="0" customWidth="1"/>
    <col min="8" max="18" width="7.7109375" style="0" customWidth="1"/>
    <col min="19" max="19" width="11.28125" style="0" customWidth="1"/>
    <col min="20" max="21" width="13.57421875" style="0" customWidth="1"/>
    <col min="22" max="22" width="11.57421875" style="0" bestFit="1" customWidth="1"/>
    <col min="25" max="25" width="8.421875" style="0" customWidth="1"/>
    <col min="26" max="33" width="8.57421875" style="0" bestFit="1" customWidth="1"/>
  </cols>
  <sheetData>
    <row r="1" spans="1:33" ht="24.75" customHeight="1">
      <c r="A1" s="184" t="s">
        <v>60</v>
      </c>
      <c r="B1" s="32"/>
      <c r="E1" s="1"/>
      <c r="I1" s="87" t="s">
        <v>27</v>
      </c>
      <c r="J1" s="88"/>
      <c r="K1" s="88"/>
      <c r="L1" s="88"/>
      <c r="M1" s="88"/>
      <c r="N1" s="89"/>
      <c r="P1" s="120" t="s">
        <v>26</v>
      </c>
      <c r="Q1" s="121"/>
      <c r="R1" s="121"/>
      <c r="S1" s="122"/>
      <c r="V1" s="114" t="s">
        <v>60</v>
      </c>
      <c r="W1" s="114"/>
      <c r="X1" s="114"/>
      <c r="Y1" s="114"/>
      <c r="Z1" s="114"/>
      <c r="AC1" s="73" t="s">
        <v>38</v>
      </c>
      <c r="AD1" s="74"/>
      <c r="AE1" s="74"/>
      <c r="AF1" s="74"/>
      <c r="AG1" s="74"/>
    </row>
    <row r="2" spans="1:33" ht="24.75" customHeight="1">
      <c r="A2" s="185"/>
      <c r="B2" s="33"/>
      <c r="E2" s="1"/>
      <c r="I2" s="178" t="s">
        <v>21</v>
      </c>
      <c r="J2" s="179"/>
      <c r="K2" s="90"/>
      <c r="L2" s="90"/>
      <c r="M2" s="91"/>
      <c r="N2" s="92" t="s">
        <v>32</v>
      </c>
      <c r="P2" s="116" t="s">
        <v>25</v>
      </c>
      <c r="Q2" s="117"/>
      <c r="R2" s="96" t="s">
        <v>16</v>
      </c>
      <c r="S2" s="97"/>
      <c r="V2" s="115"/>
      <c r="W2" s="115"/>
      <c r="X2" s="115"/>
      <c r="Y2" s="115"/>
      <c r="Z2" s="115"/>
      <c r="AC2" s="165" t="s">
        <v>21</v>
      </c>
      <c r="AD2" s="166"/>
      <c r="AE2" s="75"/>
      <c r="AF2" s="75"/>
      <c r="AG2" s="75"/>
    </row>
    <row r="3" spans="1:33" ht="12.75" customHeight="1">
      <c r="A3" s="185"/>
      <c r="B3" s="33"/>
      <c r="E3" s="1"/>
      <c r="I3" s="161" t="s">
        <v>20</v>
      </c>
      <c r="J3" s="162"/>
      <c r="K3" s="93" t="s">
        <v>29</v>
      </c>
      <c r="L3" s="94" t="s">
        <v>29</v>
      </c>
      <c r="M3" s="93" t="s">
        <v>29</v>
      </c>
      <c r="N3" s="95" t="s">
        <v>3</v>
      </c>
      <c r="P3" s="118"/>
      <c r="Q3" s="119"/>
      <c r="R3" s="98" t="s">
        <v>52</v>
      </c>
      <c r="S3" s="99"/>
      <c r="V3" s="123" t="s">
        <v>33</v>
      </c>
      <c r="W3" s="124"/>
      <c r="X3" s="112" t="s">
        <v>34</v>
      </c>
      <c r="Y3" s="113"/>
      <c r="Z3" s="72" t="s">
        <v>3</v>
      </c>
      <c r="AC3" s="167" t="s">
        <v>20</v>
      </c>
      <c r="AD3" s="168"/>
      <c r="AE3" s="76" t="s">
        <v>22</v>
      </c>
      <c r="AF3" s="71" t="s">
        <v>22</v>
      </c>
      <c r="AG3" s="76" t="s">
        <v>22</v>
      </c>
    </row>
    <row r="4" spans="1:33" ht="12.75">
      <c r="A4" s="185"/>
      <c r="B4" s="33"/>
      <c r="I4" s="5" t="s">
        <v>6</v>
      </c>
      <c r="J4" s="6">
        <v>1</v>
      </c>
      <c r="K4" s="44">
        <f aca="true" t="shared" si="0" ref="K4:K21">AE4*$N4</f>
        <v>1.092</v>
      </c>
      <c r="L4" s="21">
        <f aca="true" t="shared" si="1" ref="L4:L21">AF4*$N4</f>
        <v>0.58</v>
      </c>
      <c r="M4" s="21">
        <f aca="true" t="shared" si="2" ref="M4:M21">AG4*$N4</f>
        <v>0.2</v>
      </c>
      <c r="N4" s="52">
        <v>0.4</v>
      </c>
      <c r="P4" s="133">
        <f aca="true" t="shared" si="3" ref="P4:P21">$E$15*$E$18*R4</f>
        <v>0.6666666666666666</v>
      </c>
      <c r="Q4" s="141"/>
      <c r="R4" s="125">
        <v>1</v>
      </c>
      <c r="S4" s="126"/>
      <c r="V4" s="68"/>
      <c r="W4" s="69"/>
      <c r="X4" s="68" t="s">
        <v>61</v>
      </c>
      <c r="Y4" s="69"/>
      <c r="Z4" s="61">
        <v>0.4</v>
      </c>
      <c r="AC4" s="5" t="s">
        <v>6</v>
      </c>
      <c r="AD4" s="50">
        <v>1</v>
      </c>
      <c r="AE4" s="55">
        <v>2.73</v>
      </c>
      <c r="AF4" s="55">
        <v>1.45</v>
      </c>
      <c r="AG4" s="56">
        <v>0.5</v>
      </c>
    </row>
    <row r="5" spans="1:33" ht="12.75">
      <c r="A5" s="185"/>
      <c r="B5" s="33"/>
      <c r="I5" s="5"/>
      <c r="J5" s="6">
        <v>2</v>
      </c>
      <c r="K5" s="44">
        <f t="shared" si="0"/>
        <v>1.3800000000000001</v>
      </c>
      <c r="L5" s="21">
        <f t="shared" si="1"/>
        <v>0.6400000000000001</v>
      </c>
      <c r="M5" s="21">
        <f t="shared" si="2"/>
        <v>0.2</v>
      </c>
      <c r="N5" s="52">
        <v>0.4</v>
      </c>
      <c r="P5" s="133">
        <f t="shared" si="3"/>
        <v>1.3333333333333333</v>
      </c>
      <c r="Q5" s="141"/>
      <c r="R5" s="125">
        <v>2</v>
      </c>
      <c r="S5" s="126"/>
      <c r="V5" s="64"/>
      <c r="W5" s="65"/>
      <c r="X5" s="64" t="s">
        <v>62</v>
      </c>
      <c r="Y5" s="65"/>
      <c r="Z5" s="62">
        <v>0.5</v>
      </c>
      <c r="AC5" s="5"/>
      <c r="AD5" s="6">
        <v>2</v>
      </c>
      <c r="AE5" s="55">
        <v>3.45</v>
      </c>
      <c r="AF5" s="55">
        <v>1.6</v>
      </c>
      <c r="AG5" s="56">
        <v>0.5</v>
      </c>
    </row>
    <row r="6" spans="1:33" ht="12.75">
      <c r="A6" s="185"/>
      <c r="B6" s="33"/>
      <c r="I6" s="7"/>
      <c r="J6" s="8">
        <v>3</v>
      </c>
      <c r="K6" s="45">
        <f t="shared" si="0"/>
        <v>1.785</v>
      </c>
      <c r="L6" s="22">
        <f t="shared" si="1"/>
        <v>1</v>
      </c>
      <c r="M6" s="22">
        <f t="shared" si="2"/>
        <v>0.25</v>
      </c>
      <c r="N6" s="53">
        <v>0.5</v>
      </c>
      <c r="P6" s="133">
        <f t="shared" si="3"/>
        <v>1.6666666666666665</v>
      </c>
      <c r="Q6" s="141"/>
      <c r="R6" s="125">
        <v>2.5</v>
      </c>
      <c r="S6" s="126"/>
      <c r="V6" s="64"/>
      <c r="W6" s="65"/>
      <c r="X6" s="64" t="s">
        <v>9</v>
      </c>
      <c r="Y6" s="65"/>
      <c r="Z6" s="62">
        <v>0.7</v>
      </c>
      <c r="AC6" s="7"/>
      <c r="AD6" s="8">
        <v>3</v>
      </c>
      <c r="AE6" s="57">
        <v>3.57</v>
      </c>
      <c r="AF6" s="57">
        <v>2</v>
      </c>
      <c r="AG6" s="58">
        <v>0.5</v>
      </c>
    </row>
    <row r="7" spans="1:33" ht="12.75">
      <c r="A7" s="185"/>
      <c r="B7" s="33"/>
      <c r="I7" s="5" t="s">
        <v>7</v>
      </c>
      <c r="J7" s="6">
        <v>1</v>
      </c>
      <c r="K7" s="44">
        <f t="shared" si="0"/>
        <v>2.18</v>
      </c>
      <c r="L7" s="21">
        <f t="shared" si="1"/>
        <v>1.08</v>
      </c>
      <c r="M7" s="21">
        <f t="shared" si="2"/>
        <v>0.25</v>
      </c>
      <c r="N7" s="52">
        <v>0.5</v>
      </c>
      <c r="P7" s="133">
        <f t="shared" si="3"/>
        <v>2</v>
      </c>
      <c r="Q7" s="141"/>
      <c r="R7" s="125">
        <v>3</v>
      </c>
      <c r="S7" s="126"/>
      <c r="V7" s="64"/>
      <c r="W7" s="65"/>
      <c r="X7" s="64" t="s">
        <v>63</v>
      </c>
      <c r="Y7" s="65"/>
      <c r="Z7" s="62">
        <v>0.5</v>
      </c>
      <c r="AC7" s="5" t="s">
        <v>7</v>
      </c>
      <c r="AD7" s="6">
        <v>1</v>
      </c>
      <c r="AE7" s="55">
        <v>4.36</v>
      </c>
      <c r="AF7" s="55">
        <v>2.16</v>
      </c>
      <c r="AG7" s="56">
        <v>0.5</v>
      </c>
    </row>
    <row r="8" spans="1:33" ht="12.75" customHeight="1">
      <c r="A8" s="185"/>
      <c r="B8" s="33"/>
      <c r="I8" s="5"/>
      <c r="J8" s="6">
        <v>2</v>
      </c>
      <c r="K8" s="44">
        <f t="shared" si="0"/>
        <v>2.025</v>
      </c>
      <c r="L8" s="21">
        <f t="shared" si="1"/>
        <v>1.15</v>
      </c>
      <c r="M8" s="21">
        <f t="shared" si="2"/>
        <v>0.25</v>
      </c>
      <c r="N8" s="52">
        <v>0.5</v>
      </c>
      <c r="P8" s="133">
        <f t="shared" si="3"/>
        <v>2.333333333333333</v>
      </c>
      <c r="Q8" s="141"/>
      <c r="R8" s="125">
        <v>3.5</v>
      </c>
      <c r="S8" s="126"/>
      <c r="V8" s="64"/>
      <c r="W8" s="65"/>
      <c r="X8" s="64" t="s">
        <v>64</v>
      </c>
      <c r="Y8" s="65"/>
      <c r="Z8" s="62">
        <v>0.4</v>
      </c>
      <c r="AC8" s="5"/>
      <c r="AD8" s="6">
        <v>2</v>
      </c>
      <c r="AE8" s="55">
        <v>4.05</v>
      </c>
      <c r="AF8" s="55">
        <v>2.3</v>
      </c>
      <c r="AG8" s="56">
        <v>0.5</v>
      </c>
    </row>
    <row r="9" spans="1:33" ht="12.75">
      <c r="A9" s="185"/>
      <c r="B9" s="33"/>
      <c r="I9" s="7"/>
      <c r="J9" s="8">
        <v>3</v>
      </c>
      <c r="K9" s="45">
        <f t="shared" si="0"/>
        <v>2.465</v>
      </c>
      <c r="L9" s="22">
        <f t="shared" si="1"/>
        <v>1.215</v>
      </c>
      <c r="M9" s="22">
        <f t="shared" si="2"/>
        <v>0.3</v>
      </c>
      <c r="N9" s="53">
        <v>0.5</v>
      </c>
      <c r="P9" s="133">
        <f t="shared" si="3"/>
        <v>2.6666666666666665</v>
      </c>
      <c r="Q9" s="141"/>
      <c r="R9" s="125">
        <v>4</v>
      </c>
      <c r="S9" s="126"/>
      <c r="V9" s="64"/>
      <c r="W9" s="65"/>
      <c r="X9" s="64"/>
      <c r="Y9" s="65"/>
      <c r="Z9" s="62"/>
      <c r="AC9" s="7"/>
      <c r="AD9" s="8">
        <v>3</v>
      </c>
      <c r="AE9" s="57">
        <v>4.93</v>
      </c>
      <c r="AF9" s="57">
        <v>2.43</v>
      </c>
      <c r="AG9" s="58">
        <v>0.6</v>
      </c>
    </row>
    <row r="10" spans="1:33" ht="12.75" customHeight="1">
      <c r="A10" s="185"/>
      <c r="B10" s="33"/>
      <c r="C10" s="143" t="s">
        <v>28</v>
      </c>
      <c r="D10" s="144"/>
      <c r="E10" s="144"/>
      <c r="F10" s="145"/>
      <c r="I10" s="5" t="s">
        <v>9</v>
      </c>
      <c r="J10" s="6">
        <v>1</v>
      </c>
      <c r="K10" s="44">
        <f t="shared" si="0"/>
        <v>3.171</v>
      </c>
      <c r="L10" s="21">
        <f t="shared" si="1"/>
        <v>2.247</v>
      </c>
      <c r="M10" s="21">
        <f t="shared" si="2"/>
        <v>0.42</v>
      </c>
      <c r="N10" s="52">
        <v>0.7</v>
      </c>
      <c r="P10" s="133">
        <f t="shared" si="3"/>
        <v>3</v>
      </c>
      <c r="Q10" s="141"/>
      <c r="R10" s="125">
        <v>4.5</v>
      </c>
      <c r="S10" s="126"/>
      <c r="V10" s="66"/>
      <c r="W10" s="67"/>
      <c r="X10" s="66"/>
      <c r="Y10" s="67"/>
      <c r="Z10" s="63"/>
      <c r="AC10" s="5" t="s">
        <v>9</v>
      </c>
      <c r="AD10" s="6">
        <v>1</v>
      </c>
      <c r="AE10" s="55">
        <v>4.53</v>
      </c>
      <c r="AF10" s="55">
        <v>3.21</v>
      </c>
      <c r="AG10" s="56">
        <v>0.6</v>
      </c>
    </row>
    <row r="11" spans="1:33" ht="12.75" customHeight="1">
      <c r="A11" s="185"/>
      <c r="B11" s="33"/>
      <c r="C11" s="146"/>
      <c r="D11" s="147"/>
      <c r="E11" s="147"/>
      <c r="F11" s="148"/>
      <c r="I11" s="5"/>
      <c r="J11" s="6">
        <v>2</v>
      </c>
      <c r="K11" s="44">
        <f t="shared" si="0"/>
        <v>3.7449999999999997</v>
      </c>
      <c r="L11" s="21">
        <f t="shared" si="1"/>
        <v>2.38</v>
      </c>
      <c r="M11" s="21">
        <f t="shared" si="2"/>
        <v>0.48999999999999994</v>
      </c>
      <c r="N11" s="52">
        <v>0.7</v>
      </c>
      <c r="P11" s="133">
        <f t="shared" si="3"/>
        <v>3.333333333333333</v>
      </c>
      <c r="Q11" s="141"/>
      <c r="R11" s="125">
        <v>5</v>
      </c>
      <c r="S11" s="126"/>
      <c r="AC11" s="5"/>
      <c r="AD11" s="6">
        <v>2</v>
      </c>
      <c r="AE11" s="55">
        <v>5.35</v>
      </c>
      <c r="AF11" s="55">
        <v>3.4</v>
      </c>
      <c r="AG11" s="56">
        <v>0.7</v>
      </c>
    </row>
    <row r="12" spans="1:33" ht="12.75" customHeight="1">
      <c r="A12" s="185"/>
      <c r="B12" s="33"/>
      <c r="C12" s="146"/>
      <c r="D12" s="147"/>
      <c r="E12" s="147"/>
      <c r="F12" s="148"/>
      <c r="I12" s="7"/>
      <c r="J12" s="8">
        <v>3</v>
      </c>
      <c r="K12" s="45">
        <f t="shared" si="0"/>
        <v>3.409</v>
      </c>
      <c r="L12" s="22">
        <f t="shared" si="1"/>
        <v>2.5269999999999997</v>
      </c>
      <c r="M12" s="22">
        <f t="shared" si="2"/>
        <v>0.48999999999999994</v>
      </c>
      <c r="N12" s="53">
        <v>0.7</v>
      </c>
      <c r="P12" s="133">
        <f t="shared" si="3"/>
        <v>3.6666666666666665</v>
      </c>
      <c r="Q12" s="141"/>
      <c r="R12" s="125">
        <v>5.5</v>
      </c>
      <c r="S12" s="126"/>
      <c r="V12" t="s">
        <v>46</v>
      </c>
      <c r="AC12" s="7"/>
      <c r="AD12" s="8">
        <v>3</v>
      </c>
      <c r="AE12" s="57">
        <v>4.87</v>
      </c>
      <c r="AF12" s="57">
        <v>3.61</v>
      </c>
      <c r="AG12" s="58">
        <v>0.7</v>
      </c>
    </row>
    <row r="13" spans="1:33" ht="12.75">
      <c r="A13" s="185"/>
      <c r="B13" s="33"/>
      <c r="C13" s="149"/>
      <c r="D13" s="150"/>
      <c r="E13" s="150"/>
      <c r="F13" s="151"/>
      <c r="I13" s="5" t="s">
        <v>11</v>
      </c>
      <c r="J13" s="6">
        <v>1</v>
      </c>
      <c r="K13" s="44">
        <f t="shared" si="0"/>
        <v>2.4</v>
      </c>
      <c r="L13" s="21">
        <f t="shared" si="1"/>
        <v>1.83</v>
      </c>
      <c r="M13" s="21">
        <f t="shared" si="2"/>
        <v>0.35</v>
      </c>
      <c r="N13" s="52">
        <v>0.5</v>
      </c>
      <c r="P13" s="133">
        <f t="shared" si="3"/>
        <v>4.666666666666666</v>
      </c>
      <c r="Q13" s="134"/>
      <c r="R13" s="110">
        <f aca="true" t="shared" si="4" ref="R13:R21">R4*$C$28</f>
        <v>7</v>
      </c>
      <c r="S13" s="107" t="str">
        <f aca="true" t="shared" si="5" ref="S13:S21">CONCATENATE(R4,$D$28,$C$28)</f>
        <v>1  x  7</v>
      </c>
      <c r="AC13" s="5" t="s">
        <v>11</v>
      </c>
      <c r="AD13" s="6">
        <v>1</v>
      </c>
      <c r="AE13" s="55">
        <v>4.8</v>
      </c>
      <c r="AF13" s="55">
        <v>3.66</v>
      </c>
      <c r="AG13" s="56">
        <v>0.7</v>
      </c>
    </row>
    <row r="14" spans="1:33" ht="12.75" customHeight="1">
      <c r="A14" s="185"/>
      <c r="B14" s="33"/>
      <c r="C14" s="152" t="s">
        <v>1</v>
      </c>
      <c r="D14" s="153"/>
      <c r="E14" s="154"/>
      <c r="F14" s="86" t="s">
        <v>2</v>
      </c>
      <c r="I14" s="5"/>
      <c r="J14" s="6">
        <v>2</v>
      </c>
      <c r="K14" s="44">
        <f t="shared" si="0"/>
        <v>2.36</v>
      </c>
      <c r="L14" s="21">
        <f t="shared" si="1"/>
        <v>1.85</v>
      </c>
      <c r="M14" s="21">
        <f t="shared" si="2"/>
        <v>0.35</v>
      </c>
      <c r="N14" s="52">
        <v>0.5</v>
      </c>
      <c r="P14" s="133">
        <f t="shared" si="3"/>
        <v>9.333333333333332</v>
      </c>
      <c r="Q14" s="134"/>
      <c r="R14" s="110">
        <f t="shared" si="4"/>
        <v>14</v>
      </c>
      <c r="S14" s="108" t="str">
        <f t="shared" si="5"/>
        <v>2  x  7</v>
      </c>
      <c r="AC14" s="5"/>
      <c r="AD14" s="6">
        <v>2</v>
      </c>
      <c r="AE14" s="55">
        <v>4.72</v>
      </c>
      <c r="AF14" s="55">
        <v>3.7</v>
      </c>
      <c r="AG14" s="56">
        <v>0.7</v>
      </c>
    </row>
    <row r="15" spans="1:33" ht="12.75" customHeight="1">
      <c r="A15" s="185"/>
      <c r="B15" s="33"/>
      <c r="C15" s="85" t="s">
        <v>47</v>
      </c>
      <c r="D15" s="42"/>
      <c r="E15" s="38">
        <v>4</v>
      </c>
      <c r="F15" s="43" t="s">
        <v>4</v>
      </c>
      <c r="I15" s="7"/>
      <c r="J15" s="8">
        <v>3</v>
      </c>
      <c r="K15" s="45">
        <f t="shared" si="0"/>
        <v>2.36</v>
      </c>
      <c r="L15" s="22">
        <f t="shared" si="1"/>
        <v>2.07</v>
      </c>
      <c r="M15" s="22">
        <f t="shared" si="2"/>
        <v>0.3</v>
      </c>
      <c r="N15" s="53">
        <v>0.5</v>
      </c>
      <c r="P15" s="133">
        <f t="shared" si="3"/>
        <v>11.666666666666666</v>
      </c>
      <c r="Q15" s="134"/>
      <c r="R15" s="110">
        <f t="shared" si="4"/>
        <v>17.5</v>
      </c>
      <c r="S15" s="108" t="str">
        <f t="shared" si="5"/>
        <v>2.5  x  7</v>
      </c>
      <c r="AC15" s="7"/>
      <c r="AD15" s="8">
        <v>3</v>
      </c>
      <c r="AE15" s="57">
        <v>4.72</v>
      </c>
      <c r="AF15" s="57">
        <v>4.14</v>
      </c>
      <c r="AG15" s="58">
        <v>0.6</v>
      </c>
    </row>
    <row r="16" spans="1:33" ht="12.75">
      <c r="A16" s="185"/>
      <c r="B16" s="33"/>
      <c r="C16" s="34" t="s">
        <v>48</v>
      </c>
      <c r="D16" s="36"/>
      <c r="E16" s="39">
        <v>1.5</v>
      </c>
      <c r="F16" s="11" t="s">
        <v>5</v>
      </c>
      <c r="I16" s="5" t="s">
        <v>13</v>
      </c>
      <c r="J16" s="6">
        <v>1</v>
      </c>
      <c r="K16" s="44">
        <f t="shared" si="0"/>
        <v>2.105</v>
      </c>
      <c r="L16" s="21">
        <f t="shared" si="1"/>
        <v>1.27</v>
      </c>
      <c r="M16" s="21">
        <f t="shared" si="2"/>
        <v>0.25</v>
      </c>
      <c r="N16" s="52">
        <v>0.5</v>
      </c>
      <c r="P16" s="133">
        <f t="shared" si="3"/>
        <v>14</v>
      </c>
      <c r="Q16" s="134"/>
      <c r="R16" s="110">
        <f t="shared" si="4"/>
        <v>21</v>
      </c>
      <c r="S16" s="108" t="str">
        <f t="shared" si="5"/>
        <v>3  x  7</v>
      </c>
      <c r="AC16" s="5" t="s">
        <v>13</v>
      </c>
      <c r="AD16" s="6">
        <v>1</v>
      </c>
      <c r="AE16" s="55">
        <v>4.21</v>
      </c>
      <c r="AF16" s="55">
        <v>2.54</v>
      </c>
      <c r="AG16" s="56">
        <v>0.5</v>
      </c>
    </row>
    <row r="17" spans="1:33" ht="12.75">
      <c r="A17" s="185"/>
      <c r="B17" s="33"/>
      <c r="C17" s="34" t="s">
        <v>23</v>
      </c>
      <c r="D17" s="36"/>
      <c r="E17" s="39">
        <v>4</v>
      </c>
      <c r="F17" s="11" t="s">
        <v>5</v>
      </c>
      <c r="I17" s="5"/>
      <c r="J17" s="6">
        <v>2</v>
      </c>
      <c r="K17" s="44">
        <f t="shared" si="0"/>
        <v>2.08</v>
      </c>
      <c r="L17" s="21">
        <f t="shared" si="1"/>
        <v>1.25</v>
      </c>
      <c r="M17" s="21">
        <f t="shared" si="2"/>
        <v>0.25</v>
      </c>
      <c r="N17" s="52">
        <v>0.5</v>
      </c>
      <c r="P17" s="133">
        <f t="shared" si="3"/>
        <v>16.333333333333332</v>
      </c>
      <c r="Q17" s="134"/>
      <c r="R17" s="110">
        <f t="shared" si="4"/>
        <v>24.5</v>
      </c>
      <c r="S17" s="108" t="str">
        <f t="shared" si="5"/>
        <v>3.5  x  7</v>
      </c>
      <c r="AC17" s="5"/>
      <c r="AD17" s="6">
        <v>2</v>
      </c>
      <c r="AE17" s="55">
        <v>4.16</v>
      </c>
      <c r="AF17" s="55">
        <v>2.5</v>
      </c>
      <c r="AG17" s="56">
        <v>0.5</v>
      </c>
    </row>
    <row r="18" spans="1:33" ht="14.25">
      <c r="A18" s="185"/>
      <c r="B18" s="33"/>
      <c r="C18" s="34" t="s">
        <v>49</v>
      </c>
      <c r="D18" s="36"/>
      <c r="E18" s="40">
        <f>1/(E17*E16)</f>
        <v>0.16666666666666666</v>
      </c>
      <c r="F18" s="11" t="s">
        <v>8</v>
      </c>
      <c r="I18" s="7"/>
      <c r="J18" s="8">
        <v>3</v>
      </c>
      <c r="K18" s="45">
        <f t="shared" si="0"/>
        <v>1.67</v>
      </c>
      <c r="L18" s="22">
        <f t="shared" si="1"/>
        <v>1.25</v>
      </c>
      <c r="M18" s="22">
        <f t="shared" si="2"/>
        <v>0.2</v>
      </c>
      <c r="N18" s="53">
        <v>0.5</v>
      </c>
      <c r="P18" s="133">
        <f t="shared" si="3"/>
        <v>18.666666666666664</v>
      </c>
      <c r="Q18" s="134"/>
      <c r="R18" s="110">
        <f t="shared" si="4"/>
        <v>28</v>
      </c>
      <c r="S18" s="108" t="str">
        <f t="shared" si="5"/>
        <v>4  x  7</v>
      </c>
      <c r="AC18" s="7"/>
      <c r="AD18" s="8">
        <v>3</v>
      </c>
      <c r="AE18" s="57">
        <v>3.34</v>
      </c>
      <c r="AF18" s="57">
        <v>2.5</v>
      </c>
      <c r="AG18" s="58">
        <v>0.4</v>
      </c>
    </row>
    <row r="19" spans="1:33" ht="12.75">
      <c r="A19" s="185"/>
      <c r="B19" s="33"/>
      <c r="C19" s="34" t="s">
        <v>10</v>
      </c>
      <c r="D19" s="36"/>
      <c r="E19" s="39">
        <v>100</v>
      </c>
      <c r="F19" s="11" t="s">
        <v>5</v>
      </c>
      <c r="I19" s="5" t="s">
        <v>45</v>
      </c>
      <c r="J19" s="6">
        <v>1</v>
      </c>
      <c r="K19" s="44">
        <f t="shared" si="0"/>
        <v>1.5318181818181815</v>
      </c>
      <c r="L19" s="21">
        <f t="shared" si="1"/>
        <v>1.25</v>
      </c>
      <c r="M19" s="21">
        <f t="shared" si="2"/>
        <v>0.2</v>
      </c>
      <c r="N19" s="52">
        <v>0.5</v>
      </c>
      <c r="P19" s="133">
        <f t="shared" si="3"/>
        <v>21</v>
      </c>
      <c r="Q19" s="134"/>
      <c r="R19" s="110">
        <f t="shared" si="4"/>
        <v>31.5</v>
      </c>
      <c r="S19" s="108" t="str">
        <f t="shared" si="5"/>
        <v>4.5  x  7</v>
      </c>
      <c r="AC19" s="5" t="s">
        <v>45</v>
      </c>
      <c r="AD19" s="6">
        <v>1</v>
      </c>
      <c r="AE19" s="55">
        <v>3.063636363636363</v>
      </c>
      <c r="AF19" s="55">
        <v>2.5</v>
      </c>
      <c r="AG19" s="56">
        <v>0.4</v>
      </c>
    </row>
    <row r="20" spans="1:33" ht="12.75">
      <c r="A20" s="185"/>
      <c r="B20" s="33"/>
      <c r="C20" s="34" t="s">
        <v>50</v>
      </c>
      <c r="D20" s="36"/>
      <c r="E20" s="39">
        <f>100/4</f>
        <v>25</v>
      </c>
      <c r="F20" s="11" t="s">
        <v>12</v>
      </c>
      <c r="I20" s="5"/>
      <c r="J20" s="6">
        <v>2</v>
      </c>
      <c r="K20" s="44">
        <f t="shared" si="0"/>
        <v>1.136</v>
      </c>
      <c r="L20" s="21">
        <f t="shared" si="1"/>
        <v>1</v>
      </c>
      <c r="M20" s="21">
        <f t="shared" si="2"/>
        <v>0.16000000000000003</v>
      </c>
      <c r="N20" s="52">
        <v>0.4</v>
      </c>
      <c r="P20" s="133">
        <f t="shared" si="3"/>
        <v>23.333333333333332</v>
      </c>
      <c r="Q20" s="134"/>
      <c r="R20" s="110">
        <f t="shared" si="4"/>
        <v>35</v>
      </c>
      <c r="S20" s="108" t="str">
        <f t="shared" si="5"/>
        <v>5  x  7</v>
      </c>
      <c r="AC20" s="5"/>
      <c r="AD20" s="6">
        <v>2</v>
      </c>
      <c r="AE20" s="55">
        <v>2.84</v>
      </c>
      <c r="AF20" s="55">
        <v>2.5</v>
      </c>
      <c r="AG20" s="56">
        <v>0.4</v>
      </c>
    </row>
    <row r="21" spans="1:33" ht="13.5" thickBot="1">
      <c r="A21" s="186"/>
      <c r="B21" s="33"/>
      <c r="C21" s="35" t="s">
        <v>14</v>
      </c>
      <c r="D21" s="37"/>
      <c r="E21" s="41">
        <f>E19*E20*E15/E16/1000</f>
        <v>6.666666666666667</v>
      </c>
      <c r="F21" s="12" t="s">
        <v>15</v>
      </c>
      <c r="I21" s="9"/>
      <c r="J21" s="10">
        <v>3</v>
      </c>
      <c r="K21" s="46">
        <f t="shared" si="0"/>
        <v>0.8494545454545452</v>
      </c>
      <c r="L21" s="23">
        <f t="shared" si="1"/>
        <v>1</v>
      </c>
      <c r="M21" s="23">
        <f t="shared" si="2"/>
        <v>0.16000000000000003</v>
      </c>
      <c r="N21" s="54">
        <v>0.4</v>
      </c>
      <c r="P21" s="131">
        <f t="shared" si="3"/>
        <v>25.666666666666664</v>
      </c>
      <c r="Q21" s="132"/>
      <c r="R21" s="111">
        <f t="shared" si="4"/>
        <v>38.5</v>
      </c>
      <c r="S21" s="109" t="str">
        <f t="shared" si="5"/>
        <v>5.5  x  7</v>
      </c>
      <c r="AA21" s="4"/>
      <c r="AB21" s="4"/>
      <c r="AC21" s="9"/>
      <c r="AD21" s="10">
        <v>3</v>
      </c>
      <c r="AE21" s="57">
        <v>2.123636363636363</v>
      </c>
      <c r="AF21" s="59">
        <v>2.5</v>
      </c>
      <c r="AG21" s="60">
        <v>0.4</v>
      </c>
    </row>
    <row r="22" spans="1:33" ht="13.5" thickBot="1">
      <c r="A22" s="25"/>
      <c r="B22" s="25"/>
      <c r="C22" s="26"/>
      <c r="D22" s="26"/>
      <c r="E22" s="26"/>
      <c r="F22" s="27"/>
      <c r="G22" s="28"/>
      <c r="H22" s="29"/>
      <c r="I22" s="142" t="s">
        <v>30</v>
      </c>
      <c r="J22" s="142"/>
      <c r="K22" s="142"/>
      <c r="L22" s="142"/>
      <c r="M22" s="142"/>
      <c r="N22" s="142"/>
      <c r="O22" s="26"/>
      <c r="P22" s="26"/>
      <c r="Q22" s="26"/>
      <c r="R22" s="26"/>
      <c r="S22" s="26"/>
      <c r="AA22" s="51"/>
      <c r="AC22" s="51" t="s">
        <v>30</v>
      </c>
      <c r="AD22" s="51"/>
      <c r="AE22" s="51"/>
      <c r="AF22" s="51"/>
      <c r="AG22" s="51"/>
    </row>
    <row r="23" spans="1:19" ht="12" customHeight="1" thickBot="1">
      <c r="A23" s="24"/>
      <c r="B23" s="24"/>
      <c r="C23" s="3"/>
      <c r="D23" s="3"/>
      <c r="E23" s="3"/>
      <c r="F23" s="3"/>
      <c r="G23" s="2"/>
      <c r="H23" s="3"/>
      <c r="I23" s="2"/>
      <c r="J23" s="3"/>
      <c r="K23" s="2"/>
      <c r="L23" s="3"/>
      <c r="S23" s="49" t="s">
        <v>51</v>
      </c>
    </row>
    <row r="24" spans="1:33" ht="21.75" customHeight="1">
      <c r="A24" s="135" t="s">
        <v>0</v>
      </c>
      <c r="B24" s="30"/>
      <c r="C24" s="155" t="s">
        <v>18</v>
      </c>
      <c r="D24" s="156"/>
      <c r="G24" s="171" t="s">
        <v>31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3"/>
      <c r="V24" s="176" t="s">
        <v>54</v>
      </c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</row>
    <row r="25" spans="1:33" ht="18.75" customHeight="1">
      <c r="A25" s="136"/>
      <c r="B25" s="31"/>
      <c r="C25" s="47">
        <v>100</v>
      </c>
      <c r="D25" s="48" t="s">
        <v>17</v>
      </c>
      <c r="G25" s="101" t="s">
        <v>16</v>
      </c>
      <c r="H25" s="102"/>
      <c r="I25" s="96" t="s">
        <v>19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74" t="s">
        <v>24</v>
      </c>
      <c r="V25" s="77" t="s">
        <v>16</v>
      </c>
      <c r="W25" s="78"/>
      <c r="X25" s="79" t="s">
        <v>19</v>
      </c>
      <c r="Y25" s="80"/>
      <c r="Z25" s="78"/>
      <c r="AA25" s="78"/>
      <c r="AB25" s="78"/>
      <c r="AC25" s="78"/>
      <c r="AD25" s="78"/>
      <c r="AE25" s="78"/>
      <c r="AF25" s="78"/>
      <c r="AG25" s="81"/>
    </row>
    <row r="26" spans="1:33" ht="18.75" customHeight="1">
      <c r="A26" s="136"/>
      <c r="B26" s="31"/>
      <c r="C26" s="157" t="s">
        <v>37</v>
      </c>
      <c r="D26" s="158"/>
      <c r="G26" s="103" t="s">
        <v>52</v>
      </c>
      <c r="H26" s="104"/>
      <c r="I26" s="105">
        <f aca="true" t="shared" si="6" ref="I26:R26">X26</f>
        <v>0.2</v>
      </c>
      <c r="J26" s="106">
        <f t="shared" si="6"/>
        <v>0.4</v>
      </c>
      <c r="K26" s="106">
        <f t="shared" si="6"/>
        <v>0.6</v>
      </c>
      <c r="L26" s="106">
        <f t="shared" si="6"/>
        <v>0.8</v>
      </c>
      <c r="M26" s="106">
        <f t="shared" si="6"/>
        <v>1</v>
      </c>
      <c r="N26" s="106">
        <f t="shared" si="6"/>
        <v>1.2</v>
      </c>
      <c r="O26" s="106">
        <f t="shared" si="6"/>
        <v>1.4</v>
      </c>
      <c r="P26" s="106">
        <f t="shared" si="6"/>
        <v>1.6</v>
      </c>
      <c r="Q26" s="106">
        <f t="shared" si="6"/>
        <v>1.8</v>
      </c>
      <c r="R26" s="106">
        <f t="shared" si="6"/>
        <v>2</v>
      </c>
      <c r="S26" s="175"/>
      <c r="V26" s="79" t="s">
        <v>53</v>
      </c>
      <c r="W26" s="80"/>
      <c r="X26" s="82">
        <v>0.2</v>
      </c>
      <c r="Y26" s="83">
        <v>0.4</v>
      </c>
      <c r="Z26" s="83">
        <v>0.6</v>
      </c>
      <c r="AA26" s="83">
        <v>0.8</v>
      </c>
      <c r="AB26" s="83">
        <v>1</v>
      </c>
      <c r="AC26" s="83">
        <v>1.2</v>
      </c>
      <c r="AD26" s="83">
        <v>1.4</v>
      </c>
      <c r="AE26" s="83">
        <v>1.6</v>
      </c>
      <c r="AF26" s="83">
        <v>1.8</v>
      </c>
      <c r="AG26" s="84">
        <v>2</v>
      </c>
    </row>
    <row r="27" spans="1:33" ht="12.75" customHeight="1">
      <c r="A27" s="136"/>
      <c r="B27" s="31"/>
      <c r="C27" s="159"/>
      <c r="D27" s="160"/>
      <c r="G27" s="169">
        <f aca="true" t="shared" si="7" ref="G27:G44">R4</f>
        <v>1</v>
      </c>
      <c r="H27" s="170"/>
      <c r="I27" s="16">
        <f aca="true" t="shared" si="8" ref="I27:I44">IF(X27&lt;250,$C$25*1000/X27,)</f>
        <v>0</v>
      </c>
      <c r="J27" s="17">
        <f aca="true" t="shared" si="9" ref="J27:J44">IF(Y27&lt;250,$C$25*1000/Y27,)</f>
        <v>0</v>
      </c>
      <c r="K27" s="17">
        <f aca="true" t="shared" si="10" ref="K27:K44">IF(Z27&lt;250,$C$25*1000/Z27,)</f>
        <v>0</v>
      </c>
      <c r="L27" s="17">
        <f aca="true" t="shared" si="11" ref="L27:L44">IF(AA27&lt;250,$C$25*1000/AA27,)</f>
        <v>0</v>
      </c>
      <c r="M27" s="17">
        <f aca="true" t="shared" si="12" ref="M27:M44">IF(AB27&lt;250,$C$25*1000/AB27,)</f>
        <v>0</v>
      </c>
      <c r="N27" s="17">
        <f aca="true" t="shared" si="13" ref="N27:N44">IF(AC27&lt;250,$C$25*1000/AC27,)</f>
        <v>0</v>
      </c>
      <c r="O27" s="17">
        <f aca="true" t="shared" si="14" ref="O27:O44">IF(AD27&lt;250,$C$25*1000/AD27,)</f>
        <v>0</v>
      </c>
      <c r="P27" s="17">
        <f aca="true" t="shared" si="15" ref="P27:P44">IF(AE27&lt;250,$C$25*1000/AE27,)</f>
        <v>0</v>
      </c>
      <c r="Q27" s="17">
        <f aca="true" t="shared" si="16" ref="Q27:Q44">IF(AF27&lt;250,$C$25*1000/AF27,)</f>
        <v>0</v>
      </c>
      <c r="R27" s="17">
        <f aca="true" t="shared" si="17" ref="R27:R44">IF(AG27&lt;250,$C$25*1000/AG27,)</f>
        <v>0</v>
      </c>
      <c r="S27" s="18">
        <f aca="true" t="shared" si="18" ref="S27:S44">$C$25/($G27*$E$21*0.8)</f>
        <v>18.749999999999996</v>
      </c>
      <c r="V27" s="180">
        <f aca="true" t="shared" si="19" ref="V27:V44">R4</f>
        <v>1</v>
      </c>
      <c r="W27" s="181"/>
      <c r="X27" s="17">
        <f aca="true" t="shared" si="20" ref="X27:AG27">$C$25*100/($R4*$E$21*X$26)</f>
        <v>7499.999999999999</v>
      </c>
      <c r="Y27" s="17">
        <f t="shared" si="20"/>
        <v>3749.9999999999995</v>
      </c>
      <c r="Z27" s="17">
        <f t="shared" si="20"/>
        <v>2500</v>
      </c>
      <c r="AA27" s="17">
        <f t="shared" si="20"/>
        <v>1874.9999999999998</v>
      </c>
      <c r="AB27" s="17">
        <f t="shared" si="20"/>
        <v>1500</v>
      </c>
      <c r="AC27" s="17">
        <f t="shared" si="20"/>
        <v>1250</v>
      </c>
      <c r="AD27" s="17">
        <f t="shared" si="20"/>
        <v>1071.4285714285713</v>
      </c>
      <c r="AE27" s="17">
        <f t="shared" si="20"/>
        <v>937.4999999999999</v>
      </c>
      <c r="AF27" s="17">
        <f t="shared" si="20"/>
        <v>833.3333333333334</v>
      </c>
      <c r="AG27" s="17">
        <f t="shared" si="20"/>
        <v>750</v>
      </c>
    </row>
    <row r="28" spans="1:33" ht="12.75" customHeight="1">
      <c r="A28" s="136"/>
      <c r="B28" s="31"/>
      <c r="C28" s="70">
        <v>7</v>
      </c>
      <c r="D28" s="100" t="s">
        <v>36</v>
      </c>
      <c r="G28" s="127">
        <f t="shared" si="7"/>
        <v>2</v>
      </c>
      <c r="H28" s="128"/>
      <c r="I28" s="13">
        <f t="shared" si="8"/>
        <v>0</v>
      </c>
      <c r="J28" s="4">
        <f t="shared" si="9"/>
        <v>0</v>
      </c>
      <c r="K28" s="4">
        <f t="shared" si="10"/>
        <v>0</v>
      </c>
      <c r="L28" s="4">
        <f t="shared" si="11"/>
        <v>0</v>
      </c>
      <c r="M28" s="4">
        <f t="shared" si="12"/>
        <v>0</v>
      </c>
      <c r="N28" s="4">
        <f t="shared" si="13"/>
        <v>0</v>
      </c>
      <c r="O28" s="4">
        <f t="shared" si="14"/>
        <v>0</v>
      </c>
      <c r="P28" s="4">
        <f t="shared" si="15"/>
        <v>0</v>
      </c>
      <c r="Q28" s="4">
        <f t="shared" si="16"/>
        <v>0</v>
      </c>
      <c r="R28" s="4">
        <f t="shared" si="17"/>
        <v>0</v>
      </c>
      <c r="S28" s="19">
        <f t="shared" si="18"/>
        <v>9.374999999999998</v>
      </c>
      <c r="V28" s="129">
        <f t="shared" si="19"/>
        <v>2</v>
      </c>
      <c r="W28" s="130"/>
      <c r="X28" s="4">
        <f aca="true" t="shared" si="21" ref="X28:AG28">$C$25*100/($R5*$E$21*X$26)</f>
        <v>3749.9999999999995</v>
      </c>
      <c r="Y28" s="4">
        <f t="shared" si="21"/>
        <v>1874.9999999999998</v>
      </c>
      <c r="Z28" s="4">
        <f t="shared" si="21"/>
        <v>1250</v>
      </c>
      <c r="AA28" s="4">
        <f t="shared" si="21"/>
        <v>937.4999999999999</v>
      </c>
      <c r="AB28" s="4">
        <f t="shared" si="21"/>
        <v>750</v>
      </c>
      <c r="AC28" s="4">
        <f t="shared" si="21"/>
        <v>625</v>
      </c>
      <c r="AD28" s="4">
        <f t="shared" si="21"/>
        <v>535.7142857142857</v>
      </c>
      <c r="AE28" s="4">
        <f t="shared" si="21"/>
        <v>468.74999999999994</v>
      </c>
      <c r="AF28" s="4">
        <f t="shared" si="21"/>
        <v>416.6666666666667</v>
      </c>
      <c r="AG28" s="4">
        <f t="shared" si="21"/>
        <v>375</v>
      </c>
    </row>
    <row r="29" spans="1:33" ht="12.75">
      <c r="A29" s="136"/>
      <c r="B29" s="31"/>
      <c r="G29" s="127">
        <f t="shared" si="7"/>
        <v>2.5</v>
      </c>
      <c r="H29" s="128"/>
      <c r="I29" s="13">
        <f t="shared" si="8"/>
        <v>0</v>
      </c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f t="shared" si="12"/>
        <v>0</v>
      </c>
      <c r="N29" s="4">
        <f t="shared" si="13"/>
        <v>0</v>
      </c>
      <c r="O29" s="4">
        <f t="shared" si="14"/>
        <v>0</v>
      </c>
      <c r="P29" s="4">
        <f t="shared" si="15"/>
        <v>0</v>
      </c>
      <c r="Q29" s="4">
        <f t="shared" si="16"/>
        <v>0</v>
      </c>
      <c r="R29" s="4">
        <f t="shared" si="17"/>
        <v>0</v>
      </c>
      <c r="S29" s="19">
        <f t="shared" si="18"/>
        <v>7.499999999999998</v>
      </c>
      <c r="V29" s="129">
        <f t="shared" si="19"/>
        <v>2.5</v>
      </c>
      <c r="W29" s="130"/>
      <c r="X29" s="4">
        <f aca="true" t="shared" si="22" ref="X29:AG29">$C$25*100/($R6*$E$21*X$26)</f>
        <v>2999.9999999999995</v>
      </c>
      <c r="Y29" s="4">
        <f t="shared" si="22"/>
        <v>1499.9999999999998</v>
      </c>
      <c r="Z29" s="4">
        <f t="shared" si="22"/>
        <v>1000</v>
      </c>
      <c r="AA29" s="4">
        <f t="shared" si="22"/>
        <v>749.9999999999999</v>
      </c>
      <c r="AB29" s="4">
        <f t="shared" si="22"/>
        <v>600</v>
      </c>
      <c r="AC29" s="4">
        <f t="shared" si="22"/>
        <v>500</v>
      </c>
      <c r="AD29" s="4">
        <f t="shared" si="22"/>
        <v>428.5714285714286</v>
      </c>
      <c r="AE29" s="4">
        <f t="shared" si="22"/>
        <v>374.99999999999994</v>
      </c>
      <c r="AF29" s="4">
        <f t="shared" si="22"/>
        <v>333.3333333333333</v>
      </c>
      <c r="AG29" s="4">
        <f t="shared" si="22"/>
        <v>300</v>
      </c>
    </row>
    <row r="30" spans="1:33" ht="12.75">
      <c r="A30" s="136"/>
      <c r="B30" s="31"/>
      <c r="G30" s="127">
        <f t="shared" si="7"/>
        <v>3</v>
      </c>
      <c r="H30" s="128"/>
      <c r="I30" s="13">
        <f t="shared" si="8"/>
        <v>0</v>
      </c>
      <c r="J30" s="4">
        <f t="shared" si="9"/>
        <v>0</v>
      </c>
      <c r="K30" s="4">
        <f t="shared" si="10"/>
        <v>0</v>
      </c>
      <c r="L30" s="4">
        <f t="shared" si="11"/>
        <v>0</v>
      </c>
      <c r="M30" s="4">
        <f t="shared" si="12"/>
        <v>0</v>
      </c>
      <c r="N30" s="4">
        <f t="shared" si="13"/>
        <v>0</v>
      </c>
      <c r="O30" s="4">
        <f t="shared" si="14"/>
        <v>0</v>
      </c>
      <c r="P30" s="4">
        <f t="shared" si="15"/>
        <v>0</v>
      </c>
      <c r="Q30" s="4">
        <f t="shared" si="16"/>
        <v>0</v>
      </c>
      <c r="R30" s="4">
        <f t="shared" si="17"/>
        <v>0</v>
      </c>
      <c r="S30" s="19">
        <f t="shared" si="18"/>
        <v>6.25</v>
      </c>
      <c r="V30" s="129">
        <f t="shared" si="19"/>
        <v>3</v>
      </c>
      <c r="W30" s="130"/>
      <c r="X30" s="4">
        <f aca="true" t="shared" si="23" ref="X30:AG30">$C$25*100/($R7*$E$21*X$26)</f>
        <v>2500</v>
      </c>
      <c r="Y30" s="4">
        <f t="shared" si="23"/>
        <v>1250</v>
      </c>
      <c r="Z30" s="4">
        <f t="shared" si="23"/>
        <v>833.3333333333334</v>
      </c>
      <c r="AA30" s="4">
        <f t="shared" si="23"/>
        <v>625</v>
      </c>
      <c r="AB30" s="4">
        <f t="shared" si="23"/>
        <v>500</v>
      </c>
      <c r="AC30" s="4">
        <f t="shared" si="23"/>
        <v>416.6666666666667</v>
      </c>
      <c r="AD30" s="4">
        <f t="shared" si="23"/>
        <v>357.14285714285717</v>
      </c>
      <c r="AE30" s="4">
        <f t="shared" si="23"/>
        <v>312.5</v>
      </c>
      <c r="AF30" s="4">
        <f t="shared" si="23"/>
        <v>277.77777777777777</v>
      </c>
      <c r="AG30" s="4">
        <f t="shared" si="23"/>
        <v>250</v>
      </c>
    </row>
    <row r="31" spans="1:33" ht="12.75">
      <c r="A31" s="136"/>
      <c r="B31" s="31"/>
      <c r="G31" s="127">
        <f t="shared" si="7"/>
        <v>3.5</v>
      </c>
      <c r="H31" s="128"/>
      <c r="I31" s="13">
        <f t="shared" si="8"/>
        <v>0</v>
      </c>
      <c r="J31" s="4">
        <f t="shared" si="9"/>
        <v>0</v>
      </c>
      <c r="K31" s="4">
        <f t="shared" si="10"/>
        <v>0</v>
      </c>
      <c r="L31" s="4">
        <f t="shared" si="11"/>
        <v>0</v>
      </c>
      <c r="M31" s="4">
        <f t="shared" si="12"/>
        <v>0</v>
      </c>
      <c r="N31" s="4">
        <f t="shared" si="13"/>
        <v>0</v>
      </c>
      <c r="O31" s="4">
        <f t="shared" si="14"/>
        <v>0</v>
      </c>
      <c r="P31" s="4">
        <f t="shared" si="15"/>
        <v>0</v>
      </c>
      <c r="Q31" s="4">
        <f t="shared" si="16"/>
        <v>420.0000000000001</v>
      </c>
      <c r="R31" s="4">
        <f t="shared" si="17"/>
        <v>466.6666666666667</v>
      </c>
      <c r="S31" s="19">
        <f t="shared" si="18"/>
        <v>5.357142857142857</v>
      </c>
      <c r="V31" s="129">
        <f t="shared" si="19"/>
        <v>3.5</v>
      </c>
      <c r="W31" s="130"/>
      <c r="X31" s="4">
        <f aca="true" t="shared" si="24" ref="X31:AG31">$C$25*100/($R8*$E$21*X$26)</f>
        <v>2142.8571428571427</v>
      </c>
      <c r="Y31" s="4">
        <f t="shared" si="24"/>
        <v>1071.4285714285713</v>
      </c>
      <c r="Z31" s="4">
        <f t="shared" si="24"/>
        <v>714.2857142857142</v>
      </c>
      <c r="AA31" s="4">
        <f t="shared" si="24"/>
        <v>535.7142857142857</v>
      </c>
      <c r="AB31" s="4">
        <f t="shared" si="24"/>
        <v>428.57142857142856</v>
      </c>
      <c r="AC31" s="4">
        <f t="shared" si="24"/>
        <v>357.1428571428571</v>
      </c>
      <c r="AD31" s="4">
        <f t="shared" si="24"/>
        <v>306.1224489795918</v>
      </c>
      <c r="AE31" s="4">
        <f t="shared" si="24"/>
        <v>267.85714285714283</v>
      </c>
      <c r="AF31" s="4">
        <f t="shared" si="24"/>
        <v>238.09523809523805</v>
      </c>
      <c r="AG31" s="4">
        <f t="shared" si="24"/>
        <v>214.28571428571428</v>
      </c>
    </row>
    <row r="32" spans="1:33" ht="12.75">
      <c r="A32" s="136"/>
      <c r="B32" s="31"/>
      <c r="G32" s="127">
        <f t="shared" si="7"/>
        <v>4</v>
      </c>
      <c r="H32" s="128"/>
      <c r="I32" s="13">
        <f t="shared" si="8"/>
        <v>0</v>
      </c>
      <c r="J32" s="4">
        <f t="shared" si="9"/>
        <v>0</v>
      </c>
      <c r="K32" s="4">
        <f t="shared" si="10"/>
        <v>0</v>
      </c>
      <c r="L32" s="4">
        <f t="shared" si="11"/>
        <v>0</v>
      </c>
      <c r="M32" s="4">
        <f t="shared" si="12"/>
        <v>0</v>
      </c>
      <c r="N32" s="4">
        <f t="shared" si="13"/>
        <v>0</v>
      </c>
      <c r="O32" s="4">
        <f t="shared" si="14"/>
        <v>0</v>
      </c>
      <c r="P32" s="4">
        <f t="shared" si="15"/>
        <v>426.66666666666674</v>
      </c>
      <c r="Q32" s="4">
        <f t="shared" si="16"/>
        <v>480</v>
      </c>
      <c r="R32" s="4">
        <f t="shared" si="17"/>
        <v>533.3333333333334</v>
      </c>
      <c r="S32" s="19">
        <f t="shared" si="18"/>
        <v>4.687499999999999</v>
      </c>
      <c r="V32" s="129">
        <f t="shared" si="19"/>
        <v>4</v>
      </c>
      <c r="W32" s="130"/>
      <c r="X32" s="4">
        <f aca="true" t="shared" si="25" ref="X32:AG32">$C$25*100/($R9*$E$21*X$26)</f>
        <v>1874.9999999999998</v>
      </c>
      <c r="Y32" s="4">
        <f t="shared" si="25"/>
        <v>937.4999999999999</v>
      </c>
      <c r="Z32" s="4">
        <f t="shared" si="25"/>
        <v>625</v>
      </c>
      <c r="AA32" s="4">
        <f t="shared" si="25"/>
        <v>468.74999999999994</v>
      </c>
      <c r="AB32" s="4">
        <f t="shared" si="25"/>
        <v>375</v>
      </c>
      <c r="AC32" s="4">
        <f t="shared" si="25"/>
        <v>312.5</v>
      </c>
      <c r="AD32" s="4">
        <f t="shared" si="25"/>
        <v>267.85714285714283</v>
      </c>
      <c r="AE32" s="4">
        <f t="shared" si="25"/>
        <v>234.37499999999997</v>
      </c>
      <c r="AF32" s="4">
        <f t="shared" si="25"/>
        <v>208.33333333333334</v>
      </c>
      <c r="AG32" s="4">
        <f t="shared" si="25"/>
        <v>187.5</v>
      </c>
    </row>
    <row r="33" spans="1:33" ht="12.75">
      <c r="A33" s="136"/>
      <c r="B33" s="31"/>
      <c r="G33" s="127">
        <f t="shared" si="7"/>
        <v>4.5</v>
      </c>
      <c r="H33" s="128"/>
      <c r="I33" s="13">
        <f t="shared" si="8"/>
        <v>0</v>
      </c>
      <c r="J33" s="4">
        <f t="shared" si="9"/>
        <v>0</v>
      </c>
      <c r="K33" s="4">
        <f t="shared" si="10"/>
        <v>0</v>
      </c>
      <c r="L33" s="4">
        <f t="shared" si="11"/>
        <v>0</v>
      </c>
      <c r="M33" s="4">
        <f t="shared" si="12"/>
        <v>0</v>
      </c>
      <c r="N33" s="4">
        <f t="shared" si="13"/>
        <v>0</v>
      </c>
      <c r="O33" s="4">
        <f t="shared" si="14"/>
        <v>420</v>
      </c>
      <c r="P33" s="4">
        <f t="shared" si="15"/>
        <v>480</v>
      </c>
      <c r="Q33" s="4">
        <f t="shared" si="16"/>
        <v>540</v>
      </c>
      <c r="R33" s="4">
        <f t="shared" si="17"/>
        <v>600</v>
      </c>
      <c r="S33" s="19">
        <f t="shared" si="18"/>
        <v>4.166666666666667</v>
      </c>
      <c r="V33" s="129">
        <f t="shared" si="19"/>
        <v>4.5</v>
      </c>
      <c r="W33" s="130"/>
      <c r="X33" s="4">
        <f aca="true" t="shared" si="26" ref="X33:AG33">$C$25*100/($R10*$E$21*X$26)</f>
        <v>1666.6666666666667</v>
      </c>
      <c r="Y33" s="4">
        <f t="shared" si="26"/>
        <v>833.3333333333334</v>
      </c>
      <c r="Z33" s="4">
        <f t="shared" si="26"/>
        <v>555.5555555555555</v>
      </c>
      <c r="AA33" s="4">
        <f t="shared" si="26"/>
        <v>416.6666666666667</v>
      </c>
      <c r="AB33" s="4">
        <f t="shared" si="26"/>
        <v>333.3333333333333</v>
      </c>
      <c r="AC33" s="4">
        <f t="shared" si="26"/>
        <v>277.77777777777777</v>
      </c>
      <c r="AD33" s="4">
        <f t="shared" si="26"/>
        <v>238.0952380952381</v>
      </c>
      <c r="AE33" s="4">
        <f t="shared" si="26"/>
        <v>208.33333333333334</v>
      </c>
      <c r="AF33" s="4">
        <f t="shared" si="26"/>
        <v>185.1851851851852</v>
      </c>
      <c r="AG33" s="4">
        <f t="shared" si="26"/>
        <v>166.66666666666666</v>
      </c>
    </row>
    <row r="34" spans="1:33" ht="12.75">
      <c r="A34" s="136"/>
      <c r="B34" s="31"/>
      <c r="G34" s="127">
        <f t="shared" si="7"/>
        <v>5</v>
      </c>
      <c r="H34" s="128"/>
      <c r="I34" s="13">
        <f t="shared" si="8"/>
        <v>0</v>
      </c>
      <c r="J34" s="4">
        <f t="shared" si="9"/>
        <v>0</v>
      </c>
      <c r="K34" s="4">
        <f t="shared" si="10"/>
        <v>0</v>
      </c>
      <c r="L34" s="4">
        <f t="shared" si="11"/>
        <v>0</v>
      </c>
      <c r="M34" s="4">
        <f t="shared" si="12"/>
        <v>0</v>
      </c>
      <c r="N34" s="4">
        <f t="shared" si="13"/>
        <v>0</v>
      </c>
      <c r="O34" s="4">
        <f t="shared" si="14"/>
        <v>466.66666666666663</v>
      </c>
      <c r="P34" s="4">
        <f t="shared" si="15"/>
        <v>533.3333333333334</v>
      </c>
      <c r="Q34" s="4">
        <f t="shared" si="16"/>
        <v>600</v>
      </c>
      <c r="R34" s="4">
        <f t="shared" si="17"/>
        <v>666.6666666666666</v>
      </c>
      <c r="S34" s="19">
        <f t="shared" si="18"/>
        <v>3.749999999999999</v>
      </c>
      <c r="V34" s="129">
        <f t="shared" si="19"/>
        <v>5</v>
      </c>
      <c r="W34" s="130"/>
      <c r="X34" s="4">
        <f aca="true" t="shared" si="27" ref="X34:AG34">$C$25*100/($R11*$E$21*X$26)</f>
        <v>1499.9999999999998</v>
      </c>
      <c r="Y34" s="4">
        <f t="shared" si="27"/>
        <v>749.9999999999999</v>
      </c>
      <c r="Z34" s="4">
        <f t="shared" si="27"/>
        <v>500</v>
      </c>
      <c r="AA34" s="4">
        <f t="shared" si="27"/>
        <v>374.99999999999994</v>
      </c>
      <c r="AB34" s="4">
        <f t="shared" si="27"/>
        <v>300</v>
      </c>
      <c r="AC34" s="4">
        <f t="shared" si="27"/>
        <v>250</v>
      </c>
      <c r="AD34" s="4">
        <f t="shared" si="27"/>
        <v>214.2857142857143</v>
      </c>
      <c r="AE34" s="4">
        <f t="shared" si="27"/>
        <v>187.49999999999997</v>
      </c>
      <c r="AF34" s="4">
        <f t="shared" si="27"/>
        <v>166.66666666666666</v>
      </c>
      <c r="AG34" s="4">
        <f t="shared" si="27"/>
        <v>150</v>
      </c>
    </row>
    <row r="35" spans="1:33" ht="12.75">
      <c r="A35" s="136"/>
      <c r="B35" s="31"/>
      <c r="G35" s="127">
        <f t="shared" si="7"/>
        <v>5.5</v>
      </c>
      <c r="H35" s="128"/>
      <c r="I35" s="13">
        <f t="shared" si="8"/>
        <v>0</v>
      </c>
      <c r="J35" s="4">
        <f t="shared" si="9"/>
        <v>0</v>
      </c>
      <c r="K35" s="4">
        <f t="shared" si="10"/>
        <v>0</v>
      </c>
      <c r="L35" s="4">
        <f t="shared" si="11"/>
        <v>0</v>
      </c>
      <c r="M35" s="4">
        <f t="shared" si="12"/>
        <v>0</v>
      </c>
      <c r="N35" s="4">
        <f t="shared" si="13"/>
        <v>440.0000000000001</v>
      </c>
      <c r="O35" s="4">
        <f t="shared" si="14"/>
        <v>513.3333333333334</v>
      </c>
      <c r="P35" s="4">
        <f t="shared" si="15"/>
        <v>586.6666666666669</v>
      </c>
      <c r="Q35" s="4">
        <f t="shared" si="16"/>
        <v>660.0000000000002</v>
      </c>
      <c r="R35" s="4">
        <f t="shared" si="17"/>
        <v>733.3333333333335</v>
      </c>
      <c r="S35" s="19">
        <f t="shared" si="18"/>
        <v>3.4090909090909083</v>
      </c>
      <c r="V35" s="129">
        <f t="shared" si="19"/>
        <v>5.5</v>
      </c>
      <c r="W35" s="130"/>
      <c r="X35" s="4">
        <f aca="true" t="shared" si="28" ref="X35:AG35">$C$25*100/($R12*$E$21*X$26)</f>
        <v>1363.6363636363633</v>
      </c>
      <c r="Y35" s="4">
        <f t="shared" si="28"/>
        <v>681.8181818181816</v>
      </c>
      <c r="Z35" s="4">
        <f t="shared" si="28"/>
        <v>454.54545454545445</v>
      </c>
      <c r="AA35" s="4">
        <f t="shared" si="28"/>
        <v>340.9090909090908</v>
      </c>
      <c r="AB35" s="4">
        <f t="shared" si="28"/>
        <v>272.7272727272727</v>
      </c>
      <c r="AC35" s="4">
        <f t="shared" si="28"/>
        <v>227.27272727272722</v>
      </c>
      <c r="AD35" s="4">
        <f t="shared" si="28"/>
        <v>194.8051948051948</v>
      </c>
      <c r="AE35" s="4">
        <f t="shared" si="28"/>
        <v>170.4545454545454</v>
      </c>
      <c r="AF35" s="4">
        <f t="shared" si="28"/>
        <v>151.51515151515147</v>
      </c>
      <c r="AG35" s="4">
        <f t="shared" si="28"/>
        <v>136.36363636363635</v>
      </c>
    </row>
    <row r="36" spans="1:33" ht="12.75">
      <c r="A36" s="136"/>
      <c r="B36" s="31"/>
      <c r="G36" s="127">
        <f t="shared" si="7"/>
        <v>7</v>
      </c>
      <c r="H36" s="128"/>
      <c r="I36" s="13">
        <f t="shared" si="8"/>
        <v>0</v>
      </c>
      <c r="J36" s="4">
        <f t="shared" si="9"/>
        <v>0</v>
      </c>
      <c r="K36" s="4">
        <f t="shared" si="10"/>
        <v>0</v>
      </c>
      <c r="L36" s="4">
        <f t="shared" si="11"/>
        <v>0</v>
      </c>
      <c r="M36" s="4">
        <f t="shared" si="12"/>
        <v>466.6666666666667</v>
      </c>
      <c r="N36" s="4">
        <f t="shared" si="13"/>
        <v>560</v>
      </c>
      <c r="O36" s="4">
        <f t="shared" si="14"/>
        <v>653.3333333333334</v>
      </c>
      <c r="P36" s="4">
        <f t="shared" si="15"/>
        <v>746.6666666666667</v>
      </c>
      <c r="Q36" s="4">
        <f t="shared" si="16"/>
        <v>840.0000000000002</v>
      </c>
      <c r="R36" s="4">
        <f t="shared" si="17"/>
        <v>933.3333333333334</v>
      </c>
      <c r="S36" s="19">
        <f t="shared" si="18"/>
        <v>2.6785714285714284</v>
      </c>
      <c r="V36" s="129">
        <f t="shared" si="19"/>
        <v>7</v>
      </c>
      <c r="W36" s="130"/>
      <c r="X36" s="4">
        <f aca="true" t="shared" si="29" ref="X36:AG36">$C$25*100/($R13*$E$21*X$26)</f>
        <v>1071.4285714285713</v>
      </c>
      <c r="Y36" s="4">
        <f t="shared" si="29"/>
        <v>535.7142857142857</v>
      </c>
      <c r="Z36" s="4">
        <f t="shared" si="29"/>
        <v>357.1428571428571</v>
      </c>
      <c r="AA36" s="4">
        <f t="shared" si="29"/>
        <v>267.85714285714283</v>
      </c>
      <c r="AB36" s="4">
        <f t="shared" si="29"/>
        <v>214.28571428571428</v>
      </c>
      <c r="AC36" s="4">
        <f t="shared" si="29"/>
        <v>178.57142857142856</v>
      </c>
      <c r="AD36" s="4">
        <f t="shared" si="29"/>
        <v>153.0612244897959</v>
      </c>
      <c r="AE36" s="4">
        <f t="shared" si="29"/>
        <v>133.92857142857142</v>
      </c>
      <c r="AF36" s="4">
        <f t="shared" si="29"/>
        <v>119.04761904761902</v>
      </c>
      <c r="AG36" s="4">
        <f t="shared" si="29"/>
        <v>107.14285714285714</v>
      </c>
    </row>
    <row r="37" spans="1:33" ht="12.75">
      <c r="A37" s="136"/>
      <c r="B37" s="31"/>
      <c r="G37" s="127">
        <f t="shared" si="7"/>
        <v>14</v>
      </c>
      <c r="H37" s="128"/>
      <c r="I37" s="13">
        <f t="shared" si="8"/>
        <v>0</v>
      </c>
      <c r="J37" s="4">
        <f t="shared" si="9"/>
        <v>0</v>
      </c>
      <c r="K37" s="4">
        <f t="shared" si="10"/>
        <v>560</v>
      </c>
      <c r="L37" s="4">
        <f t="shared" si="11"/>
        <v>746.6666666666667</v>
      </c>
      <c r="M37" s="4">
        <f t="shared" si="12"/>
        <v>933.3333333333334</v>
      </c>
      <c r="N37" s="4">
        <f t="shared" si="13"/>
        <v>1120</v>
      </c>
      <c r="O37" s="4">
        <f t="shared" si="14"/>
        <v>1306.6666666666667</v>
      </c>
      <c r="P37" s="4">
        <f t="shared" si="15"/>
        <v>1493.3333333333335</v>
      </c>
      <c r="Q37" s="4">
        <f t="shared" si="16"/>
        <v>1680.0000000000005</v>
      </c>
      <c r="R37" s="4">
        <f t="shared" si="17"/>
        <v>1866.6666666666667</v>
      </c>
      <c r="S37" s="19">
        <f t="shared" si="18"/>
        <v>1.3392857142857142</v>
      </c>
      <c r="V37" s="129">
        <f t="shared" si="19"/>
        <v>14</v>
      </c>
      <c r="W37" s="130"/>
      <c r="X37" s="4">
        <f aca="true" t="shared" si="30" ref="X37:AG37">$C$25*100/($R14*$E$21*X$26)</f>
        <v>535.7142857142857</v>
      </c>
      <c r="Y37" s="4">
        <f t="shared" si="30"/>
        <v>267.85714285714283</v>
      </c>
      <c r="Z37" s="4">
        <f t="shared" si="30"/>
        <v>178.57142857142856</v>
      </c>
      <c r="AA37" s="4">
        <f t="shared" si="30"/>
        <v>133.92857142857142</v>
      </c>
      <c r="AB37" s="4">
        <f t="shared" si="30"/>
        <v>107.14285714285714</v>
      </c>
      <c r="AC37" s="4">
        <f t="shared" si="30"/>
        <v>89.28571428571428</v>
      </c>
      <c r="AD37" s="4">
        <f t="shared" si="30"/>
        <v>76.53061224489795</v>
      </c>
      <c r="AE37" s="4">
        <f t="shared" si="30"/>
        <v>66.96428571428571</v>
      </c>
      <c r="AF37" s="4">
        <f t="shared" si="30"/>
        <v>59.52380952380951</v>
      </c>
      <c r="AG37" s="4">
        <f t="shared" si="30"/>
        <v>53.57142857142857</v>
      </c>
    </row>
    <row r="38" spans="1:33" ht="12.75">
      <c r="A38" s="136"/>
      <c r="B38" s="31"/>
      <c r="G38" s="127">
        <f t="shared" si="7"/>
        <v>17.5</v>
      </c>
      <c r="H38" s="128"/>
      <c r="I38" s="13">
        <f t="shared" si="8"/>
        <v>0</v>
      </c>
      <c r="J38" s="4">
        <f t="shared" si="9"/>
        <v>466.6666666666667</v>
      </c>
      <c r="K38" s="4">
        <f t="shared" si="10"/>
        <v>700</v>
      </c>
      <c r="L38" s="4">
        <f t="shared" si="11"/>
        <v>933.3333333333334</v>
      </c>
      <c r="M38" s="4">
        <f t="shared" si="12"/>
        <v>1166.6666666666667</v>
      </c>
      <c r="N38" s="4">
        <f t="shared" si="13"/>
        <v>1400</v>
      </c>
      <c r="O38" s="4">
        <f t="shared" si="14"/>
        <v>1633.3333333333333</v>
      </c>
      <c r="P38" s="4">
        <f t="shared" si="15"/>
        <v>1866.6666666666667</v>
      </c>
      <c r="Q38" s="4">
        <f t="shared" si="16"/>
        <v>2100</v>
      </c>
      <c r="R38" s="4">
        <f t="shared" si="17"/>
        <v>2333.3333333333335</v>
      </c>
      <c r="S38" s="19">
        <f t="shared" si="18"/>
        <v>1.0714285714285714</v>
      </c>
      <c r="V38" s="129">
        <f t="shared" si="19"/>
        <v>17.5</v>
      </c>
      <c r="W38" s="130"/>
      <c r="X38" s="4">
        <f aca="true" t="shared" si="31" ref="X38:AG38">$C$25*100/($R15*$E$21*X$26)</f>
        <v>428.57142857142856</v>
      </c>
      <c r="Y38" s="4">
        <f t="shared" si="31"/>
        <v>214.28571428571428</v>
      </c>
      <c r="Z38" s="4">
        <f t="shared" si="31"/>
        <v>142.85714285714286</v>
      </c>
      <c r="AA38" s="4">
        <f t="shared" si="31"/>
        <v>107.14285714285714</v>
      </c>
      <c r="AB38" s="4">
        <f t="shared" si="31"/>
        <v>85.71428571428571</v>
      </c>
      <c r="AC38" s="4">
        <f t="shared" si="31"/>
        <v>71.42857142857143</v>
      </c>
      <c r="AD38" s="4">
        <f t="shared" si="31"/>
        <v>61.224489795918366</v>
      </c>
      <c r="AE38" s="4">
        <f t="shared" si="31"/>
        <v>53.57142857142857</v>
      </c>
      <c r="AF38" s="4">
        <f t="shared" si="31"/>
        <v>47.61904761904762</v>
      </c>
      <c r="AG38" s="4">
        <f t="shared" si="31"/>
        <v>42.857142857142854</v>
      </c>
    </row>
    <row r="39" spans="1:33" ht="12.75">
      <c r="A39" s="136"/>
      <c r="B39" s="31"/>
      <c r="G39" s="127">
        <f t="shared" si="7"/>
        <v>21</v>
      </c>
      <c r="H39" s="128"/>
      <c r="I39" s="13">
        <f t="shared" si="8"/>
        <v>0</v>
      </c>
      <c r="J39" s="4">
        <f t="shared" si="9"/>
        <v>560</v>
      </c>
      <c r="K39" s="4">
        <f t="shared" si="10"/>
        <v>840</v>
      </c>
      <c r="L39" s="4">
        <f t="shared" si="11"/>
        <v>1120</v>
      </c>
      <c r="M39" s="4">
        <f t="shared" si="12"/>
        <v>1400</v>
      </c>
      <c r="N39" s="4">
        <f t="shared" si="13"/>
        <v>1680</v>
      </c>
      <c r="O39" s="4">
        <f t="shared" si="14"/>
        <v>1960</v>
      </c>
      <c r="P39" s="4">
        <f t="shared" si="15"/>
        <v>2240</v>
      </c>
      <c r="Q39" s="4">
        <f t="shared" si="16"/>
        <v>2520</v>
      </c>
      <c r="R39" s="4">
        <f t="shared" si="17"/>
        <v>2800</v>
      </c>
      <c r="S39" s="19">
        <f t="shared" si="18"/>
        <v>0.8928571428571429</v>
      </c>
      <c r="V39" s="129">
        <f t="shared" si="19"/>
        <v>21</v>
      </c>
      <c r="W39" s="130"/>
      <c r="X39" s="4">
        <f aca="true" t="shared" si="32" ref="X39:AG39">$C$25*100/($R16*$E$21*X$26)</f>
        <v>357.14285714285717</v>
      </c>
      <c r="Y39" s="4">
        <f t="shared" si="32"/>
        <v>178.57142857142858</v>
      </c>
      <c r="Z39" s="4">
        <f t="shared" si="32"/>
        <v>119.04761904761905</v>
      </c>
      <c r="AA39" s="4">
        <f t="shared" si="32"/>
        <v>89.28571428571429</v>
      </c>
      <c r="AB39" s="4">
        <f t="shared" si="32"/>
        <v>71.42857142857143</v>
      </c>
      <c r="AC39" s="4">
        <f t="shared" si="32"/>
        <v>59.523809523809526</v>
      </c>
      <c r="AD39" s="4">
        <f t="shared" si="32"/>
        <v>51.02040816326531</v>
      </c>
      <c r="AE39" s="4">
        <f t="shared" si="32"/>
        <v>44.642857142857146</v>
      </c>
      <c r="AF39" s="4">
        <f t="shared" si="32"/>
        <v>39.682539682539684</v>
      </c>
      <c r="AG39" s="4">
        <f t="shared" si="32"/>
        <v>35.714285714285715</v>
      </c>
    </row>
    <row r="40" spans="1:33" ht="12.75">
      <c r="A40" s="136"/>
      <c r="B40" s="31"/>
      <c r="G40" s="127">
        <f t="shared" si="7"/>
        <v>24.5</v>
      </c>
      <c r="H40" s="128"/>
      <c r="I40" s="13">
        <f t="shared" si="8"/>
        <v>0</v>
      </c>
      <c r="J40" s="4">
        <f t="shared" si="9"/>
        <v>653.3333333333334</v>
      </c>
      <c r="K40" s="4">
        <f t="shared" si="10"/>
        <v>980</v>
      </c>
      <c r="L40" s="4">
        <f t="shared" si="11"/>
        <v>1306.6666666666667</v>
      </c>
      <c r="M40" s="4">
        <f t="shared" si="12"/>
        <v>1633.3333333333333</v>
      </c>
      <c r="N40" s="4">
        <f t="shared" si="13"/>
        <v>1960</v>
      </c>
      <c r="O40" s="4">
        <f t="shared" si="14"/>
        <v>2286.6666666666665</v>
      </c>
      <c r="P40" s="4">
        <f t="shared" si="15"/>
        <v>2613.3333333333335</v>
      </c>
      <c r="Q40" s="4">
        <f t="shared" si="16"/>
        <v>2940.0000000000005</v>
      </c>
      <c r="R40" s="4">
        <f t="shared" si="17"/>
        <v>3266.6666666666665</v>
      </c>
      <c r="S40" s="19">
        <f t="shared" si="18"/>
        <v>0.7653061224489794</v>
      </c>
      <c r="V40" s="129">
        <f t="shared" si="19"/>
        <v>24.5</v>
      </c>
      <c r="W40" s="130"/>
      <c r="X40" s="4">
        <f aca="true" t="shared" si="33" ref="X40:AG40">$C$25*100/($R17*$E$21*X$26)</f>
        <v>306.1224489795918</v>
      </c>
      <c r="Y40" s="4">
        <f t="shared" si="33"/>
        <v>153.0612244897959</v>
      </c>
      <c r="Z40" s="4">
        <f t="shared" si="33"/>
        <v>102.04081632653062</v>
      </c>
      <c r="AA40" s="4">
        <f t="shared" si="33"/>
        <v>76.53061224489795</v>
      </c>
      <c r="AB40" s="4">
        <f t="shared" si="33"/>
        <v>61.224489795918366</v>
      </c>
      <c r="AC40" s="4">
        <f t="shared" si="33"/>
        <v>51.02040816326531</v>
      </c>
      <c r="AD40" s="4">
        <f t="shared" si="33"/>
        <v>43.73177842565598</v>
      </c>
      <c r="AE40" s="4">
        <f t="shared" si="33"/>
        <v>38.265306122448976</v>
      </c>
      <c r="AF40" s="4">
        <f t="shared" si="33"/>
        <v>34.01360544217687</v>
      </c>
      <c r="AG40" s="4">
        <f t="shared" si="33"/>
        <v>30.612244897959183</v>
      </c>
    </row>
    <row r="41" spans="1:33" ht="12.75">
      <c r="A41" s="136"/>
      <c r="B41" s="31"/>
      <c r="G41" s="127">
        <f t="shared" si="7"/>
        <v>28</v>
      </c>
      <c r="H41" s="128"/>
      <c r="I41" s="13">
        <f t="shared" si="8"/>
        <v>0</v>
      </c>
      <c r="J41" s="4">
        <f t="shared" si="9"/>
        <v>746.6666666666667</v>
      </c>
      <c r="K41" s="4">
        <f t="shared" si="10"/>
        <v>1120</v>
      </c>
      <c r="L41" s="4">
        <f t="shared" si="11"/>
        <v>1493.3333333333335</v>
      </c>
      <c r="M41" s="4">
        <f t="shared" si="12"/>
        <v>1866.6666666666667</v>
      </c>
      <c r="N41" s="4">
        <f t="shared" si="13"/>
        <v>2240</v>
      </c>
      <c r="O41" s="4">
        <f t="shared" si="14"/>
        <v>2613.3333333333335</v>
      </c>
      <c r="P41" s="4">
        <f t="shared" si="15"/>
        <v>2986.666666666667</v>
      </c>
      <c r="Q41" s="4">
        <f t="shared" si="16"/>
        <v>3360.000000000001</v>
      </c>
      <c r="R41" s="4">
        <f t="shared" si="17"/>
        <v>3733.3333333333335</v>
      </c>
      <c r="S41" s="19">
        <f t="shared" si="18"/>
        <v>0.6696428571428571</v>
      </c>
      <c r="V41" s="129">
        <f t="shared" si="19"/>
        <v>28</v>
      </c>
      <c r="W41" s="130"/>
      <c r="X41" s="4">
        <f aca="true" t="shared" si="34" ref="X41:AG41">$C$25*100/($R18*$E$21*X$26)</f>
        <v>267.85714285714283</v>
      </c>
      <c r="Y41" s="4">
        <f t="shared" si="34"/>
        <v>133.92857142857142</v>
      </c>
      <c r="Z41" s="4">
        <f t="shared" si="34"/>
        <v>89.28571428571428</v>
      </c>
      <c r="AA41" s="4">
        <f t="shared" si="34"/>
        <v>66.96428571428571</v>
      </c>
      <c r="AB41" s="4">
        <f t="shared" si="34"/>
        <v>53.57142857142857</v>
      </c>
      <c r="AC41" s="4">
        <f t="shared" si="34"/>
        <v>44.64285714285714</v>
      </c>
      <c r="AD41" s="4">
        <f t="shared" si="34"/>
        <v>38.265306122448976</v>
      </c>
      <c r="AE41" s="4">
        <f t="shared" si="34"/>
        <v>33.482142857142854</v>
      </c>
      <c r="AF41" s="4">
        <f t="shared" si="34"/>
        <v>29.761904761904756</v>
      </c>
      <c r="AG41" s="4">
        <f t="shared" si="34"/>
        <v>26.785714285714285</v>
      </c>
    </row>
    <row r="42" spans="1:33" ht="12.75">
      <c r="A42" s="136"/>
      <c r="B42" s="31"/>
      <c r="G42" s="127">
        <f t="shared" si="7"/>
        <v>31.5</v>
      </c>
      <c r="H42" s="128"/>
      <c r="I42" s="13">
        <f t="shared" si="8"/>
        <v>420</v>
      </c>
      <c r="J42" s="4">
        <f t="shared" si="9"/>
        <v>840</v>
      </c>
      <c r="K42" s="4">
        <f t="shared" si="10"/>
        <v>1260</v>
      </c>
      <c r="L42" s="4">
        <f t="shared" si="11"/>
        <v>1680</v>
      </c>
      <c r="M42" s="4">
        <f t="shared" si="12"/>
        <v>2100</v>
      </c>
      <c r="N42" s="4">
        <f t="shared" si="13"/>
        <v>2520</v>
      </c>
      <c r="O42" s="4">
        <f t="shared" si="14"/>
        <v>2940.0000000000005</v>
      </c>
      <c r="P42" s="4">
        <f t="shared" si="15"/>
        <v>3360</v>
      </c>
      <c r="Q42" s="4">
        <f t="shared" si="16"/>
        <v>3780</v>
      </c>
      <c r="R42" s="4">
        <f t="shared" si="17"/>
        <v>4200</v>
      </c>
      <c r="S42" s="19">
        <f t="shared" si="18"/>
        <v>0.5952380952380952</v>
      </c>
      <c r="V42" s="129">
        <f t="shared" si="19"/>
        <v>31.5</v>
      </c>
      <c r="W42" s="130"/>
      <c r="X42" s="4">
        <f aca="true" t="shared" si="35" ref="X42:AG42">$C$25*100/($R19*$E$21*X$26)</f>
        <v>238.0952380952381</v>
      </c>
      <c r="Y42" s="4">
        <f t="shared" si="35"/>
        <v>119.04761904761905</v>
      </c>
      <c r="Z42" s="4">
        <f t="shared" si="35"/>
        <v>79.36507936507937</v>
      </c>
      <c r="AA42" s="4">
        <f t="shared" si="35"/>
        <v>59.523809523809526</v>
      </c>
      <c r="AB42" s="4">
        <f t="shared" si="35"/>
        <v>47.61904761904762</v>
      </c>
      <c r="AC42" s="4">
        <f t="shared" si="35"/>
        <v>39.682539682539684</v>
      </c>
      <c r="AD42" s="4">
        <f t="shared" si="35"/>
        <v>34.01360544217687</v>
      </c>
      <c r="AE42" s="4">
        <f t="shared" si="35"/>
        <v>29.761904761904763</v>
      </c>
      <c r="AF42" s="4">
        <f t="shared" si="35"/>
        <v>26.455026455026456</v>
      </c>
      <c r="AG42" s="4">
        <f t="shared" si="35"/>
        <v>23.80952380952381</v>
      </c>
    </row>
    <row r="43" spans="1:33" ht="12.75">
      <c r="A43" s="136"/>
      <c r="B43" s="31"/>
      <c r="G43" s="127">
        <f t="shared" si="7"/>
        <v>35</v>
      </c>
      <c r="H43" s="128"/>
      <c r="I43" s="13">
        <f t="shared" si="8"/>
        <v>466.6666666666667</v>
      </c>
      <c r="J43" s="4">
        <f t="shared" si="9"/>
        <v>933.3333333333334</v>
      </c>
      <c r="K43" s="4">
        <f t="shared" si="10"/>
        <v>1400</v>
      </c>
      <c r="L43" s="4">
        <f t="shared" si="11"/>
        <v>1866.6666666666667</v>
      </c>
      <c r="M43" s="4">
        <f t="shared" si="12"/>
        <v>2333.3333333333335</v>
      </c>
      <c r="N43" s="4">
        <f t="shared" si="13"/>
        <v>2800</v>
      </c>
      <c r="O43" s="4">
        <f t="shared" si="14"/>
        <v>3266.6666666666665</v>
      </c>
      <c r="P43" s="4">
        <f t="shared" si="15"/>
        <v>3733.3333333333335</v>
      </c>
      <c r="Q43" s="4">
        <f t="shared" si="16"/>
        <v>4200</v>
      </c>
      <c r="R43" s="4">
        <f t="shared" si="17"/>
        <v>4666.666666666667</v>
      </c>
      <c r="S43" s="19">
        <f t="shared" si="18"/>
        <v>0.5357142857142857</v>
      </c>
      <c r="V43" s="129">
        <f t="shared" si="19"/>
        <v>35</v>
      </c>
      <c r="W43" s="130"/>
      <c r="X43" s="4">
        <f aca="true" t="shared" si="36" ref="X43:AG43">$C$25*100/($R20*$E$21*X$26)</f>
        <v>214.28571428571428</v>
      </c>
      <c r="Y43" s="4">
        <f t="shared" si="36"/>
        <v>107.14285714285714</v>
      </c>
      <c r="Z43" s="4">
        <f t="shared" si="36"/>
        <v>71.42857142857143</v>
      </c>
      <c r="AA43" s="4">
        <f t="shared" si="36"/>
        <v>53.57142857142857</v>
      </c>
      <c r="AB43" s="4">
        <f t="shared" si="36"/>
        <v>42.857142857142854</v>
      </c>
      <c r="AC43" s="4">
        <f t="shared" si="36"/>
        <v>35.714285714285715</v>
      </c>
      <c r="AD43" s="4">
        <f t="shared" si="36"/>
        <v>30.612244897959183</v>
      </c>
      <c r="AE43" s="4">
        <f t="shared" si="36"/>
        <v>26.785714285714285</v>
      </c>
      <c r="AF43" s="4">
        <f t="shared" si="36"/>
        <v>23.80952380952381</v>
      </c>
      <c r="AG43" s="4">
        <f t="shared" si="36"/>
        <v>21.428571428571427</v>
      </c>
    </row>
    <row r="44" spans="1:33" ht="13.5" thickBot="1">
      <c r="A44" s="137"/>
      <c r="B44" s="31"/>
      <c r="G44" s="182">
        <f t="shared" si="7"/>
        <v>38.5</v>
      </c>
      <c r="H44" s="183"/>
      <c r="I44" s="14">
        <f t="shared" si="8"/>
        <v>513.3333333333335</v>
      </c>
      <c r="J44" s="15">
        <f t="shared" si="9"/>
        <v>1026.666666666667</v>
      </c>
      <c r="K44" s="15">
        <f t="shared" si="10"/>
        <v>1540.0000000000002</v>
      </c>
      <c r="L44" s="15">
        <f t="shared" si="11"/>
        <v>2053.333333333334</v>
      </c>
      <c r="M44" s="15">
        <f t="shared" si="12"/>
        <v>2566.666666666667</v>
      </c>
      <c r="N44" s="15">
        <f t="shared" si="13"/>
        <v>3080.0000000000005</v>
      </c>
      <c r="O44" s="15">
        <f t="shared" si="14"/>
        <v>3593.333333333333</v>
      </c>
      <c r="P44" s="15">
        <f t="shared" si="15"/>
        <v>4106.666666666668</v>
      </c>
      <c r="Q44" s="15">
        <f t="shared" si="16"/>
        <v>4620</v>
      </c>
      <c r="R44" s="15">
        <f t="shared" si="17"/>
        <v>5133.333333333334</v>
      </c>
      <c r="S44" s="20">
        <f t="shared" si="18"/>
        <v>0.4870129870129869</v>
      </c>
      <c r="V44" s="163">
        <f t="shared" si="19"/>
        <v>38.5</v>
      </c>
      <c r="W44" s="164"/>
      <c r="X44" s="15">
        <f aca="true" t="shared" si="37" ref="X44:AG44">$C$25*100/($R21*$E$21*X$26)</f>
        <v>194.80519480519476</v>
      </c>
      <c r="Y44" s="15">
        <f t="shared" si="37"/>
        <v>97.40259740259738</v>
      </c>
      <c r="Z44" s="15">
        <f t="shared" si="37"/>
        <v>64.93506493506493</v>
      </c>
      <c r="AA44" s="15">
        <f t="shared" si="37"/>
        <v>48.70129870129869</v>
      </c>
      <c r="AB44" s="15">
        <f t="shared" si="37"/>
        <v>38.96103896103896</v>
      </c>
      <c r="AC44" s="15">
        <f t="shared" si="37"/>
        <v>32.467532467532465</v>
      </c>
      <c r="AD44" s="15">
        <f t="shared" si="37"/>
        <v>27.82931354359926</v>
      </c>
      <c r="AE44" s="15">
        <f t="shared" si="37"/>
        <v>24.350649350649345</v>
      </c>
      <c r="AF44" s="15">
        <f t="shared" si="37"/>
        <v>21.645021645021643</v>
      </c>
      <c r="AG44" s="15">
        <f t="shared" si="37"/>
        <v>19.48051948051948</v>
      </c>
    </row>
  </sheetData>
  <sheetProtection password="E7C8" sheet="1" objects="1" scenarios="1"/>
  <mergeCells count="82">
    <mergeCell ref="X3:Y3"/>
    <mergeCell ref="V1:Z2"/>
    <mergeCell ref="P2:Q3"/>
    <mergeCell ref="P1:S1"/>
    <mergeCell ref="V3:W3"/>
    <mergeCell ref="R4:S4"/>
    <mergeCell ref="G28:H28"/>
    <mergeCell ref="V28:W28"/>
    <mergeCell ref="R8:S8"/>
    <mergeCell ref="P21:Q21"/>
    <mergeCell ref="P14:Q14"/>
    <mergeCell ref="P15:Q15"/>
    <mergeCell ref="P16:Q16"/>
    <mergeCell ref="P17:Q17"/>
    <mergeCell ref="R7:S7"/>
    <mergeCell ref="A24:A44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P12:Q12"/>
    <mergeCell ref="G31:H31"/>
    <mergeCell ref="P13:Q13"/>
    <mergeCell ref="G32:H32"/>
    <mergeCell ref="I22:N22"/>
    <mergeCell ref="P18:Q18"/>
    <mergeCell ref="P19:Q19"/>
    <mergeCell ref="P20:Q20"/>
    <mergeCell ref="C10:F13"/>
    <mergeCell ref="C14:E14"/>
    <mergeCell ref="C24:D24"/>
    <mergeCell ref="G30:H30"/>
    <mergeCell ref="C26:D27"/>
    <mergeCell ref="I3:J3"/>
    <mergeCell ref="V30:W30"/>
    <mergeCell ref="V31:W31"/>
    <mergeCell ref="V32:W32"/>
    <mergeCell ref="R9:S9"/>
    <mergeCell ref="R10:S10"/>
    <mergeCell ref="R11:S11"/>
    <mergeCell ref="R12:S12"/>
    <mergeCell ref="R5:S5"/>
    <mergeCell ref="R6:S6"/>
    <mergeCell ref="V41:W41"/>
    <mergeCell ref="V42:W42"/>
    <mergeCell ref="V43:W43"/>
    <mergeCell ref="V44:W44"/>
    <mergeCell ref="V38:W38"/>
    <mergeCell ref="V39:W39"/>
    <mergeCell ref="V40:W40"/>
    <mergeCell ref="V33:W33"/>
    <mergeCell ref="V34:W34"/>
    <mergeCell ref="V35:W35"/>
    <mergeCell ref="V36:W36"/>
    <mergeCell ref="V37:W37"/>
    <mergeCell ref="AC2:AD2"/>
    <mergeCell ref="AC3:AD3"/>
    <mergeCell ref="G27:H27"/>
    <mergeCell ref="G29:H29"/>
    <mergeCell ref="G24:S24"/>
    <mergeCell ref="S25:S26"/>
    <mergeCell ref="V24:AG24"/>
    <mergeCell ref="I2:J2"/>
    <mergeCell ref="V27:W27"/>
    <mergeCell ref="V29:W29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</mergeCell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300" verticalDpi="300" orientation="landscape" paperSize="9" scale="79" r:id="rId11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legacyDrawingHF r:id="rId10"/>
  <oleObjects>
    <oleObject progId="CorelDraw.Graphic.7" shapeId="313637" r:id="rId2"/>
    <oleObject progId="CorelDraw.Graphic.7" shapeId="313638" r:id="rId3"/>
    <oleObject progId="CorelDraw.Graphic.7" shapeId="313639" r:id="rId4"/>
    <oleObject progId="CorelDraw.Graphic.7" shapeId="313640" r:id="rId5"/>
    <oleObject progId="CorelDraw.Graphic.7" shapeId="313641" r:id="rId6"/>
    <oleObject progId="CorelDraw.Graphic.7" shapeId="3136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2008-07-01T12:51:13Z</cp:lastPrinted>
  <dcterms:created xsi:type="dcterms:W3CDTF">2000-06-21T09:44:37Z</dcterms:created>
  <dcterms:modified xsi:type="dcterms:W3CDTF">2009-01-20T12:51:51Z</dcterms:modified>
  <cp:category/>
  <cp:version/>
  <cp:contentType/>
  <cp:contentStatus/>
</cp:coreProperties>
</file>