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35" windowHeight="4710" activeTab="0"/>
  </bookViews>
  <sheets>
    <sheet name="Vide" sheetId="1" r:id="rId1"/>
    <sheet name="Serre" sheetId="2" r:id="rId2"/>
    <sheet name="Tomate" sheetId="3" r:id="rId3"/>
    <sheet name="Fraise" sheetId="4" r:id="rId4"/>
    <sheet name="2tables" sheetId="5" r:id="rId5"/>
  </sheets>
  <definedNames/>
  <calcPr fullCalcOnLoad="1"/>
</workbook>
</file>

<file path=xl/sharedStrings.xml><?xml version="1.0" encoding="utf-8"?>
<sst xmlns="http://schemas.openxmlformats.org/spreadsheetml/2006/main" count="211" uniqueCount="51">
  <si>
    <t>Norme</t>
  </si>
  <si>
    <t>fact. corr.</t>
  </si>
  <si>
    <t xml:space="preserve">Surface </t>
  </si>
  <si>
    <t>m2</t>
  </si>
  <si>
    <t>Normes</t>
  </si>
  <si>
    <t xml:space="preserve">kg </t>
  </si>
  <si>
    <t>Semaine</t>
  </si>
  <si>
    <t>ENGRAIS</t>
  </si>
  <si>
    <t>N</t>
  </si>
  <si>
    <t>P</t>
  </si>
  <si>
    <t>K</t>
  </si>
  <si>
    <t>Mg</t>
  </si>
  <si>
    <t>kg/are</t>
  </si>
  <si>
    <t>surface</t>
  </si>
  <si>
    <t>Fumure de fond</t>
  </si>
  <si>
    <t>Début de l'irrigation, phase d'enracinement et de floraison</t>
  </si>
  <si>
    <t>Nitrate d'ammoniaque</t>
  </si>
  <si>
    <t xml:space="preserve">A partir de début juillet, soutient de la végétation avec </t>
  </si>
  <si>
    <t>Nitrate d'amm.</t>
  </si>
  <si>
    <t>Excédant (+) Déficite (-)</t>
  </si>
  <si>
    <t>Total</t>
  </si>
  <si>
    <t>0-100</t>
  </si>
  <si>
    <t>Avant plantation</t>
  </si>
  <si>
    <t>Patentkali</t>
  </si>
  <si>
    <t>3 semaines après plantation</t>
  </si>
  <si>
    <t>Soluplant Duclos</t>
  </si>
  <si>
    <t>Hivernage</t>
  </si>
  <si>
    <t>A partir de la floraison</t>
  </si>
  <si>
    <t>Apporter chaque semaine, pendant 7 semaines</t>
  </si>
  <si>
    <t>Ajuster les apports d'azote en fonction du test Nmin</t>
  </si>
  <si>
    <t>à partir de la floraison.</t>
  </si>
  <si>
    <t>Nitrate de potasse</t>
  </si>
  <si>
    <t>PLAN DE FUMURE</t>
  </si>
  <si>
    <t>Nom parcelle, culture</t>
  </si>
  <si>
    <t xml:space="preserve">Tomate serre </t>
  </si>
  <si>
    <t>Laitue</t>
  </si>
  <si>
    <t>fumier en m3</t>
  </si>
  <si>
    <t>Phosfree</t>
  </si>
  <si>
    <t>Kristallon Bleu</t>
  </si>
  <si>
    <t>Kristallon blanc</t>
  </si>
  <si>
    <t>nitrate d'ammoniaque, sulfate de potasse ou nitrate</t>
  </si>
  <si>
    <t>de potasse, durant 6 semaines.</t>
  </si>
  <si>
    <t>Sulfate de potasse</t>
  </si>
  <si>
    <t>Tomate 18 kg/m2</t>
  </si>
  <si>
    <t>Analyse sol</t>
  </si>
  <si>
    <t>Tomate 24 kg/m2</t>
  </si>
  <si>
    <t>Multi Duclos</t>
  </si>
  <si>
    <t xml:space="preserve">Tomate en serre </t>
  </si>
  <si>
    <t>Nitrate d'amm.Mg</t>
  </si>
  <si>
    <t>Superphosphate</t>
  </si>
  <si>
    <t>Fraise 2 kg/are</t>
  </si>
</sst>
</file>

<file path=xl/styles.xml><?xml version="1.0" encoding="utf-8"?>
<styleSheet xmlns="http://schemas.openxmlformats.org/spreadsheetml/2006/main">
  <numFmts count="4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SFr&quot;;\-#,##0\ &quot;SFr&quot;"/>
    <numFmt numFmtId="179" formatCode="#,##0\ &quot;SFr&quot;;[Red]\-#,##0\ &quot;SFr&quot;"/>
    <numFmt numFmtId="180" formatCode="#,##0.00\ &quot;SFr&quot;;\-#,##0.00\ &quot;SFr&quot;"/>
    <numFmt numFmtId="181" formatCode="#,##0.00\ &quot;SFr&quot;;[Red]\-#,##0.00\ &quot;SFr&quot;"/>
    <numFmt numFmtId="182" formatCode="_-* #,##0\ &quot;SFr&quot;_-;\-* #,##0\ &quot;SFr&quot;_-;_-* &quot;-&quot;\ &quot;SFr&quot;_-;_-@_-"/>
    <numFmt numFmtId="183" formatCode="_-* #,##0\ _S_F_r_-;\-* #,##0\ _S_F_r_-;_-* &quot;-&quot;\ _S_F_r_-;_-@_-"/>
    <numFmt numFmtId="184" formatCode="_-* #,##0.00\ &quot;SFr&quot;_-;\-* #,##0.00\ &quot;SFr&quot;_-;_-* &quot;-&quot;??\ &quot;SFr&quot;_-;_-@_-"/>
    <numFmt numFmtId="185" formatCode="_-* #,##0.00\ _S_F_r_-;\-* #,##0.00\ _S_F_r_-;_-* &quot;-&quot;??\ _S_F_r_-;_-@_-"/>
    <numFmt numFmtId="186" formatCode="0.0"/>
    <numFmt numFmtId="187" formatCode="#,##0\ &quot;F&quot;;\-#,##0\ &quot;F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_-* #,##0\ &quot;F&quot;_-;\-* #,##0\ &quot;F&quot;_-;_-* &quot;-&quot;\ &quot;F&quot;_-;_-@_-"/>
    <numFmt numFmtId="192" formatCode="_-* #,##0\ _F_-;\-* #,##0\ _F_-;_-* &quot;-&quot;\ _F_-;_-@_-"/>
    <numFmt numFmtId="193" formatCode="_-* #,##0.00\ &quot;F&quot;_-;\-* #,##0.00\ &quot;F&quot;_-;_-* &quot;-&quot;??\ &quot;F&quot;_-;_-@_-"/>
    <numFmt numFmtId="194" formatCode="_-* #,##0.00\ _F_-;\-* #,##0.00\ _F_-;_-* &quot;-&quot;??\ _F_-;_-@_-"/>
    <numFmt numFmtId="195" formatCode="d\-mm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29"/>
      <name val="Calibri"/>
      <family val="2"/>
    </font>
    <font>
      <sz val="11"/>
      <color indexed="2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2">
    <xf numFmtId="0" fontId="0" fillId="0" borderId="0" xfId="0" applyAlignment="1">
      <alignment/>
    </xf>
    <xf numFmtId="16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6" fontId="6" fillId="0" borderId="16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8" fillId="0" borderId="20" xfId="0" applyFont="1" applyBorder="1" applyAlignment="1">
      <alignment horizontal="center"/>
    </xf>
    <xf numFmtId="186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16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86" fontId="7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0" fontId="7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8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0" fillId="0" borderId="13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86" fontId="6" fillId="0" borderId="0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13" xfId="0" applyFont="1" applyBorder="1" applyAlignment="1">
      <alignment/>
    </xf>
    <xf numFmtId="16" fontId="6" fillId="0" borderId="13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5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186" fontId="7" fillId="0" borderId="27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0" fillId="33" borderId="28" xfId="0" applyFont="1" applyFill="1" applyBorder="1" applyAlignment="1">
      <alignment wrapText="1"/>
    </xf>
    <xf numFmtId="0" fontId="7" fillId="33" borderId="29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186" fontId="7" fillId="33" borderId="29" xfId="0" applyNumberFormat="1" applyFont="1" applyFill="1" applyBorder="1" applyAlignment="1">
      <alignment/>
    </xf>
    <xf numFmtId="0" fontId="0" fillId="33" borderId="30" xfId="0" applyFont="1" applyFill="1" applyBorder="1" applyAlignment="1">
      <alignment wrapText="1"/>
    </xf>
    <xf numFmtId="0" fontId="7" fillId="33" borderId="31" xfId="0" applyFont="1" applyFill="1" applyBorder="1" applyAlignment="1">
      <alignment/>
    </xf>
    <xf numFmtId="0" fontId="8" fillId="33" borderId="32" xfId="0" applyFont="1" applyFill="1" applyBorder="1" applyAlignment="1">
      <alignment horizontal="center"/>
    </xf>
    <xf numFmtId="186" fontId="7" fillId="33" borderId="31" xfId="0" applyNumberFormat="1" applyFont="1" applyFill="1" applyBorder="1" applyAlignment="1">
      <alignment/>
    </xf>
    <xf numFmtId="0" fontId="0" fillId="0" borderId="13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195" fontId="7" fillId="0" borderId="13" xfId="0" applyNumberFormat="1" applyFont="1" applyBorder="1" applyAlignment="1">
      <alignment/>
    </xf>
    <xf numFmtId="1" fontId="8" fillId="0" borderId="20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1" fontId="8" fillId="0" borderId="21" xfId="0" applyNumberFormat="1" applyFont="1" applyBorder="1" applyAlignment="1">
      <alignment horizontal="center"/>
    </xf>
    <xf numFmtId="195" fontId="6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left"/>
    </xf>
    <xf numFmtId="186" fontId="7" fillId="0" borderId="10" xfId="0" applyNumberFormat="1" applyFont="1" applyBorder="1" applyAlignment="1">
      <alignment/>
    </xf>
    <xf numFmtId="186" fontId="8" fillId="0" borderId="21" xfId="0" applyNumberFormat="1" applyFont="1" applyBorder="1" applyAlignment="1">
      <alignment horizontal="center"/>
    </xf>
    <xf numFmtId="186" fontId="8" fillId="0" borderId="32" xfId="0" applyNumberFormat="1" applyFont="1" applyBorder="1" applyAlignment="1">
      <alignment horizontal="center"/>
    </xf>
    <xf numFmtId="1" fontId="7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wrapText="1"/>
      <protection locked="0"/>
    </xf>
    <xf numFmtId="16" fontId="7" fillId="0" borderId="13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186" fontId="8" fillId="0" borderId="20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EF9205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showZeros="0" tabSelected="1" zoomScalePageLayoutView="0" workbookViewId="0" topLeftCell="A1">
      <pane ySplit="16350" topLeftCell="A35" activePane="topLeft" state="split"/>
      <selection pane="topLeft" activeCell="O26" sqref="O26"/>
      <selection pane="bottomLeft" activeCell="J40" sqref="J40"/>
    </sheetView>
  </sheetViews>
  <sheetFormatPr defaultColWidth="11.421875" defaultRowHeight="12.75"/>
  <cols>
    <col min="1" max="1" width="9.8515625" style="0" customWidth="1"/>
    <col min="2" max="2" width="20.421875" style="0" customWidth="1"/>
    <col min="3" max="6" width="5.140625" style="0" customWidth="1"/>
    <col min="7" max="7" width="9.28125" style="3" customWidth="1"/>
    <col min="8" max="9" width="7.00390625" style="2" customWidth="1"/>
    <col min="10" max="10" width="7.421875" style="2" customWidth="1"/>
    <col min="11" max="11" width="7.00390625" style="2" customWidth="1"/>
    <col min="12" max="12" width="9.7109375" style="3" customWidth="1"/>
    <col min="13" max="13" width="3.00390625" style="0" customWidth="1"/>
  </cols>
  <sheetData>
    <row r="1" spans="1:11" ht="26.25">
      <c r="A1" s="4" t="s">
        <v>32</v>
      </c>
      <c r="H1"/>
      <c r="I1"/>
      <c r="J1"/>
      <c r="K1"/>
    </row>
    <row r="2" spans="7:11" ht="19.5" customHeight="1">
      <c r="G2" s="29" t="s">
        <v>0</v>
      </c>
      <c r="H2" s="72"/>
      <c r="I2" s="72"/>
      <c r="J2" s="72"/>
      <c r="K2" s="72"/>
    </row>
    <row r="3" spans="1:11" ht="23.25">
      <c r="A3" s="76" t="s">
        <v>33</v>
      </c>
      <c r="C3" s="5"/>
      <c r="G3" s="29" t="s">
        <v>1</v>
      </c>
      <c r="H3" s="24" t="s">
        <v>21</v>
      </c>
      <c r="I3" s="72">
        <v>70</v>
      </c>
      <c r="J3" s="72">
        <v>125</v>
      </c>
      <c r="K3" s="72">
        <v>105</v>
      </c>
    </row>
    <row r="5" ht="15.75">
      <c r="G5" s="28"/>
    </row>
    <row r="6" spans="1:12" ht="21.75" customHeight="1" thickBot="1">
      <c r="A6" s="6" t="s">
        <v>2</v>
      </c>
      <c r="B6" s="77">
        <v>1000</v>
      </c>
      <c r="C6" s="8" t="s">
        <v>3</v>
      </c>
      <c r="D6" s="9"/>
      <c r="E6" s="9"/>
      <c r="F6" s="9"/>
      <c r="G6" s="10" t="s">
        <v>4</v>
      </c>
      <c r="H6" s="11">
        <f>H2</f>
        <v>0</v>
      </c>
      <c r="I6" s="11">
        <f>I2*I3/100</f>
        <v>0</v>
      </c>
      <c r="J6" s="11">
        <f>J2*J3/100</f>
        <v>0</v>
      </c>
      <c r="K6" s="11">
        <f>K2*K3/100</f>
        <v>0</v>
      </c>
      <c r="L6" s="12"/>
    </row>
    <row r="7" spans="1:12" ht="15.7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3" t="s">
        <v>5</v>
      </c>
    </row>
    <row r="8" spans="1:12" ht="16.5" thickBot="1">
      <c r="A8" s="14" t="s">
        <v>6</v>
      </c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 t="s">
        <v>12</v>
      </c>
      <c r="H8" s="18" t="s">
        <v>8</v>
      </c>
      <c r="I8" s="18" t="s">
        <v>9</v>
      </c>
      <c r="J8" s="18" t="s">
        <v>10</v>
      </c>
      <c r="K8" s="18" t="s">
        <v>11</v>
      </c>
      <c r="L8" s="42" t="s">
        <v>13</v>
      </c>
    </row>
    <row r="9" spans="1:13" ht="19.5" customHeight="1">
      <c r="A9" s="73"/>
      <c r="B9" s="74"/>
      <c r="C9" s="73"/>
      <c r="D9" s="73"/>
      <c r="E9" s="73"/>
      <c r="F9" s="73"/>
      <c r="G9" s="78"/>
      <c r="H9" s="24">
        <f>G9*C9</f>
        <v>0</v>
      </c>
      <c r="I9" s="24">
        <f>G9*D9</f>
        <v>0</v>
      </c>
      <c r="J9" s="24">
        <f>G9*E9</f>
        <v>0</v>
      </c>
      <c r="K9" s="69">
        <f>G9*F9</f>
        <v>0</v>
      </c>
      <c r="L9" s="70">
        <f>G9*$B$6/100</f>
        <v>0</v>
      </c>
      <c r="M9" s="9"/>
    </row>
    <row r="10" spans="1:13" ht="19.5" customHeight="1">
      <c r="A10" s="73"/>
      <c r="B10" s="74"/>
      <c r="C10" s="73"/>
      <c r="D10" s="73"/>
      <c r="E10" s="73"/>
      <c r="F10" s="73"/>
      <c r="G10" s="79"/>
      <c r="H10" s="24">
        <f aca="true" t="shared" si="0" ref="H10:H30">G10*C10</f>
        <v>0</v>
      </c>
      <c r="I10" s="24">
        <f aca="true" t="shared" si="1" ref="I10:I30">G10*D10</f>
        <v>0</v>
      </c>
      <c r="J10" s="24">
        <f aca="true" t="shared" si="2" ref="J10:J30">G10*E10</f>
        <v>0</v>
      </c>
      <c r="K10" s="69">
        <f aca="true" t="shared" si="3" ref="K10:K30">G10*F10</f>
        <v>0</v>
      </c>
      <c r="L10" s="70">
        <f aca="true" t="shared" si="4" ref="L10:L30">G10*$B$6/100</f>
        <v>0</v>
      </c>
      <c r="M10" s="9"/>
    </row>
    <row r="11" spans="1:13" ht="19.5" customHeight="1">
      <c r="A11" s="73"/>
      <c r="B11" s="73"/>
      <c r="C11" s="73"/>
      <c r="D11" s="73"/>
      <c r="E11" s="73"/>
      <c r="F11" s="73"/>
      <c r="G11" s="79"/>
      <c r="H11" s="24">
        <f t="shared" si="0"/>
        <v>0</v>
      </c>
      <c r="I11" s="24">
        <f t="shared" si="1"/>
        <v>0</v>
      </c>
      <c r="J11" s="24">
        <f t="shared" si="2"/>
        <v>0</v>
      </c>
      <c r="K11" s="69">
        <f t="shared" si="3"/>
        <v>0</v>
      </c>
      <c r="L11" s="70">
        <f t="shared" si="4"/>
        <v>0</v>
      </c>
      <c r="M11" s="9"/>
    </row>
    <row r="12" spans="1:13" ht="19.5" customHeight="1">
      <c r="A12" s="73"/>
      <c r="B12" s="73"/>
      <c r="C12" s="73"/>
      <c r="D12" s="73"/>
      <c r="E12" s="73"/>
      <c r="F12" s="73"/>
      <c r="G12" s="79"/>
      <c r="H12" s="24">
        <f t="shared" si="0"/>
        <v>0</v>
      </c>
      <c r="I12" s="24">
        <f t="shared" si="1"/>
        <v>0</v>
      </c>
      <c r="J12" s="24">
        <f t="shared" si="2"/>
        <v>0</v>
      </c>
      <c r="K12" s="69">
        <f t="shared" si="3"/>
        <v>0</v>
      </c>
      <c r="L12" s="70">
        <f t="shared" si="4"/>
        <v>0</v>
      </c>
      <c r="M12" s="9"/>
    </row>
    <row r="13" spans="1:13" ht="19.5" customHeight="1">
      <c r="A13" s="73"/>
      <c r="B13" s="73"/>
      <c r="C13" s="73"/>
      <c r="D13" s="73"/>
      <c r="E13" s="73"/>
      <c r="F13" s="73"/>
      <c r="G13" s="79"/>
      <c r="H13" s="24">
        <f t="shared" si="0"/>
        <v>0</v>
      </c>
      <c r="I13" s="24">
        <f t="shared" si="1"/>
        <v>0</v>
      </c>
      <c r="J13" s="24">
        <f t="shared" si="2"/>
        <v>0</v>
      </c>
      <c r="K13" s="69">
        <f t="shared" si="3"/>
        <v>0</v>
      </c>
      <c r="L13" s="70">
        <f t="shared" si="4"/>
        <v>0</v>
      </c>
      <c r="M13" s="9"/>
    </row>
    <row r="14" spans="1:13" ht="19.5" customHeight="1">
      <c r="A14" s="73"/>
      <c r="B14" s="74"/>
      <c r="C14" s="73"/>
      <c r="D14" s="73"/>
      <c r="E14" s="73"/>
      <c r="F14" s="73"/>
      <c r="G14" s="79"/>
      <c r="H14" s="24">
        <f t="shared" si="0"/>
        <v>0</v>
      </c>
      <c r="I14" s="24">
        <f t="shared" si="1"/>
        <v>0</v>
      </c>
      <c r="J14" s="24">
        <f t="shared" si="2"/>
        <v>0</v>
      </c>
      <c r="K14" s="69">
        <f t="shared" si="3"/>
        <v>0</v>
      </c>
      <c r="L14" s="70">
        <f t="shared" si="4"/>
        <v>0</v>
      </c>
      <c r="M14" s="9"/>
    </row>
    <row r="15" spans="1:13" ht="19.5" customHeight="1">
      <c r="A15" s="73"/>
      <c r="B15" s="74"/>
      <c r="C15" s="73"/>
      <c r="D15" s="73"/>
      <c r="E15" s="73"/>
      <c r="F15" s="73"/>
      <c r="G15" s="79"/>
      <c r="H15" s="24">
        <f t="shared" si="0"/>
        <v>0</v>
      </c>
      <c r="I15" s="24">
        <f t="shared" si="1"/>
        <v>0</v>
      </c>
      <c r="J15" s="24">
        <f t="shared" si="2"/>
        <v>0</v>
      </c>
      <c r="K15" s="69">
        <f t="shared" si="3"/>
        <v>0</v>
      </c>
      <c r="L15" s="70">
        <f t="shared" si="4"/>
        <v>0</v>
      </c>
      <c r="M15" s="9"/>
    </row>
    <row r="16" spans="1:12" ht="19.5" customHeight="1">
      <c r="A16" s="75"/>
      <c r="B16" s="74"/>
      <c r="C16" s="73"/>
      <c r="D16" s="73"/>
      <c r="E16" s="73"/>
      <c r="F16" s="73"/>
      <c r="G16" s="80"/>
      <c r="H16" s="24">
        <f t="shared" si="0"/>
        <v>0</v>
      </c>
      <c r="I16" s="24">
        <f t="shared" si="1"/>
        <v>0</v>
      </c>
      <c r="J16" s="24">
        <f t="shared" si="2"/>
        <v>0</v>
      </c>
      <c r="K16" s="69">
        <f t="shared" si="3"/>
        <v>0</v>
      </c>
      <c r="L16" s="70">
        <f t="shared" si="4"/>
        <v>0</v>
      </c>
    </row>
    <row r="17" spans="1:12" ht="19.5" customHeight="1">
      <c r="A17" s="75"/>
      <c r="B17" s="74"/>
      <c r="C17" s="73"/>
      <c r="D17" s="73"/>
      <c r="E17" s="73"/>
      <c r="F17" s="73"/>
      <c r="G17" s="80"/>
      <c r="H17" s="24">
        <f t="shared" si="0"/>
        <v>0</v>
      </c>
      <c r="I17" s="24">
        <f t="shared" si="1"/>
        <v>0</v>
      </c>
      <c r="J17" s="24">
        <f t="shared" si="2"/>
        <v>0</v>
      </c>
      <c r="K17" s="69">
        <f t="shared" si="3"/>
        <v>0</v>
      </c>
      <c r="L17" s="70">
        <f t="shared" si="4"/>
        <v>0</v>
      </c>
    </row>
    <row r="18" spans="1:12" ht="19.5" customHeight="1">
      <c r="A18" s="75"/>
      <c r="B18" s="74"/>
      <c r="C18" s="73"/>
      <c r="D18" s="73"/>
      <c r="E18" s="73"/>
      <c r="F18" s="73"/>
      <c r="G18" s="80"/>
      <c r="H18" s="24">
        <f t="shared" si="0"/>
        <v>0</v>
      </c>
      <c r="I18" s="24">
        <f t="shared" si="1"/>
        <v>0</v>
      </c>
      <c r="J18" s="24">
        <f t="shared" si="2"/>
        <v>0</v>
      </c>
      <c r="K18" s="69">
        <f t="shared" si="3"/>
        <v>0</v>
      </c>
      <c r="L18" s="70">
        <f t="shared" si="4"/>
        <v>0</v>
      </c>
    </row>
    <row r="19" spans="1:12" ht="19.5" customHeight="1">
      <c r="A19" s="73"/>
      <c r="B19" s="73"/>
      <c r="C19" s="73"/>
      <c r="D19" s="73"/>
      <c r="E19" s="73"/>
      <c r="F19" s="73"/>
      <c r="G19" s="79"/>
      <c r="H19" s="24">
        <f aca="true" t="shared" si="5" ref="H19:H25">G19*C19</f>
        <v>0</v>
      </c>
      <c r="I19" s="24">
        <f aca="true" t="shared" si="6" ref="I19:I25">G19*D19</f>
        <v>0</v>
      </c>
      <c r="J19" s="24">
        <f aca="true" t="shared" si="7" ref="J19:J25">G19*E19</f>
        <v>0</v>
      </c>
      <c r="K19" s="69">
        <f aca="true" t="shared" si="8" ref="K19:K25">G19*F19</f>
        <v>0</v>
      </c>
      <c r="L19" s="70">
        <f aca="true" t="shared" si="9" ref="L19:L25">G19*$B$6/100</f>
        <v>0</v>
      </c>
    </row>
    <row r="20" spans="1:12" ht="19.5" customHeight="1">
      <c r="A20" s="73"/>
      <c r="B20" s="73"/>
      <c r="C20" s="73"/>
      <c r="D20" s="73"/>
      <c r="E20" s="73"/>
      <c r="F20" s="73"/>
      <c r="G20" s="79"/>
      <c r="H20" s="24">
        <f t="shared" si="5"/>
        <v>0</v>
      </c>
      <c r="I20" s="24">
        <f t="shared" si="6"/>
        <v>0</v>
      </c>
      <c r="J20" s="24">
        <f t="shared" si="7"/>
        <v>0</v>
      </c>
      <c r="K20" s="69">
        <f t="shared" si="8"/>
        <v>0</v>
      </c>
      <c r="L20" s="70">
        <f t="shared" si="9"/>
        <v>0</v>
      </c>
    </row>
    <row r="21" spans="1:12" ht="19.5" customHeight="1">
      <c r="A21" s="73"/>
      <c r="B21" s="74"/>
      <c r="C21" s="73"/>
      <c r="D21" s="73"/>
      <c r="E21" s="73"/>
      <c r="F21" s="73"/>
      <c r="G21" s="79"/>
      <c r="H21" s="24">
        <f t="shared" si="5"/>
        <v>0</v>
      </c>
      <c r="I21" s="24">
        <f t="shared" si="6"/>
        <v>0</v>
      </c>
      <c r="J21" s="24">
        <f t="shared" si="7"/>
        <v>0</v>
      </c>
      <c r="K21" s="69">
        <f t="shared" si="8"/>
        <v>0</v>
      </c>
      <c r="L21" s="70">
        <f t="shared" si="9"/>
        <v>0</v>
      </c>
    </row>
    <row r="22" spans="1:12" ht="19.5" customHeight="1">
      <c r="A22" s="73"/>
      <c r="B22" s="74"/>
      <c r="C22" s="73"/>
      <c r="D22" s="73"/>
      <c r="E22" s="73"/>
      <c r="F22" s="73"/>
      <c r="G22" s="79"/>
      <c r="H22" s="24">
        <f t="shared" si="5"/>
        <v>0</v>
      </c>
      <c r="I22" s="24">
        <f t="shared" si="6"/>
        <v>0</v>
      </c>
      <c r="J22" s="24">
        <f t="shared" si="7"/>
        <v>0</v>
      </c>
      <c r="K22" s="69">
        <f t="shared" si="8"/>
        <v>0</v>
      </c>
      <c r="L22" s="70">
        <f t="shared" si="9"/>
        <v>0</v>
      </c>
    </row>
    <row r="23" spans="1:12" ht="19.5" customHeight="1">
      <c r="A23" s="75"/>
      <c r="B23" s="74"/>
      <c r="C23" s="73"/>
      <c r="D23" s="73"/>
      <c r="E23" s="73"/>
      <c r="F23" s="73"/>
      <c r="G23" s="80"/>
      <c r="H23" s="24">
        <f t="shared" si="5"/>
        <v>0</v>
      </c>
      <c r="I23" s="24">
        <f t="shared" si="6"/>
        <v>0</v>
      </c>
      <c r="J23" s="24">
        <f t="shared" si="7"/>
        <v>0</v>
      </c>
      <c r="K23" s="69">
        <f t="shared" si="8"/>
        <v>0</v>
      </c>
      <c r="L23" s="70">
        <f t="shared" si="9"/>
        <v>0</v>
      </c>
    </row>
    <row r="24" spans="1:12" ht="19.5" customHeight="1">
      <c r="A24" s="75"/>
      <c r="B24" s="74"/>
      <c r="C24" s="73"/>
      <c r="D24" s="73"/>
      <c r="E24" s="73"/>
      <c r="F24" s="73"/>
      <c r="G24" s="80"/>
      <c r="H24" s="24">
        <f t="shared" si="5"/>
        <v>0</v>
      </c>
      <c r="I24" s="24">
        <f t="shared" si="6"/>
        <v>0</v>
      </c>
      <c r="J24" s="24">
        <f t="shared" si="7"/>
        <v>0</v>
      </c>
      <c r="K24" s="69">
        <f t="shared" si="8"/>
        <v>0</v>
      </c>
      <c r="L24" s="70">
        <f t="shared" si="9"/>
        <v>0</v>
      </c>
    </row>
    <row r="25" spans="1:12" ht="19.5" customHeight="1">
      <c r="A25" s="75"/>
      <c r="B25" s="74"/>
      <c r="C25" s="73"/>
      <c r="D25" s="73"/>
      <c r="E25" s="73"/>
      <c r="F25" s="73"/>
      <c r="G25" s="80"/>
      <c r="H25" s="24">
        <f t="shared" si="5"/>
        <v>0</v>
      </c>
      <c r="I25" s="24">
        <f t="shared" si="6"/>
        <v>0</v>
      </c>
      <c r="J25" s="24">
        <f t="shared" si="7"/>
        <v>0</v>
      </c>
      <c r="K25" s="69">
        <f t="shared" si="8"/>
        <v>0</v>
      </c>
      <c r="L25" s="70">
        <f t="shared" si="9"/>
        <v>0</v>
      </c>
    </row>
    <row r="26" spans="1:12" ht="19.5" customHeight="1">
      <c r="A26" s="75"/>
      <c r="B26" s="73"/>
      <c r="C26" s="73"/>
      <c r="D26" s="73"/>
      <c r="E26" s="73"/>
      <c r="F26" s="73"/>
      <c r="G26" s="80"/>
      <c r="H26" s="24">
        <f t="shared" si="0"/>
        <v>0</v>
      </c>
      <c r="I26" s="24">
        <f t="shared" si="1"/>
        <v>0</v>
      </c>
      <c r="J26" s="24">
        <f t="shared" si="2"/>
        <v>0</v>
      </c>
      <c r="K26" s="69">
        <f t="shared" si="3"/>
        <v>0</v>
      </c>
      <c r="L26" s="70">
        <f t="shared" si="4"/>
        <v>0</v>
      </c>
    </row>
    <row r="27" spans="1:12" ht="19.5" customHeight="1">
      <c r="A27" s="75"/>
      <c r="B27" s="73"/>
      <c r="C27" s="73"/>
      <c r="D27" s="73"/>
      <c r="E27" s="73"/>
      <c r="F27" s="73"/>
      <c r="G27" s="80"/>
      <c r="H27" s="24">
        <f t="shared" si="0"/>
        <v>0</v>
      </c>
      <c r="I27" s="24">
        <f t="shared" si="1"/>
        <v>0</v>
      </c>
      <c r="J27" s="24">
        <f t="shared" si="2"/>
        <v>0</v>
      </c>
      <c r="K27" s="69">
        <f t="shared" si="3"/>
        <v>0</v>
      </c>
      <c r="L27" s="70">
        <f t="shared" si="4"/>
        <v>0</v>
      </c>
    </row>
    <row r="28" spans="1:12" ht="19.5" customHeight="1">
      <c r="A28" s="75"/>
      <c r="B28" s="73"/>
      <c r="C28" s="73"/>
      <c r="D28" s="73"/>
      <c r="E28" s="73"/>
      <c r="F28" s="73"/>
      <c r="G28" s="80"/>
      <c r="H28" s="24">
        <f t="shared" si="0"/>
        <v>0</v>
      </c>
      <c r="I28" s="24">
        <f t="shared" si="1"/>
        <v>0</v>
      </c>
      <c r="J28" s="24">
        <f t="shared" si="2"/>
        <v>0</v>
      </c>
      <c r="K28" s="69">
        <f t="shared" si="3"/>
        <v>0</v>
      </c>
      <c r="L28" s="70">
        <f t="shared" si="4"/>
        <v>0</v>
      </c>
    </row>
    <row r="29" spans="1:12" ht="19.5" customHeight="1">
      <c r="A29" s="75"/>
      <c r="B29" s="74"/>
      <c r="C29" s="73"/>
      <c r="D29" s="73"/>
      <c r="E29" s="73"/>
      <c r="F29" s="73"/>
      <c r="G29" s="80"/>
      <c r="H29" s="24">
        <f t="shared" si="0"/>
        <v>0</v>
      </c>
      <c r="I29" s="24">
        <f t="shared" si="1"/>
        <v>0</v>
      </c>
      <c r="J29" s="24">
        <f t="shared" si="2"/>
        <v>0</v>
      </c>
      <c r="K29" s="69">
        <f t="shared" si="3"/>
        <v>0</v>
      </c>
      <c r="L29" s="70">
        <f t="shared" si="4"/>
        <v>0</v>
      </c>
    </row>
    <row r="30" spans="1:12" ht="19.5" customHeight="1" thickBot="1">
      <c r="A30" s="75"/>
      <c r="B30" s="73"/>
      <c r="C30" s="73"/>
      <c r="D30" s="73"/>
      <c r="E30" s="73"/>
      <c r="F30" s="73"/>
      <c r="G30" s="80"/>
      <c r="H30" s="24">
        <f t="shared" si="0"/>
        <v>0</v>
      </c>
      <c r="I30" s="24">
        <f t="shared" si="1"/>
        <v>0</v>
      </c>
      <c r="J30" s="24">
        <f t="shared" si="2"/>
        <v>0</v>
      </c>
      <c r="K30" s="69">
        <f t="shared" si="3"/>
        <v>0</v>
      </c>
      <c r="L30" s="71">
        <f t="shared" si="4"/>
        <v>0</v>
      </c>
    </row>
    <row r="31" spans="1:12" ht="17.25" customHeight="1">
      <c r="A31" s="27"/>
      <c r="B31" s="9"/>
      <c r="C31" s="32" t="s">
        <v>19</v>
      </c>
      <c r="D31" s="33"/>
      <c r="E31" s="33"/>
      <c r="F31" s="33"/>
      <c r="G31" s="34"/>
      <c r="H31" s="24">
        <f>(H6-SUM(H9:H30))*-1</f>
        <v>0</v>
      </c>
      <c r="I31" s="24">
        <f>(I6-SUM(I9:I30))*-1</f>
        <v>0</v>
      </c>
      <c r="J31" s="24">
        <f>(J6-SUM(J9:J30))*-1</f>
        <v>0</v>
      </c>
      <c r="K31" s="24">
        <f>(K6-SUM(K9:K30))*-1</f>
        <v>0</v>
      </c>
      <c r="L31" s="12"/>
    </row>
    <row r="32" spans="1:12" ht="17.25" customHeight="1">
      <c r="A32" s="27"/>
      <c r="B32" s="9"/>
      <c r="C32" s="35" t="s">
        <v>20</v>
      </c>
      <c r="D32" s="36"/>
      <c r="E32" s="36"/>
      <c r="F32" s="36"/>
      <c r="G32" s="34"/>
      <c r="H32" s="24">
        <f>SUM(H9:H30)</f>
        <v>0</v>
      </c>
      <c r="I32" s="24">
        <f>SUM(I9:I30)</f>
        <v>0</v>
      </c>
      <c r="J32" s="24">
        <f>SUM(J9:J30)</f>
        <v>0</v>
      </c>
      <c r="K32" s="24">
        <f>SUM(K9:K30)</f>
        <v>0</v>
      </c>
      <c r="L32" s="12"/>
    </row>
    <row r="33" spans="1:12" ht="15">
      <c r="A33" s="27"/>
      <c r="B33" s="9"/>
      <c r="C33" s="9"/>
      <c r="D33" s="9"/>
      <c r="E33" s="9"/>
      <c r="F33" s="9"/>
      <c r="G33" s="30"/>
      <c r="H33" s="31"/>
      <c r="I33" s="31"/>
      <c r="J33" s="31"/>
      <c r="K33" s="31"/>
      <c r="L33" s="12"/>
    </row>
    <row r="34" spans="1:12" ht="15">
      <c r="A34" s="27"/>
      <c r="B34" s="9"/>
      <c r="C34" s="9"/>
      <c r="D34" s="9"/>
      <c r="E34" s="9"/>
      <c r="F34" s="9"/>
      <c r="G34" s="30"/>
      <c r="H34" s="31"/>
      <c r="I34" s="31"/>
      <c r="J34" s="31"/>
      <c r="K34" s="31"/>
      <c r="L34" s="12"/>
    </row>
    <row r="35" spans="1:12" ht="15">
      <c r="A35" s="27"/>
      <c r="B35" s="9"/>
      <c r="C35" s="9"/>
      <c r="D35" s="9"/>
      <c r="E35" s="9"/>
      <c r="F35" s="9"/>
      <c r="G35" s="30"/>
      <c r="H35" s="31"/>
      <c r="I35" s="31"/>
      <c r="J35" s="31"/>
      <c r="K35" s="31"/>
      <c r="L35" s="12"/>
    </row>
    <row r="36" ht="12.75">
      <c r="A36" s="1"/>
    </row>
    <row r="37" ht="12.75">
      <c r="A37" s="1"/>
    </row>
  </sheetData>
  <sheetProtection/>
  <printOptions/>
  <pageMargins left="0.34" right="0.31" top="0.63" bottom="0.984251969" header="0.4921259845" footer="0.4921259845"/>
  <pageSetup horizontalDpi="300" verticalDpi="300" orientation="portrait" paperSize="9" r:id="rId1"/>
  <headerFooter alignWithMargins="0">
    <oddFooter>&amp;L&amp;F/&amp;A/&amp;D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showZeros="0" zoomScale="85" zoomScaleNormal="85" zoomScalePageLayoutView="0" workbookViewId="0" topLeftCell="A1">
      <pane ySplit="12045" topLeftCell="A39" activePane="topLeft" state="split"/>
      <selection pane="topLeft" activeCell="A2" sqref="A2"/>
      <selection pane="bottomLeft" activeCell="A41" sqref="A41"/>
    </sheetView>
  </sheetViews>
  <sheetFormatPr defaultColWidth="11.421875" defaultRowHeight="12.75"/>
  <cols>
    <col min="1" max="1" width="12.00390625" style="0" customWidth="1"/>
    <col min="2" max="2" width="20.421875" style="0" customWidth="1"/>
    <col min="3" max="6" width="5.140625" style="0" customWidth="1"/>
    <col min="7" max="7" width="9.28125" style="3" customWidth="1"/>
    <col min="8" max="8" width="8.00390625" style="2" customWidth="1"/>
    <col min="9" max="9" width="7.00390625" style="2" customWidth="1"/>
    <col min="10" max="10" width="8.00390625" style="2" customWidth="1"/>
    <col min="11" max="11" width="7.00390625" style="2" customWidth="1"/>
    <col min="12" max="12" width="9.7109375" style="3" customWidth="1"/>
    <col min="13" max="13" width="9.00390625" style="0" customWidth="1"/>
  </cols>
  <sheetData>
    <row r="1" spans="1:11" ht="26.25">
      <c r="A1" s="4" t="s">
        <v>32</v>
      </c>
      <c r="H1"/>
      <c r="I1"/>
      <c r="J1"/>
      <c r="K1"/>
    </row>
    <row r="2" spans="4:11" ht="15">
      <c r="D2" s="66" t="s">
        <v>45</v>
      </c>
      <c r="G2" s="29" t="s">
        <v>0</v>
      </c>
      <c r="H2" s="11">
        <v>330</v>
      </c>
      <c r="I2" s="11">
        <v>160</v>
      </c>
      <c r="J2" s="11">
        <v>680</v>
      </c>
      <c r="K2" s="11">
        <v>120</v>
      </c>
    </row>
    <row r="3" spans="1:11" ht="23.25">
      <c r="A3" s="5" t="s">
        <v>47</v>
      </c>
      <c r="D3" s="66" t="s">
        <v>35</v>
      </c>
      <c r="G3" s="29" t="s">
        <v>0</v>
      </c>
      <c r="H3" s="11">
        <v>80</v>
      </c>
      <c r="I3" s="11">
        <v>30</v>
      </c>
      <c r="J3" s="11">
        <v>140</v>
      </c>
      <c r="K3" s="11">
        <v>20</v>
      </c>
    </row>
    <row r="4" spans="1:11" ht="23.25">
      <c r="A4" s="5"/>
      <c r="G4" s="29" t="s">
        <v>1</v>
      </c>
      <c r="H4" s="24"/>
      <c r="I4" s="11">
        <v>60</v>
      </c>
      <c r="J4" s="11">
        <v>145</v>
      </c>
      <c r="K4" s="11">
        <v>20</v>
      </c>
    </row>
    <row r="6" ht="15.75">
      <c r="G6" s="28"/>
    </row>
    <row r="7" spans="1:12" ht="16.5" thickBot="1">
      <c r="A7" s="6" t="s">
        <v>2</v>
      </c>
      <c r="B7" s="7">
        <v>2800</v>
      </c>
      <c r="C7" s="8" t="s">
        <v>3</v>
      </c>
      <c r="D7" s="9"/>
      <c r="E7" s="9"/>
      <c r="F7" s="9"/>
      <c r="G7" s="10" t="s">
        <v>4</v>
      </c>
      <c r="H7" s="11">
        <f>H2+H3</f>
        <v>410</v>
      </c>
      <c r="I7" s="11">
        <f>(I2+I3)*I4/100</f>
        <v>114</v>
      </c>
      <c r="J7" s="11">
        <f>(J2+J3)*J4/100</f>
        <v>1189</v>
      </c>
      <c r="K7" s="11">
        <f>(K2+K3)*K4/100</f>
        <v>28</v>
      </c>
      <c r="L7" s="12"/>
    </row>
    <row r="8" spans="1:12" ht="15.75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3" t="s">
        <v>5</v>
      </c>
    </row>
    <row r="9" spans="1:12" ht="16.5" thickBot="1">
      <c r="A9" s="14" t="s">
        <v>6</v>
      </c>
      <c r="B9" s="15" t="s">
        <v>7</v>
      </c>
      <c r="C9" s="16" t="s">
        <v>8</v>
      </c>
      <c r="D9" s="16" t="s">
        <v>9</v>
      </c>
      <c r="E9" s="16" t="s">
        <v>10</v>
      </c>
      <c r="F9" s="16" t="s">
        <v>11</v>
      </c>
      <c r="G9" s="17" t="s">
        <v>12</v>
      </c>
      <c r="H9" s="18" t="s">
        <v>8</v>
      </c>
      <c r="I9" s="18" t="s">
        <v>9</v>
      </c>
      <c r="J9" s="18" t="s">
        <v>10</v>
      </c>
      <c r="K9" s="19" t="s">
        <v>11</v>
      </c>
      <c r="L9" s="20" t="s">
        <v>13</v>
      </c>
    </row>
    <row r="10" spans="1:13" ht="16.5" customHeight="1">
      <c r="A10" s="61">
        <v>38404</v>
      </c>
      <c r="B10" s="22" t="s">
        <v>36</v>
      </c>
      <c r="C10" s="22">
        <v>105</v>
      </c>
      <c r="D10" s="22">
        <v>224</v>
      </c>
      <c r="E10" s="22">
        <v>462</v>
      </c>
      <c r="F10" s="22">
        <v>56</v>
      </c>
      <c r="G10" s="23">
        <v>1</v>
      </c>
      <c r="H10" s="24">
        <f aca="true" t="shared" si="0" ref="H10:H34">G10*C10</f>
        <v>105</v>
      </c>
      <c r="I10" s="24">
        <f aca="true" t="shared" si="1" ref="I10:I34">G10*D10</f>
        <v>224</v>
      </c>
      <c r="J10" s="24">
        <f aca="true" t="shared" si="2" ref="J10:J34">G10*E10</f>
        <v>462</v>
      </c>
      <c r="K10" s="24">
        <f aca="true" t="shared" si="3" ref="K10:K34">G10*F10</f>
        <v>56</v>
      </c>
      <c r="L10" s="62">
        <f aca="true" t="shared" si="4" ref="L10:L34">G10*$B$7/100</f>
        <v>28</v>
      </c>
      <c r="M10" s="9"/>
    </row>
    <row r="11" spans="1:12" ht="16.5" customHeight="1">
      <c r="A11" s="61">
        <v>38411</v>
      </c>
      <c r="B11" s="67" t="s">
        <v>42</v>
      </c>
      <c r="C11" s="22"/>
      <c r="D11" s="22"/>
      <c r="E11" s="22">
        <v>50</v>
      </c>
      <c r="F11" s="22"/>
      <c r="G11" s="26">
        <v>5</v>
      </c>
      <c r="H11" s="24">
        <f t="shared" si="0"/>
        <v>0</v>
      </c>
      <c r="I11" s="24">
        <f t="shared" si="1"/>
        <v>0</v>
      </c>
      <c r="J11" s="24">
        <f t="shared" si="2"/>
        <v>250</v>
      </c>
      <c r="K11" s="24">
        <f t="shared" si="3"/>
        <v>0</v>
      </c>
      <c r="L11" s="64">
        <f t="shared" si="4"/>
        <v>140</v>
      </c>
    </row>
    <row r="12" spans="1:12" ht="16.5" customHeight="1">
      <c r="A12" s="61">
        <v>38418</v>
      </c>
      <c r="B12" s="43"/>
      <c r="C12" s="22"/>
      <c r="D12" s="22"/>
      <c r="E12" s="22"/>
      <c r="F12" s="22"/>
      <c r="G12" s="26"/>
      <c r="H12" s="24">
        <f t="shared" si="0"/>
        <v>0</v>
      </c>
      <c r="I12" s="24">
        <f t="shared" si="1"/>
        <v>0</v>
      </c>
      <c r="J12" s="24">
        <f t="shared" si="2"/>
        <v>0</v>
      </c>
      <c r="K12" s="24">
        <f t="shared" si="3"/>
        <v>0</v>
      </c>
      <c r="L12" s="64">
        <f t="shared" si="4"/>
        <v>0</v>
      </c>
    </row>
    <row r="13" spans="1:12" ht="16.5" customHeight="1">
      <c r="A13" s="61">
        <v>38425</v>
      </c>
      <c r="B13" s="25" t="s">
        <v>39</v>
      </c>
      <c r="C13" s="22">
        <v>15</v>
      </c>
      <c r="D13" s="22">
        <v>5</v>
      </c>
      <c r="E13" s="22">
        <v>30</v>
      </c>
      <c r="F13" s="22">
        <v>3</v>
      </c>
      <c r="G13" s="26">
        <v>0.3</v>
      </c>
      <c r="H13" s="24">
        <f t="shared" si="0"/>
        <v>4.5</v>
      </c>
      <c r="I13" s="24">
        <f t="shared" si="1"/>
        <v>1.5</v>
      </c>
      <c r="J13" s="24">
        <f t="shared" si="2"/>
        <v>9</v>
      </c>
      <c r="K13" s="24">
        <f t="shared" si="3"/>
        <v>0.8999999999999999</v>
      </c>
      <c r="L13" s="64">
        <f t="shared" si="4"/>
        <v>8.4</v>
      </c>
    </row>
    <row r="14" spans="1:12" ht="16.5" customHeight="1">
      <c r="A14" s="61">
        <v>38432</v>
      </c>
      <c r="B14" s="25" t="s">
        <v>39</v>
      </c>
      <c r="C14" s="22">
        <v>15</v>
      </c>
      <c r="D14" s="22">
        <v>5</v>
      </c>
      <c r="E14" s="22">
        <v>30</v>
      </c>
      <c r="F14" s="22">
        <v>3</v>
      </c>
      <c r="G14" s="26">
        <v>0.3</v>
      </c>
      <c r="H14" s="24">
        <f t="shared" si="0"/>
        <v>4.5</v>
      </c>
      <c r="I14" s="24">
        <f t="shared" si="1"/>
        <v>1.5</v>
      </c>
      <c r="J14" s="24">
        <f t="shared" si="2"/>
        <v>9</v>
      </c>
      <c r="K14" s="24">
        <f t="shared" si="3"/>
        <v>0.8999999999999999</v>
      </c>
      <c r="L14" s="64">
        <f t="shared" si="4"/>
        <v>8.4</v>
      </c>
    </row>
    <row r="15" spans="1:12" ht="16.5" customHeight="1">
      <c r="A15" s="61">
        <v>38439</v>
      </c>
      <c r="B15" s="25" t="s">
        <v>39</v>
      </c>
      <c r="C15" s="22">
        <v>15</v>
      </c>
      <c r="D15" s="22">
        <v>5</v>
      </c>
      <c r="E15" s="22">
        <v>30</v>
      </c>
      <c r="F15" s="22">
        <v>3</v>
      </c>
      <c r="G15" s="26">
        <v>0.5</v>
      </c>
      <c r="H15" s="24">
        <f t="shared" si="0"/>
        <v>7.5</v>
      </c>
      <c r="I15" s="24">
        <f t="shared" si="1"/>
        <v>2.5</v>
      </c>
      <c r="J15" s="24">
        <f t="shared" si="2"/>
        <v>15</v>
      </c>
      <c r="K15" s="24">
        <f t="shared" si="3"/>
        <v>1.5</v>
      </c>
      <c r="L15" s="64">
        <f t="shared" si="4"/>
        <v>14</v>
      </c>
    </row>
    <row r="16" spans="1:12" ht="17.25" customHeight="1">
      <c r="A16" s="61">
        <v>38446</v>
      </c>
      <c r="B16" s="25" t="s">
        <v>39</v>
      </c>
      <c r="C16" s="22">
        <v>15</v>
      </c>
      <c r="D16" s="22">
        <v>5</v>
      </c>
      <c r="E16" s="22">
        <v>30</v>
      </c>
      <c r="F16" s="22">
        <v>3</v>
      </c>
      <c r="G16" s="26">
        <v>0.5</v>
      </c>
      <c r="H16" s="24">
        <f t="shared" si="0"/>
        <v>7.5</v>
      </c>
      <c r="I16" s="24">
        <f t="shared" si="1"/>
        <v>2.5</v>
      </c>
      <c r="J16" s="24">
        <f t="shared" si="2"/>
        <v>15</v>
      </c>
      <c r="K16" s="24">
        <f t="shared" si="3"/>
        <v>1.5</v>
      </c>
      <c r="L16" s="64">
        <f t="shared" si="4"/>
        <v>14</v>
      </c>
    </row>
    <row r="17" spans="1:12" ht="17.25" customHeight="1">
      <c r="A17" s="61">
        <v>38453</v>
      </c>
      <c r="B17" s="25" t="s">
        <v>39</v>
      </c>
      <c r="C17" s="22">
        <v>15</v>
      </c>
      <c r="D17" s="22">
        <v>5</v>
      </c>
      <c r="E17" s="22">
        <v>30</v>
      </c>
      <c r="F17" s="22">
        <v>3</v>
      </c>
      <c r="G17" s="26">
        <v>0.5</v>
      </c>
      <c r="H17" s="24">
        <f t="shared" si="0"/>
        <v>7.5</v>
      </c>
      <c r="I17" s="24">
        <f t="shared" si="1"/>
        <v>2.5</v>
      </c>
      <c r="J17" s="24">
        <f t="shared" si="2"/>
        <v>15</v>
      </c>
      <c r="K17" s="24">
        <f t="shared" si="3"/>
        <v>1.5</v>
      </c>
      <c r="L17" s="64">
        <f t="shared" si="4"/>
        <v>14</v>
      </c>
    </row>
    <row r="18" spans="1:12" ht="16.5" customHeight="1">
      <c r="A18" s="61">
        <v>38460</v>
      </c>
      <c r="B18" s="25" t="s">
        <v>39</v>
      </c>
      <c r="C18" s="22">
        <v>15</v>
      </c>
      <c r="D18" s="22">
        <v>5</v>
      </c>
      <c r="E18" s="22">
        <v>30</v>
      </c>
      <c r="F18" s="22">
        <v>3</v>
      </c>
      <c r="G18" s="26">
        <v>0.5</v>
      </c>
      <c r="H18" s="24">
        <f t="shared" si="0"/>
        <v>7.5</v>
      </c>
      <c r="I18" s="24">
        <f t="shared" si="1"/>
        <v>2.5</v>
      </c>
      <c r="J18" s="24">
        <f t="shared" si="2"/>
        <v>15</v>
      </c>
      <c r="K18" s="24">
        <f t="shared" si="3"/>
        <v>1.5</v>
      </c>
      <c r="L18" s="64">
        <f t="shared" si="4"/>
        <v>14</v>
      </c>
    </row>
    <row r="19" spans="1:12" ht="16.5" customHeight="1">
      <c r="A19" s="61">
        <v>38467</v>
      </c>
      <c r="B19" s="25" t="s">
        <v>39</v>
      </c>
      <c r="C19" s="22">
        <v>15</v>
      </c>
      <c r="D19" s="22">
        <v>5</v>
      </c>
      <c r="E19" s="22">
        <v>30</v>
      </c>
      <c r="F19" s="22">
        <v>3</v>
      </c>
      <c r="G19" s="26">
        <v>0.5</v>
      </c>
      <c r="H19" s="24">
        <f t="shared" si="0"/>
        <v>7.5</v>
      </c>
      <c r="I19" s="24">
        <f t="shared" si="1"/>
        <v>2.5</v>
      </c>
      <c r="J19" s="24">
        <f t="shared" si="2"/>
        <v>15</v>
      </c>
      <c r="K19" s="24">
        <f t="shared" si="3"/>
        <v>1.5</v>
      </c>
      <c r="L19" s="64">
        <f t="shared" si="4"/>
        <v>14</v>
      </c>
    </row>
    <row r="20" spans="1:12" ht="16.5" customHeight="1">
      <c r="A20" s="61">
        <v>38474</v>
      </c>
      <c r="B20" s="25" t="s">
        <v>39</v>
      </c>
      <c r="C20" s="22">
        <v>15</v>
      </c>
      <c r="D20" s="22">
        <v>5</v>
      </c>
      <c r="E20" s="22">
        <v>30</v>
      </c>
      <c r="F20" s="22">
        <v>3</v>
      </c>
      <c r="G20" s="26">
        <v>0.5</v>
      </c>
      <c r="H20" s="24">
        <f t="shared" si="0"/>
        <v>7.5</v>
      </c>
      <c r="I20" s="24">
        <f t="shared" si="1"/>
        <v>2.5</v>
      </c>
      <c r="J20" s="24">
        <f t="shared" si="2"/>
        <v>15</v>
      </c>
      <c r="K20" s="24">
        <f t="shared" si="3"/>
        <v>1.5</v>
      </c>
      <c r="L20" s="64">
        <f t="shared" si="4"/>
        <v>14</v>
      </c>
    </row>
    <row r="21" spans="1:12" ht="16.5" customHeight="1">
      <c r="A21" s="61">
        <v>38481</v>
      </c>
      <c r="B21" s="25" t="s">
        <v>39</v>
      </c>
      <c r="C21" s="22">
        <v>15</v>
      </c>
      <c r="D21" s="22">
        <v>5</v>
      </c>
      <c r="E21" s="22">
        <v>30</v>
      </c>
      <c r="F21" s="22">
        <v>3</v>
      </c>
      <c r="G21" s="26">
        <v>0.5</v>
      </c>
      <c r="H21" s="24">
        <f t="shared" si="0"/>
        <v>7.5</v>
      </c>
      <c r="I21" s="24">
        <f t="shared" si="1"/>
        <v>2.5</v>
      </c>
      <c r="J21" s="24">
        <f t="shared" si="2"/>
        <v>15</v>
      </c>
      <c r="K21" s="24">
        <f t="shared" si="3"/>
        <v>1.5</v>
      </c>
      <c r="L21" s="64">
        <f t="shared" si="4"/>
        <v>14</v>
      </c>
    </row>
    <row r="22" spans="1:12" ht="16.5" customHeight="1">
      <c r="A22" s="61">
        <v>38488</v>
      </c>
      <c r="B22" s="25" t="s">
        <v>39</v>
      </c>
      <c r="C22" s="22">
        <v>15</v>
      </c>
      <c r="D22" s="22">
        <v>5</v>
      </c>
      <c r="E22" s="22">
        <v>30</v>
      </c>
      <c r="F22" s="22">
        <v>3</v>
      </c>
      <c r="G22" s="26">
        <v>0.5</v>
      </c>
      <c r="H22" s="24">
        <f t="shared" si="0"/>
        <v>7.5</v>
      </c>
      <c r="I22" s="24">
        <f t="shared" si="1"/>
        <v>2.5</v>
      </c>
      <c r="J22" s="24">
        <f t="shared" si="2"/>
        <v>15</v>
      </c>
      <c r="K22" s="24">
        <f t="shared" si="3"/>
        <v>1.5</v>
      </c>
      <c r="L22" s="64">
        <f t="shared" si="4"/>
        <v>14</v>
      </c>
    </row>
    <row r="23" spans="1:12" ht="16.5" customHeight="1">
      <c r="A23" s="61">
        <v>38495</v>
      </c>
      <c r="B23" s="25" t="s">
        <v>39</v>
      </c>
      <c r="C23" s="22">
        <v>15</v>
      </c>
      <c r="D23" s="22">
        <v>5</v>
      </c>
      <c r="E23" s="22">
        <v>30</v>
      </c>
      <c r="F23" s="22">
        <v>3</v>
      </c>
      <c r="G23" s="26">
        <v>0.6</v>
      </c>
      <c r="H23" s="24">
        <f t="shared" si="0"/>
        <v>9</v>
      </c>
      <c r="I23" s="24">
        <f t="shared" si="1"/>
        <v>3</v>
      </c>
      <c r="J23" s="24">
        <f t="shared" si="2"/>
        <v>18</v>
      </c>
      <c r="K23" s="24">
        <f t="shared" si="3"/>
        <v>1.7999999999999998</v>
      </c>
      <c r="L23" s="64">
        <f t="shared" si="4"/>
        <v>16.8</v>
      </c>
    </row>
    <row r="24" spans="1:12" ht="16.5" customHeight="1">
      <c r="A24" s="61">
        <v>38502</v>
      </c>
      <c r="B24" s="25" t="s">
        <v>39</v>
      </c>
      <c r="C24" s="22">
        <v>15</v>
      </c>
      <c r="D24" s="22">
        <v>5</v>
      </c>
      <c r="E24" s="22">
        <v>30</v>
      </c>
      <c r="F24" s="22">
        <v>3</v>
      </c>
      <c r="G24" s="26">
        <v>0.6</v>
      </c>
      <c r="H24" s="24">
        <f t="shared" si="0"/>
        <v>9</v>
      </c>
      <c r="I24" s="24">
        <f t="shared" si="1"/>
        <v>3</v>
      </c>
      <c r="J24" s="24">
        <f t="shared" si="2"/>
        <v>18</v>
      </c>
      <c r="K24" s="24">
        <f t="shared" si="3"/>
        <v>1.7999999999999998</v>
      </c>
      <c r="L24" s="64">
        <f t="shared" si="4"/>
        <v>16.8</v>
      </c>
    </row>
    <row r="25" spans="1:12" ht="16.5" customHeight="1">
      <c r="A25" s="61">
        <v>38509</v>
      </c>
      <c r="B25" s="22" t="s">
        <v>46</v>
      </c>
      <c r="C25" s="22">
        <v>12</v>
      </c>
      <c r="D25" s="22">
        <v>0</v>
      </c>
      <c r="E25" s="22">
        <v>40</v>
      </c>
      <c r="F25" s="22">
        <v>2</v>
      </c>
      <c r="G25" s="26">
        <v>0.5</v>
      </c>
      <c r="H25" s="24">
        <f t="shared" si="0"/>
        <v>6</v>
      </c>
      <c r="I25" s="24">
        <f t="shared" si="1"/>
        <v>0</v>
      </c>
      <c r="J25" s="24">
        <f t="shared" si="2"/>
        <v>20</v>
      </c>
      <c r="K25" s="24">
        <f t="shared" si="3"/>
        <v>1</v>
      </c>
      <c r="L25" s="64">
        <f t="shared" si="4"/>
        <v>14</v>
      </c>
    </row>
    <row r="26" spans="1:12" ht="16.5" customHeight="1">
      <c r="A26" s="61">
        <v>38516</v>
      </c>
      <c r="B26" s="22" t="s">
        <v>46</v>
      </c>
      <c r="C26" s="22">
        <v>12</v>
      </c>
      <c r="D26" s="22">
        <v>0</v>
      </c>
      <c r="E26" s="22">
        <v>40</v>
      </c>
      <c r="F26" s="22">
        <v>2</v>
      </c>
      <c r="G26" s="26">
        <v>0.5</v>
      </c>
      <c r="H26" s="24">
        <f t="shared" si="0"/>
        <v>6</v>
      </c>
      <c r="I26" s="24">
        <f t="shared" si="1"/>
        <v>0</v>
      </c>
      <c r="J26" s="24">
        <f t="shared" si="2"/>
        <v>20</v>
      </c>
      <c r="K26" s="24">
        <f t="shared" si="3"/>
        <v>1</v>
      </c>
      <c r="L26" s="64">
        <f t="shared" si="4"/>
        <v>14</v>
      </c>
    </row>
    <row r="27" spans="1:12" ht="16.5" customHeight="1">
      <c r="A27" s="61">
        <v>38523</v>
      </c>
      <c r="B27" s="22" t="s">
        <v>46</v>
      </c>
      <c r="C27" s="22">
        <v>12</v>
      </c>
      <c r="D27" s="22">
        <v>0</v>
      </c>
      <c r="E27" s="22">
        <v>40</v>
      </c>
      <c r="F27" s="22">
        <v>2</v>
      </c>
      <c r="G27" s="26">
        <v>0.5</v>
      </c>
      <c r="H27" s="24">
        <f t="shared" si="0"/>
        <v>6</v>
      </c>
      <c r="I27" s="24">
        <f t="shared" si="1"/>
        <v>0</v>
      </c>
      <c r="J27" s="24">
        <f t="shared" si="2"/>
        <v>20</v>
      </c>
      <c r="K27" s="24">
        <f t="shared" si="3"/>
        <v>1</v>
      </c>
      <c r="L27" s="64">
        <f t="shared" si="4"/>
        <v>14</v>
      </c>
    </row>
    <row r="28" spans="1:12" ht="16.5" customHeight="1">
      <c r="A28" s="61">
        <v>38530</v>
      </c>
      <c r="B28" s="22" t="s">
        <v>46</v>
      </c>
      <c r="C28" s="22">
        <v>12</v>
      </c>
      <c r="D28" s="22">
        <v>0</v>
      </c>
      <c r="E28" s="22">
        <v>40</v>
      </c>
      <c r="F28" s="22">
        <v>2</v>
      </c>
      <c r="G28" s="26">
        <v>0.5</v>
      </c>
      <c r="H28" s="24">
        <f t="shared" si="0"/>
        <v>6</v>
      </c>
      <c r="I28" s="24">
        <f t="shared" si="1"/>
        <v>0</v>
      </c>
      <c r="J28" s="24">
        <f t="shared" si="2"/>
        <v>20</v>
      </c>
      <c r="K28" s="24">
        <f t="shared" si="3"/>
        <v>1</v>
      </c>
      <c r="L28" s="64">
        <f t="shared" si="4"/>
        <v>14</v>
      </c>
    </row>
    <row r="29" spans="1:12" ht="16.5" customHeight="1">
      <c r="A29" s="61">
        <v>38537</v>
      </c>
      <c r="B29" s="22" t="s">
        <v>46</v>
      </c>
      <c r="C29" s="22">
        <v>12</v>
      </c>
      <c r="D29" s="22">
        <v>0</v>
      </c>
      <c r="E29" s="22">
        <v>40</v>
      </c>
      <c r="F29" s="22">
        <v>2</v>
      </c>
      <c r="G29" s="26">
        <v>0.5</v>
      </c>
      <c r="H29" s="24">
        <f t="shared" si="0"/>
        <v>6</v>
      </c>
      <c r="I29" s="24">
        <f t="shared" si="1"/>
        <v>0</v>
      </c>
      <c r="J29" s="24">
        <f t="shared" si="2"/>
        <v>20</v>
      </c>
      <c r="K29" s="24">
        <f t="shared" si="3"/>
        <v>1</v>
      </c>
      <c r="L29" s="64">
        <f t="shared" si="4"/>
        <v>14</v>
      </c>
    </row>
    <row r="30" spans="1:12" ht="16.5" customHeight="1">
      <c r="A30" s="61">
        <v>38544</v>
      </c>
      <c r="B30" s="22" t="s">
        <v>46</v>
      </c>
      <c r="C30" s="22">
        <v>12</v>
      </c>
      <c r="D30" s="22">
        <v>0</v>
      </c>
      <c r="E30" s="22">
        <v>40</v>
      </c>
      <c r="F30" s="22">
        <v>2</v>
      </c>
      <c r="G30" s="26">
        <v>0.5</v>
      </c>
      <c r="H30" s="24">
        <f t="shared" si="0"/>
        <v>6</v>
      </c>
      <c r="I30" s="24">
        <f t="shared" si="1"/>
        <v>0</v>
      </c>
      <c r="J30" s="24">
        <f t="shared" si="2"/>
        <v>20</v>
      </c>
      <c r="K30" s="24">
        <f t="shared" si="3"/>
        <v>1</v>
      </c>
      <c r="L30" s="64">
        <f t="shared" si="4"/>
        <v>14</v>
      </c>
    </row>
    <row r="31" spans="1:12" ht="16.5" customHeight="1">
      <c r="A31" s="61">
        <v>38551</v>
      </c>
      <c r="B31" s="22" t="s">
        <v>46</v>
      </c>
      <c r="C31" s="22">
        <v>12</v>
      </c>
      <c r="D31" s="22">
        <v>0</v>
      </c>
      <c r="E31" s="22">
        <v>40</v>
      </c>
      <c r="F31" s="22">
        <v>2</v>
      </c>
      <c r="G31" s="26">
        <v>0.5</v>
      </c>
      <c r="H31" s="24">
        <f t="shared" si="0"/>
        <v>6</v>
      </c>
      <c r="I31" s="24">
        <f t="shared" si="1"/>
        <v>0</v>
      </c>
      <c r="J31" s="24">
        <f t="shared" si="2"/>
        <v>20</v>
      </c>
      <c r="K31" s="24">
        <f t="shared" si="3"/>
        <v>1</v>
      </c>
      <c r="L31" s="64">
        <f t="shared" si="4"/>
        <v>14</v>
      </c>
    </row>
    <row r="32" spans="1:12" ht="16.5" customHeight="1">
      <c r="A32" s="61">
        <v>38558</v>
      </c>
      <c r="B32" s="22" t="s">
        <v>46</v>
      </c>
      <c r="C32" s="22">
        <v>12</v>
      </c>
      <c r="D32" s="22">
        <v>0</v>
      </c>
      <c r="E32" s="22">
        <v>40</v>
      </c>
      <c r="F32" s="22">
        <v>2</v>
      </c>
      <c r="G32" s="26">
        <v>0.5</v>
      </c>
      <c r="H32" s="24">
        <f t="shared" si="0"/>
        <v>6</v>
      </c>
      <c r="I32" s="24">
        <f t="shared" si="1"/>
        <v>0</v>
      </c>
      <c r="J32" s="24">
        <f t="shared" si="2"/>
        <v>20</v>
      </c>
      <c r="K32" s="24">
        <f t="shared" si="3"/>
        <v>1</v>
      </c>
      <c r="L32" s="64">
        <f t="shared" si="4"/>
        <v>14</v>
      </c>
    </row>
    <row r="33" spans="1:12" ht="16.5" customHeight="1">
      <c r="A33" s="61">
        <v>38565</v>
      </c>
      <c r="B33" s="22" t="s">
        <v>46</v>
      </c>
      <c r="C33" s="22">
        <v>12</v>
      </c>
      <c r="D33" s="22">
        <v>0</v>
      </c>
      <c r="E33" s="22">
        <v>40</v>
      </c>
      <c r="F33" s="22">
        <v>2</v>
      </c>
      <c r="G33" s="26">
        <v>0.5</v>
      </c>
      <c r="H33" s="24">
        <f t="shared" si="0"/>
        <v>6</v>
      </c>
      <c r="I33" s="24">
        <f t="shared" si="1"/>
        <v>0</v>
      </c>
      <c r="J33" s="24">
        <f t="shared" si="2"/>
        <v>20</v>
      </c>
      <c r="K33" s="24">
        <f t="shared" si="3"/>
        <v>1</v>
      </c>
      <c r="L33" s="64">
        <f t="shared" si="4"/>
        <v>14</v>
      </c>
    </row>
    <row r="34" spans="1:12" ht="16.5" customHeight="1">
      <c r="A34" s="61">
        <v>38572</v>
      </c>
      <c r="B34" s="22" t="s">
        <v>46</v>
      </c>
      <c r="C34" s="22">
        <v>12</v>
      </c>
      <c r="D34" s="22">
        <v>0</v>
      </c>
      <c r="E34" s="22">
        <v>40</v>
      </c>
      <c r="F34" s="22">
        <v>2</v>
      </c>
      <c r="G34" s="26">
        <v>0.5</v>
      </c>
      <c r="H34" s="24">
        <f t="shared" si="0"/>
        <v>6</v>
      </c>
      <c r="I34" s="24">
        <f t="shared" si="1"/>
        <v>0</v>
      </c>
      <c r="J34" s="24">
        <f t="shared" si="2"/>
        <v>20</v>
      </c>
      <c r="K34" s="24">
        <f t="shared" si="3"/>
        <v>1</v>
      </c>
      <c r="L34" s="64">
        <f t="shared" si="4"/>
        <v>14</v>
      </c>
    </row>
    <row r="35" spans="1:12" ht="16.5" customHeight="1">
      <c r="A35" s="61"/>
      <c r="B35" s="25"/>
      <c r="C35" s="22"/>
      <c r="D35" s="22"/>
      <c r="E35" s="22"/>
      <c r="F35" s="22"/>
      <c r="G35" s="26"/>
      <c r="H35" s="24"/>
      <c r="I35" s="24"/>
      <c r="J35" s="24"/>
      <c r="K35" s="24"/>
      <c r="L35" s="64"/>
    </row>
    <row r="36" spans="1:12" ht="16.5" customHeight="1">
      <c r="A36" s="21">
        <v>38261</v>
      </c>
      <c r="B36" s="25" t="s">
        <v>31</v>
      </c>
      <c r="C36" s="22">
        <v>13</v>
      </c>
      <c r="D36" s="22"/>
      <c r="E36" s="22">
        <v>46</v>
      </c>
      <c r="F36" s="22"/>
      <c r="G36" s="26">
        <v>2</v>
      </c>
      <c r="H36" s="24">
        <f>G36*C36</f>
        <v>26</v>
      </c>
      <c r="I36" s="24">
        <f>G36*D36</f>
        <v>0</v>
      </c>
      <c r="J36" s="24">
        <f>G36*E36</f>
        <v>92</v>
      </c>
      <c r="K36" s="24">
        <f>G36*F36</f>
        <v>0</v>
      </c>
      <c r="L36" s="64">
        <f>G36*$B$7/100</f>
        <v>56</v>
      </c>
    </row>
    <row r="37" spans="1:12" ht="16.5" customHeight="1">
      <c r="A37" s="21"/>
      <c r="B37" s="25" t="s">
        <v>18</v>
      </c>
      <c r="C37" s="22">
        <v>33</v>
      </c>
      <c r="D37" s="22"/>
      <c r="E37" s="22"/>
      <c r="F37" s="22"/>
      <c r="G37" s="26">
        <v>1.5</v>
      </c>
      <c r="H37" s="24">
        <f>G37*C37</f>
        <v>49.5</v>
      </c>
      <c r="I37" s="24">
        <f>G37*D37</f>
        <v>0</v>
      </c>
      <c r="J37" s="24">
        <f>G37*E37</f>
        <v>0</v>
      </c>
      <c r="K37" s="24">
        <f>G37*F37</f>
        <v>0</v>
      </c>
      <c r="L37" s="64">
        <f>G37*$B$7/100</f>
        <v>42</v>
      </c>
    </row>
    <row r="38" spans="1:12" ht="16.5" customHeight="1">
      <c r="A38" s="21"/>
      <c r="B38" s="43"/>
      <c r="C38" s="22"/>
      <c r="D38" s="22"/>
      <c r="E38" s="22"/>
      <c r="F38" s="22"/>
      <c r="G38" s="26"/>
      <c r="H38" s="24">
        <f>G38*C38</f>
        <v>0</v>
      </c>
      <c r="I38" s="24">
        <f>G38*D38</f>
        <v>0</v>
      </c>
      <c r="J38" s="24">
        <f>G38*E38</f>
        <v>0</v>
      </c>
      <c r="K38" s="24">
        <f>G38*F38</f>
        <v>0</v>
      </c>
      <c r="L38" s="64">
        <f>G38*$B$7/100</f>
        <v>0</v>
      </c>
    </row>
    <row r="39" spans="1:12" ht="15">
      <c r="A39" s="27"/>
      <c r="B39" s="9"/>
      <c r="C39" s="68" t="s">
        <v>19</v>
      </c>
      <c r="D39" s="33"/>
      <c r="E39" s="33"/>
      <c r="F39" s="33"/>
      <c r="G39" s="34"/>
      <c r="H39" s="24">
        <f>(H7-H40)*-1</f>
        <v>-82.5</v>
      </c>
      <c r="I39" s="24">
        <f>(I7-I40)*-1</f>
        <v>139</v>
      </c>
      <c r="J39" s="24">
        <f>(J7-J40)*-1</f>
        <v>-11</v>
      </c>
      <c r="K39" s="24">
        <f>(K7-K40)*-1</f>
        <v>55.39999999999999</v>
      </c>
      <c r="L39" s="12"/>
    </row>
    <row r="40" spans="1:12" ht="15">
      <c r="A40" s="27"/>
      <c r="B40" s="9"/>
      <c r="C40" s="9"/>
      <c r="D40" s="9"/>
      <c r="E40" s="9"/>
      <c r="F40" s="9"/>
      <c r="G40" s="10" t="s">
        <v>20</v>
      </c>
      <c r="H40" s="24">
        <f>SUM(H10:H38)</f>
        <v>327.5</v>
      </c>
      <c r="I40" s="24">
        <f>SUM(I10:I38)</f>
        <v>253</v>
      </c>
      <c r="J40" s="24">
        <f>SUM(J10:J38)</f>
        <v>1178</v>
      </c>
      <c r="K40" s="24">
        <f>SUM(K10:K38)</f>
        <v>83.39999999999999</v>
      </c>
      <c r="L40" s="12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</sheetData>
  <sheetProtection/>
  <printOptions/>
  <pageMargins left="0.34" right="0.31" top="0.63" bottom="0.984251969" header="0.4921259845" footer="0.4921259845"/>
  <pageSetup fitToHeight="1" fitToWidth="1" horizontalDpi="300" verticalDpi="300" orientation="portrait" paperSize="9" scale="99" r:id="rId1"/>
  <headerFooter alignWithMargins="0">
    <oddFooter>&amp;L&amp;F/&amp;A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Zeros="0" zoomScale="75" zoomScaleNormal="75" zoomScalePageLayoutView="0" workbookViewId="0" topLeftCell="A1">
      <pane ySplit="10830" topLeftCell="A41" activePane="topLeft" state="split"/>
      <selection pane="topLeft" activeCell="N9" sqref="N9"/>
      <selection pane="bottomLeft" activeCell="H42" sqref="H42"/>
    </sheetView>
  </sheetViews>
  <sheetFormatPr defaultColWidth="11.421875" defaultRowHeight="12.75"/>
  <cols>
    <col min="1" max="1" width="9.8515625" style="0" customWidth="1"/>
    <col min="2" max="2" width="20.421875" style="0" customWidth="1"/>
    <col min="3" max="6" width="5.140625" style="0" customWidth="1"/>
    <col min="7" max="7" width="9.28125" style="3" customWidth="1"/>
    <col min="8" max="8" width="6.8515625" style="2" customWidth="1"/>
    <col min="9" max="9" width="7.00390625" style="2" customWidth="1"/>
    <col min="10" max="10" width="8.00390625" style="2" customWidth="1"/>
    <col min="11" max="11" width="7.00390625" style="2" customWidth="1"/>
    <col min="12" max="12" width="9.7109375" style="3" customWidth="1"/>
    <col min="13" max="13" width="3.00390625" style="0" customWidth="1"/>
  </cols>
  <sheetData>
    <row r="1" spans="1:11" ht="26.25">
      <c r="A1" s="4" t="s">
        <v>32</v>
      </c>
      <c r="H1"/>
      <c r="I1"/>
      <c r="J1"/>
      <c r="K1"/>
    </row>
    <row r="2" spans="4:11" ht="15">
      <c r="D2" s="66" t="s">
        <v>43</v>
      </c>
      <c r="G2" s="29" t="s">
        <v>0</v>
      </c>
      <c r="H2" s="11">
        <v>250</v>
      </c>
      <c r="I2" s="11">
        <v>100</v>
      </c>
      <c r="J2" s="11">
        <v>500</v>
      </c>
      <c r="K2" s="11">
        <v>80</v>
      </c>
    </row>
    <row r="3" spans="1:11" ht="23.25">
      <c r="A3" s="5" t="s">
        <v>34</v>
      </c>
      <c r="D3" s="66" t="s">
        <v>35</v>
      </c>
      <c r="G3" s="29" t="s">
        <v>0</v>
      </c>
      <c r="H3" s="11">
        <v>80</v>
      </c>
      <c r="I3" s="11">
        <v>30</v>
      </c>
      <c r="J3" s="11">
        <v>140</v>
      </c>
      <c r="K3" s="11">
        <v>20</v>
      </c>
    </row>
    <row r="4" spans="1:11" ht="23.25">
      <c r="A4" s="5" t="s">
        <v>35</v>
      </c>
      <c r="D4" t="s">
        <v>44</v>
      </c>
      <c r="G4" s="29" t="s">
        <v>1</v>
      </c>
      <c r="H4" s="24"/>
      <c r="I4" s="11">
        <v>85</v>
      </c>
      <c r="J4" s="11">
        <v>145</v>
      </c>
      <c r="K4" s="11">
        <v>20</v>
      </c>
    </row>
    <row r="6" ht="15.75">
      <c r="G6" s="28"/>
    </row>
    <row r="7" spans="1:12" ht="16.5" thickBot="1">
      <c r="A7" s="6" t="s">
        <v>2</v>
      </c>
      <c r="B7" s="7">
        <v>2300</v>
      </c>
      <c r="C7" s="8" t="s">
        <v>3</v>
      </c>
      <c r="D7" s="9"/>
      <c r="E7" s="9"/>
      <c r="F7" s="9"/>
      <c r="G7" s="10" t="s">
        <v>4</v>
      </c>
      <c r="H7" s="11">
        <f>H2+H3</f>
        <v>330</v>
      </c>
      <c r="I7" s="11">
        <f>(I2+I3)*I4/100</f>
        <v>110.5</v>
      </c>
      <c r="J7" s="11">
        <f>(J2+J3)*J4/100</f>
        <v>928</v>
      </c>
      <c r="K7" s="11">
        <f>(K2+K3)*K4/100</f>
        <v>20</v>
      </c>
      <c r="L7" s="12"/>
    </row>
    <row r="8" spans="1:12" ht="15.75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3" t="s">
        <v>5</v>
      </c>
    </row>
    <row r="9" spans="1:12" ht="16.5" thickBot="1">
      <c r="A9" s="14" t="s">
        <v>6</v>
      </c>
      <c r="B9" s="15" t="s">
        <v>7</v>
      </c>
      <c r="C9" s="16" t="s">
        <v>8</v>
      </c>
      <c r="D9" s="16" t="s">
        <v>9</v>
      </c>
      <c r="E9" s="16" t="s">
        <v>10</v>
      </c>
      <c r="F9" s="16" t="s">
        <v>11</v>
      </c>
      <c r="G9" s="17" t="s">
        <v>12</v>
      </c>
      <c r="H9" s="18" t="s">
        <v>8</v>
      </c>
      <c r="I9" s="18" t="s">
        <v>9</v>
      </c>
      <c r="J9" s="18" t="s">
        <v>10</v>
      </c>
      <c r="K9" s="19" t="s">
        <v>11</v>
      </c>
      <c r="L9" s="20" t="s">
        <v>13</v>
      </c>
    </row>
    <row r="10" spans="1:12" ht="16.5" thickBot="1">
      <c r="A10" s="38" t="s">
        <v>14</v>
      </c>
      <c r="B10" s="39"/>
      <c r="C10" s="39"/>
      <c r="D10" s="39"/>
      <c r="E10" s="39"/>
      <c r="F10" s="39"/>
      <c r="G10" s="40"/>
      <c r="H10" s="41"/>
      <c r="I10" s="41"/>
      <c r="J10" s="41"/>
      <c r="K10" s="41"/>
      <c r="L10" s="42"/>
    </row>
    <row r="11" spans="1:13" ht="16.5" customHeight="1">
      <c r="A11" s="61">
        <v>37326</v>
      </c>
      <c r="B11" s="22" t="s">
        <v>36</v>
      </c>
      <c r="C11" s="22">
        <v>105</v>
      </c>
      <c r="D11" s="22">
        <v>224</v>
      </c>
      <c r="E11" s="22">
        <v>462</v>
      </c>
      <c r="F11" s="22">
        <v>56</v>
      </c>
      <c r="G11" s="23">
        <v>0.4</v>
      </c>
      <c r="H11" s="24">
        <f aca="true" t="shared" si="0" ref="H11:H30">G11*C11</f>
        <v>42</v>
      </c>
      <c r="I11" s="24">
        <f aca="true" t="shared" si="1" ref="I11:I30">G11*D11</f>
        <v>89.60000000000001</v>
      </c>
      <c r="J11" s="24">
        <f aca="true" t="shared" si="2" ref="J11:J30">G11*E11</f>
        <v>184.8</v>
      </c>
      <c r="K11" s="24">
        <f aca="true" t="shared" si="3" ref="K11:K30">G11*F11</f>
        <v>22.400000000000002</v>
      </c>
      <c r="L11" s="62">
        <f aca="true" t="shared" si="4" ref="L11:L30">G11*$B$7/100</f>
        <v>9.2</v>
      </c>
      <c r="M11" s="9"/>
    </row>
    <row r="12" spans="1:12" ht="16.5" customHeight="1">
      <c r="A12" s="61">
        <v>37333</v>
      </c>
      <c r="B12" s="63" t="s">
        <v>37</v>
      </c>
      <c r="C12" s="22">
        <v>10</v>
      </c>
      <c r="D12" s="22"/>
      <c r="E12" s="22">
        <v>20</v>
      </c>
      <c r="F12" s="22">
        <v>3</v>
      </c>
      <c r="G12" s="26">
        <v>10</v>
      </c>
      <c r="H12" s="24">
        <f t="shared" si="0"/>
        <v>100</v>
      </c>
      <c r="I12" s="24">
        <f t="shared" si="1"/>
        <v>0</v>
      </c>
      <c r="J12" s="24">
        <f t="shared" si="2"/>
        <v>200</v>
      </c>
      <c r="K12" s="24">
        <f t="shared" si="3"/>
        <v>30</v>
      </c>
      <c r="L12" s="64">
        <f t="shared" si="4"/>
        <v>230</v>
      </c>
    </row>
    <row r="13" spans="1:12" ht="16.5" customHeight="1">
      <c r="A13" s="61">
        <v>37340</v>
      </c>
      <c r="B13" s="43"/>
      <c r="C13" s="22"/>
      <c r="D13" s="22"/>
      <c r="E13" s="22"/>
      <c r="F13" s="22"/>
      <c r="G13" s="26"/>
      <c r="H13" s="24">
        <f t="shared" si="0"/>
        <v>0</v>
      </c>
      <c r="I13" s="24">
        <f t="shared" si="1"/>
        <v>0</v>
      </c>
      <c r="J13" s="24">
        <f t="shared" si="2"/>
        <v>0</v>
      </c>
      <c r="K13" s="24">
        <f t="shared" si="3"/>
        <v>0</v>
      </c>
      <c r="L13" s="64">
        <f t="shared" si="4"/>
        <v>0</v>
      </c>
    </row>
    <row r="14" spans="1:12" ht="16.5" customHeight="1">
      <c r="A14" s="65" t="s">
        <v>15</v>
      </c>
      <c r="B14" s="37"/>
      <c r="C14" s="22"/>
      <c r="D14" s="22"/>
      <c r="E14" s="22"/>
      <c r="F14" s="22"/>
      <c r="G14" s="26"/>
      <c r="H14" s="24">
        <f t="shared" si="0"/>
        <v>0</v>
      </c>
      <c r="I14" s="24">
        <f t="shared" si="1"/>
        <v>0</v>
      </c>
      <c r="J14" s="24">
        <f t="shared" si="2"/>
        <v>0</v>
      </c>
      <c r="K14" s="24">
        <f t="shared" si="3"/>
        <v>0</v>
      </c>
      <c r="L14" s="64">
        <f t="shared" si="4"/>
        <v>0</v>
      </c>
    </row>
    <row r="15" spans="1:12" ht="16.5" customHeight="1">
      <c r="A15" s="61">
        <v>37347</v>
      </c>
      <c r="B15" s="22" t="s">
        <v>38</v>
      </c>
      <c r="C15" s="22">
        <v>19</v>
      </c>
      <c r="D15" s="22">
        <v>6</v>
      </c>
      <c r="E15" s="22">
        <v>20</v>
      </c>
      <c r="F15" s="22">
        <v>3</v>
      </c>
      <c r="G15" s="26">
        <v>0.5</v>
      </c>
      <c r="H15" s="24">
        <f t="shared" si="0"/>
        <v>9.5</v>
      </c>
      <c r="I15" s="24">
        <f t="shared" si="1"/>
        <v>3</v>
      </c>
      <c r="J15" s="24">
        <f t="shared" si="2"/>
        <v>10</v>
      </c>
      <c r="K15" s="24">
        <f t="shared" si="3"/>
        <v>1.5</v>
      </c>
      <c r="L15" s="64">
        <f t="shared" si="4"/>
        <v>11.5</v>
      </c>
    </row>
    <row r="16" spans="1:12" ht="16.5" customHeight="1">
      <c r="A16" s="61"/>
      <c r="B16" s="37"/>
      <c r="C16" s="22"/>
      <c r="D16" s="22"/>
      <c r="E16" s="22"/>
      <c r="F16" s="22"/>
      <c r="G16" s="26"/>
      <c r="H16" s="24">
        <f t="shared" si="0"/>
        <v>0</v>
      </c>
      <c r="I16" s="24">
        <f t="shared" si="1"/>
        <v>0</v>
      </c>
      <c r="J16" s="24">
        <f t="shared" si="2"/>
        <v>0</v>
      </c>
      <c r="K16" s="24">
        <f t="shared" si="3"/>
        <v>0</v>
      </c>
      <c r="L16" s="64">
        <f t="shared" si="4"/>
        <v>0</v>
      </c>
    </row>
    <row r="17" spans="1:12" ht="17.25" customHeight="1">
      <c r="A17" s="61">
        <v>37354</v>
      </c>
      <c r="B17" s="22" t="s">
        <v>38</v>
      </c>
      <c r="C17" s="22">
        <v>19</v>
      </c>
      <c r="D17" s="22">
        <v>6</v>
      </c>
      <c r="E17" s="22">
        <v>20</v>
      </c>
      <c r="F17" s="22">
        <v>3</v>
      </c>
      <c r="G17" s="26">
        <v>0.5</v>
      </c>
      <c r="H17" s="24">
        <f t="shared" si="0"/>
        <v>9.5</v>
      </c>
      <c r="I17" s="24">
        <f t="shared" si="1"/>
        <v>3</v>
      </c>
      <c r="J17" s="24">
        <f t="shared" si="2"/>
        <v>10</v>
      </c>
      <c r="K17" s="24">
        <f t="shared" si="3"/>
        <v>1.5</v>
      </c>
      <c r="L17" s="64">
        <f t="shared" si="4"/>
        <v>11.5</v>
      </c>
    </row>
    <row r="18" spans="1:12" ht="17.25" customHeight="1">
      <c r="A18" s="61"/>
      <c r="B18" s="37"/>
      <c r="C18" s="22"/>
      <c r="D18" s="22"/>
      <c r="E18" s="22"/>
      <c r="F18" s="22"/>
      <c r="G18" s="26"/>
      <c r="H18" s="24">
        <f t="shared" si="0"/>
        <v>0</v>
      </c>
      <c r="I18" s="24">
        <f t="shared" si="1"/>
        <v>0</v>
      </c>
      <c r="J18" s="24">
        <f t="shared" si="2"/>
        <v>0</v>
      </c>
      <c r="K18" s="24">
        <f t="shared" si="3"/>
        <v>0</v>
      </c>
      <c r="L18" s="64">
        <f t="shared" si="4"/>
        <v>0</v>
      </c>
    </row>
    <row r="19" spans="1:12" ht="16.5" customHeight="1">
      <c r="A19" s="61">
        <v>37361</v>
      </c>
      <c r="B19" s="22" t="s">
        <v>38</v>
      </c>
      <c r="C19" s="22">
        <v>19</v>
      </c>
      <c r="D19" s="22">
        <v>6</v>
      </c>
      <c r="E19" s="22">
        <v>20</v>
      </c>
      <c r="F19" s="22">
        <v>3</v>
      </c>
      <c r="G19" s="26">
        <v>0.5</v>
      </c>
      <c r="H19" s="24">
        <f t="shared" si="0"/>
        <v>9.5</v>
      </c>
      <c r="I19" s="24">
        <f t="shared" si="1"/>
        <v>3</v>
      </c>
      <c r="J19" s="24">
        <f t="shared" si="2"/>
        <v>10</v>
      </c>
      <c r="K19" s="24">
        <f t="shared" si="3"/>
        <v>1.5</v>
      </c>
      <c r="L19" s="64">
        <f t="shared" si="4"/>
        <v>11.5</v>
      </c>
    </row>
    <row r="20" spans="1:12" ht="16.5" customHeight="1">
      <c r="A20" s="61"/>
      <c r="B20" s="37"/>
      <c r="C20" s="22"/>
      <c r="D20" s="22"/>
      <c r="E20" s="22"/>
      <c r="F20" s="22"/>
      <c r="G20" s="26"/>
      <c r="H20" s="24">
        <f t="shared" si="0"/>
        <v>0</v>
      </c>
      <c r="I20" s="24">
        <f t="shared" si="1"/>
        <v>0</v>
      </c>
      <c r="J20" s="24">
        <f t="shared" si="2"/>
        <v>0</v>
      </c>
      <c r="K20" s="24">
        <f t="shared" si="3"/>
        <v>0</v>
      </c>
      <c r="L20" s="64">
        <f t="shared" si="4"/>
        <v>0</v>
      </c>
    </row>
    <row r="21" spans="1:12" ht="16.5" customHeight="1">
      <c r="A21" s="61">
        <v>37375</v>
      </c>
      <c r="B21" s="25" t="s">
        <v>39</v>
      </c>
      <c r="C21" s="22">
        <v>15</v>
      </c>
      <c r="D21" s="22">
        <v>5</v>
      </c>
      <c r="E21" s="22">
        <v>30</v>
      </c>
      <c r="F21" s="22">
        <v>3</v>
      </c>
      <c r="G21" s="26">
        <v>1.1</v>
      </c>
      <c r="H21" s="24">
        <f t="shared" si="0"/>
        <v>16.5</v>
      </c>
      <c r="I21" s="24">
        <f t="shared" si="1"/>
        <v>5.5</v>
      </c>
      <c r="J21" s="24">
        <f t="shared" si="2"/>
        <v>33</v>
      </c>
      <c r="K21" s="24">
        <f t="shared" si="3"/>
        <v>3.3000000000000003</v>
      </c>
      <c r="L21" s="64">
        <f t="shared" si="4"/>
        <v>25.3</v>
      </c>
    </row>
    <row r="22" spans="1:12" ht="16.5" customHeight="1">
      <c r="A22" s="61">
        <v>37382</v>
      </c>
      <c r="B22" s="25" t="s">
        <v>31</v>
      </c>
      <c r="C22" s="22">
        <v>13</v>
      </c>
      <c r="D22" s="22"/>
      <c r="E22" s="22">
        <v>46</v>
      </c>
      <c r="F22" s="22"/>
      <c r="G22" s="26">
        <v>1.1</v>
      </c>
      <c r="H22" s="24">
        <f t="shared" si="0"/>
        <v>14.3</v>
      </c>
      <c r="I22" s="24">
        <f t="shared" si="1"/>
        <v>0</v>
      </c>
      <c r="J22" s="24">
        <f t="shared" si="2"/>
        <v>50.6</v>
      </c>
      <c r="K22" s="24">
        <f t="shared" si="3"/>
        <v>0</v>
      </c>
      <c r="L22" s="64">
        <f t="shared" si="4"/>
        <v>25.3</v>
      </c>
    </row>
    <row r="23" spans="1:12" ht="16.5" customHeight="1">
      <c r="A23" s="61">
        <v>37389</v>
      </c>
      <c r="B23" s="25" t="s">
        <v>39</v>
      </c>
      <c r="C23" s="22">
        <v>15</v>
      </c>
      <c r="D23" s="22">
        <v>5</v>
      </c>
      <c r="E23" s="22">
        <v>30</v>
      </c>
      <c r="F23" s="22">
        <v>3</v>
      </c>
      <c r="G23" s="26">
        <v>1.1</v>
      </c>
      <c r="H23" s="24">
        <f t="shared" si="0"/>
        <v>16.5</v>
      </c>
      <c r="I23" s="24">
        <f t="shared" si="1"/>
        <v>5.5</v>
      </c>
      <c r="J23" s="24">
        <f t="shared" si="2"/>
        <v>33</v>
      </c>
      <c r="K23" s="24">
        <f t="shared" si="3"/>
        <v>3.3000000000000003</v>
      </c>
      <c r="L23" s="64">
        <f t="shared" si="4"/>
        <v>25.3</v>
      </c>
    </row>
    <row r="24" spans="1:12" ht="16.5" customHeight="1">
      <c r="A24" s="61">
        <v>37396</v>
      </c>
      <c r="B24" s="25" t="s">
        <v>31</v>
      </c>
      <c r="C24" s="22">
        <v>13</v>
      </c>
      <c r="D24" s="22"/>
      <c r="E24" s="22">
        <v>46</v>
      </c>
      <c r="F24" s="22"/>
      <c r="G24" s="26">
        <v>1.1</v>
      </c>
      <c r="H24" s="24">
        <f t="shared" si="0"/>
        <v>14.3</v>
      </c>
      <c r="I24" s="24">
        <f t="shared" si="1"/>
        <v>0</v>
      </c>
      <c r="J24" s="24">
        <f t="shared" si="2"/>
        <v>50.6</v>
      </c>
      <c r="K24" s="24">
        <f t="shared" si="3"/>
        <v>0</v>
      </c>
      <c r="L24" s="64">
        <f t="shared" si="4"/>
        <v>25.3</v>
      </c>
    </row>
    <row r="25" spans="1:12" ht="16.5" customHeight="1">
      <c r="A25" s="61">
        <v>37403</v>
      </c>
      <c r="B25" s="25" t="s">
        <v>39</v>
      </c>
      <c r="C25" s="22">
        <v>15</v>
      </c>
      <c r="D25" s="22">
        <v>5</v>
      </c>
      <c r="E25" s="22">
        <v>30</v>
      </c>
      <c r="F25" s="22">
        <v>3</v>
      </c>
      <c r="G25" s="26">
        <v>1.1</v>
      </c>
      <c r="H25" s="24">
        <f t="shared" si="0"/>
        <v>16.5</v>
      </c>
      <c r="I25" s="24">
        <f t="shared" si="1"/>
        <v>5.5</v>
      </c>
      <c r="J25" s="24">
        <f t="shared" si="2"/>
        <v>33</v>
      </c>
      <c r="K25" s="24">
        <f t="shared" si="3"/>
        <v>3.3000000000000003</v>
      </c>
      <c r="L25" s="64">
        <f t="shared" si="4"/>
        <v>25.3</v>
      </c>
    </row>
    <row r="26" spans="1:12" ht="16.5" customHeight="1">
      <c r="A26" s="61">
        <v>37410</v>
      </c>
      <c r="B26" s="25" t="s">
        <v>31</v>
      </c>
      <c r="C26" s="22">
        <v>13</v>
      </c>
      <c r="D26" s="22"/>
      <c r="E26" s="22">
        <v>46</v>
      </c>
      <c r="F26" s="22"/>
      <c r="G26" s="26">
        <v>1.1</v>
      </c>
      <c r="H26" s="24">
        <f t="shared" si="0"/>
        <v>14.3</v>
      </c>
      <c r="I26" s="24">
        <f t="shared" si="1"/>
        <v>0</v>
      </c>
      <c r="J26" s="24">
        <f t="shared" si="2"/>
        <v>50.6</v>
      </c>
      <c r="K26" s="24">
        <f t="shared" si="3"/>
        <v>0</v>
      </c>
      <c r="L26" s="64">
        <f t="shared" si="4"/>
        <v>25.3</v>
      </c>
    </row>
    <row r="27" spans="1:12" ht="16.5" customHeight="1">
      <c r="A27" s="61">
        <v>37417</v>
      </c>
      <c r="B27" s="25" t="s">
        <v>31</v>
      </c>
      <c r="C27" s="22">
        <v>13</v>
      </c>
      <c r="D27" s="22"/>
      <c r="E27" s="22">
        <v>46</v>
      </c>
      <c r="F27" s="22"/>
      <c r="G27" s="26">
        <v>1.1</v>
      </c>
      <c r="H27" s="24">
        <f t="shared" si="0"/>
        <v>14.3</v>
      </c>
      <c r="I27" s="24">
        <f t="shared" si="1"/>
        <v>0</v>
      </c>
      <c r="J27" s="24">
        <f t="shared" si="2"/>
        <v>50.6</v>
      </c>
      <c r="K27" s="24">
        <f t="shared" si="3"/>
        <v>0</v>
      </c>
      <c r="L27" s="64">
        <f t="shared" si="4"/>
        <v>25.3</v>
      </c>
    </row>
    <row r="28" spans="1:12" ht="16.5" customHeight="1">
      <c r="A28" s="61">
        <v>37424</v>
      </c>
      <c r="B28" s="25" t="s">
        <v>31</v>
      </c>
      <c r="C28" s="22">
        <v>13</v>
      </c>
      <c r="D28" s="22"/>
      <c r="E28" s="22">
        <v>46</v>
      </c>
      <c r="F28" s="22"/>
      <c r="G28" s="26">
        <v>1.1</v>
      </c>
      <c r="H28" s="24">
        <f t="shared" si="0"/>
        <v>14.3</v>
      </c>
      <c r="I28" s="24">
        <f t="shared" si="1"/>
        <v>0</v>
      </c>
      <c r="J28" s="24">
        <f t="shared" si="2"/>
        <v>50.6</v>
      </c>
      <c r="K28" s="24">
        <f t="shared" si="3"/>
        <v>0</v>
      </c>
      <c r="L28" s="64">
        <f t="shared" si="4"/>
        <v>25.3</v>
      </c>
    </row>
    <row r="29" spans="1:12" ht="16.5" customHeight="1">
      <c r="A29" s="61">
        <v>37431</v>
      </c>
      <c r="B29" s="25" t="s">
        <v>31</v>
      </c>
      <c r="C29" s="22">
        <v>13</v>
      </c>
      <c r="D29" s="22"/>
      <c r="E29" s="22">
        <v>46</v>
      </c>
      <c r="F29" s="22"/>
      <c r="G29" s="26">
        <v>1.1</v>
      </c>
      <c r="H29" s="24">
        <f t="shared" si="0"/>
        <v>14.3</v>
      </c>
      <c r="I29" s="24">
        <f t="shared" si="1"/>
        <v>0</v>
      </c>
      <c r="J29" s="24">
        <f t="shared" si="2"/>
        <v>50.6</v>
      </c>
      <c r="K29" s="24">
        <f t="shared" si="3"/>
        <v>0</v>
      </c>
      <c r="L29" s="64">
        <f t="shared" si="4"/>
        <v>25.3</v>
      </c>
    </row>
    <row r="30" spans="1:12" ht="16.5" customHeight="1">
      <c r="A30" s="44" t="s">
        <v>17</v>
      </c>
      <c r="B30" s="37"/>
      <c r="C30" s="45"/>
      <c r="D30" s="45"/>
      <c r="E30" s="45"/>
      <c r="F30" s="45"/>
      <c r="G30" s="26"/>
      <c r="H30" s="24">
        <f t="shared" si="0"/>
        <v>0</v>
      </c>
      <c r="I30" s="24">
        <f t="shared" si="1"/>
        <v>0</v>
      </c>
      <c r="J30" s="24">
        <f t="shared" si="2"/>
        <v>0</v>
      </c>
      <c r="K30" s="24">
        <f t="shared" si="3"/>
        <v>0</v>
      </c>
      <c r="L30" s="64">
        <f t="shared" si="4"/>
        <v>0</v>
      </c>
    </row>
    <row r="31" spans="1:12" ht="16.5" customHeight="1">
      <c r="A31" s="44" t="s">
        <v>40</v>
      </c>
      <c r="B31" s="46"/>
      <c r="C31" s="45"/>
      <c r="D31" s="45"/>
      <c r="E31" s="45"/>
      <c r="F31" s="45"/>
      <c r="G31" s="47"/>
      <c r="H31" s="48"/>
      <c r="I31" s="48"/>
      <c r="J31" s="48"/>
      <c r="K31" s="48"/>
      <c r="L31" s="47"/>
    </row>
    <row r="32" spans="1:12" ht="16.5" customHeight="1" thickBot="1">
      <c r="A32" s="44" t="s">
        <v>41</v>
      </c>
      <c r="B32" s="46"/>
      <c r="C32" s="49"/>
      <c r="D32" s="49"/>
      <c r="E32" s="49"/>
      <c r="F32" s="49"/>
      <c r="G32" s="47"/>
      <c r="H32" s="48"/>
      <c r="I32" s="48"/>
      <c r="J32" s="48"/>
      <c r="K32" s="48"/>
      <c r="L32" s="47"/>
    </row>
    <row r="33" spans="1:12" ht="16.5" customHeight="1">
      <c r="A33" s="21"/>
      <c r="B33" s="50" t="s">
        <v>16</v>
      </c>
      <c r="C33" s="51">
        <v>27</v>
      </c>
      <c r="D33" s="51"/>
      <c r="E33" s="51"/>
      <c r="F33" s="51"/>
      <c r="G33" s="52"/>
      <c r="H33" s="53">
        <f>G33*C33</f>
        <v>0</v>
      </c>
      <c r="I33" s="53">
        <f>G33*D33</f>
        <v>0</v>
      </c>
      <c r="J33" s="53">
        <f>G33*E33</f>
        <v>0</v>
      </c>
      <c r="K33" s="53">
        <f>G33*F33</f>
        <v>0</v>
      </c>
      <c r="L33" s="52">
        <f>G33*$B$7/100</f>
        <v>0</v>
      </c>
    </row>
    <row r="34" spans="1:12" ht="16.5" customHeight="1" thickBot="1">
      <c r="A34" s="21"/>
      <c r="B34" s="54" t="s">
        <v>42</v>
      </c>
      <c r="C34" s="55"/>
      <c r="D34" s="55"/>
      <c r="E34" s="55">
        <v>50</v>
      </c>
      <c r="F34" s="55"/>
      <c r="G34" s="56">
        <v>0.2</v>
      </c>
      <c r="H34" s="57">
        <f>G34*C34</f>
        <v>0</v>
      </c>
      <c r="I34" s="57">
        <f>G34*D34</f>
        <v>0</v>
      </c>
      <c r="J34" s="57">
        <f>G34*E34</f>
        <v>10</v>
      </c>
      <c r="K34" s="57">
        <f>G34*F34</f>
        <v>0</v>
      </c>
      <c r="L34" s="56">
        <f>G34*$B$7/100</f>
        <v>4.6</v>
      </c>
    </row>
    <row r="35" spans="1:12" ht="16.5" customHeight="1">
      <c r="A35" s="21"/>
      <c r="B35" s="37"/>
      <c r="C35" s="22"/>
      <c r="D35" s="22"/>
      <c r="E35" s="22"/>
      <c r="F35" s="22"/>
      <c r="G35" s="26"/>
      <c r="H35" s="24">
        <f>(H33+H34)*6</f>
        <v>0</v>
      </c>
      <c r="I35" s="24">
        <f>(I33+I34)*6</f>
        <v>0</v>
      </c>
      <c r="J35" s="24">
        <f>(J33+J34)*6</f>
        <v>60</v>
      </c>
      <c r="K35" s="24">
        <f>(K33+K34)*6</f>
        <v>0</v>
      </c>
      <c r="L35" s="26">
        <f>G35*$B$7/100</f>
        <v>0</v>
      </c>
    </row>
    <row r="36" spans="1:12" ht="16.5" customHeight="1">
      <c r="A36" s="21"/>
      <c r="B36" s="37"/>
      <c r="C36" s="22"/>
      <c r="D36" s="22"/>
      <c r="E36" s="22"/>
      <c r="F36" s="22"/>
      <c r="G36" s="26"/>
      <c r="H36" s="24">
        <f>G36*C36</f>
        <v>0</v>
      </c>
      <c r="I36" s="24">
        <f>G36*D36</f>
        <v>0</v>
      </c>
      <c r="J36" s="24">
        <f>G36*E36</f>
        <v>0</v>
      </c>
      <c r="K36" s="24">
        <f>G36*F36</f>
        <v>0</v>
      </c>
      <c r="L36" s="26">
        <f>G36*$B$7/100</f>
        <v>0</v>
      </c>
    </row>
    <row r="37" spans="1:12" ht="16.5" customHeight="1">
      <c r="A37" s="21"/>
      <c r="B37" s="37"/>
      <c r="C37" s="22"/>
      <c r="D37" s="22"/>
      <c r="E37" s="22"/>
      <c r="F37" s="22"/>
      <c r="G37" s="26"/>
      <c r="H37" s="24">
        <f>G37*C37</f>
        <v>0</v>
      </c>
      <c r="I37" s="24">
        <f>G37*D37</f>
        <v>0</v>
      </c>
      <c r="J37" s="24">
        <f>G37*E37</f>
        <v>0</v>
      </c>
      <c r="K37" s="24">
        <f>G37*F37</f>
        <v>0</v>
      </c>
      <c r="L37" s="26">
        <f>G37*$B$7/100</f>
        <v>0</v>
      </c>
    </row>
    <row r="38" spans="1:12" ht="16.5" customHeight="1">
      <c r="A38" s="21"/>
      <c r="B38" s="43"/>
      <c r="C38" s="22"/>
      <c r="D38" s="22"/>
      <c r="E38" s="22"/>
      <c r="F38" s="22"/>
      <c r="G38" s="26"/>
      <c r="H38" s="24"/>
      <c r="I38" s="24"/>
      <c r="J38" s="24"/>
      <c r="K38" s="24"/>
      <c r="L38" s="26"/>
    </row>
    <row r="39" spans="1:12" ht="16.5" customHeight="1">
      <c r="A39" s="21">
        <v>36052</v>
      </c>
      <c r="B39" s="25" t="s">
        <v>31</v>
      </c>
      <c r="C39" s="22">
        <v>13</v>
      </c>
      <c r="D39" s="22"/>
      <c r="E39" s="22">
        <v>46</v>
      </c>
      <c r="F39" s="22"/>
      <c r="G39" s="26">
        <v>1</v>
      </c>
      <c r="H39" s="24">
        <f>G39*C39</f>
        <v>13</v>
      </c>
      <c r="I39" s="24">
        <f>G39*D39</f>
        <v>0</v>
      </c>
      <c r="J39" s="24">
        <f>G39*E39</f>
        <v>46</v>
      </c>
      <c r="K39" s="24">
        <f>G39*F39</f>
        <v>0</v>
      </c>
      <c r="L39" s="64">
        <f>G39*$B$7/100</f>
        <v>23</v>
      </c>
    </row>
    <row r="40" spans="1:12" ht="16.5" customHeight="1">
      <c r="A40" s="21"/>
      <c r="B40" s="43"/>
      <c r="C40" s="22"/>
      <c r="D40" s="22"/>
      <c r="E40" s="22"/>
      <c r="F40" s="22"/>
      <c r="G40" s="26"/>
      <c r="H40" s="24">
        <f>G40*C40</f>
        <v>0</v>
      </c>
      <c r="I40" s="24">
        <f>G40*D40</f>
        <v>0</v>
      </c>
      <c r="J40" s="24">
        <f>G40*E40</f>
        <v>0</v>
      </c>
      <c r="K40" s="24">
        <f>G40*F40</f>
        <v>0</v>
      </c>
      <c r="L40" s="64">
        <f>G40*$B$7/100</f>
        <v>0</v>
      </c>
    </row>
    <row r="41" spans="1:12" ht="16.5" customHeight="1">
      <c r="A41" s="21"/>
      <c r="B41" s="43"/>
      <c r="C41" s="22"/>
      <c r="D41" s="22"/>
      <c r="E41" s="22"/>
      <c r="F41" s="22"/>
      <c r="G41" s="26"/>
      <c r="H41" s="24">
        <f>G41*C41</f>
        <v>0</v>
      </c>
      <c r="I41" s="24">
        <f>G41*D41</f>
        <v>0</v>
      </c>
      <c r="J41" s="24">
        <f>G41*E41</f>
        <v>0</v>
      </c>
      <c r="K41" s="24">
        <f>G41*F41</f>
        <v>0</v>
      </c>
      <c r="L41" s="64">
        <f>G41*$B$7/100</f>
        <v>0</v>
      </c>
    </row>
    <row r="42" spans="1:12" ht="15">
      <c r="A42" s="27"/>
      <c r="B42" s="9"/>
      <c r="C42" s="32" t="s">
        <v>19</v>
      </c>
      <c r="D42" s="33"/>
      <c r="E42" s="33"/>
      <c r="F42" s="33"/>
      <c r="G42" s="34"/>
      <c r="H42" s="24">
        <f>(H7-H43)*-1</f>
        <v>-11.199999999999932</v>
      </c>
      <c r="I42" s="24">
        <f>(I7-I43)*-1</f>
        <v>4.6000000000000085</v>
      </c>
      <c r="J42" s="24">
        <f>(J7-J43)*-1</f>
        <v>-4.599999999999795</v>
      </c>
      <c r="K42" s="24">
        <f>(K7-K43)*-1</f>
        <v>46.8</v>
      </c>
      <c r="L42" s="12"/>
    </row>
    <row r="43" spans="1:12" ht="15">
      <c r="A43" s="27"/>
      <c r="B43" s="9"/>
      <c r="C43" s="9"/>
      <c r="D43" s="9"/>
      <c r="E43" s="9"/>
      <c r="F43" s="9"/>
      <c r="G43" s="10" t="s">
        <v>20</v>
      </c>
      <c r="H43" s="24">
        <f>SUM(H11:H30)+SUM(H35:H41)</f>
        <v>318.80000000000007</v>
      </c>
      <c r="I43" s="24">
        <f>SUM(I11:I30)+SUM(I35:I41)</f>
        <v>115.10000000000001</v>
      </c>
      <c r="J43" s="24">
        <f>SUM(J11:J30)+SUM(J35:J41)</f>
        <v>923.4000000000002</v>
      </c>
      <c r="K43" s="24">
        <f>SUM(K11:K30)+SUM(K35:K41)</f>
        <v>66.8</v>
      </c>
      <c r="L43" s="12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sheetProtection/>
  <printOptions/>
  <pageMargins left="0.34" right="0.31" top="0.63" bottom="0.984251969" header="0.4921259845" footer="0.4921259845"/>
  <pageSetup horizontalDpi="300" verticalDpi="300" orientation="portrait" paperSize="9" r:id="rId1"/>
  <headerFooter alignWithMargins="0">
    <oddFooter>&amp;L&amp;F/&amp;A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showGridLines="0" showZeros="0" zoomScale="85" zoomScaleNormal="85" zoomScalePageLayoutView="0" workbookViewId="0" topLeftCell="A1">
      <pane ySplit="12330" topLeftCell="A36" activePane="topLeft" state="split"/>
      <selection pane="topLeft" activeCell="Q13" sqref="Q13"/>
      <selection pane="bottomLeft" activeCell="C36" sqref="C36:G37"/>
    </sheetView>
  </sheetViews>
  <sheetFormatPr defaultColWidth="11.421875" defaultRowHeight="12.75"/>
  <cols>
    <col min="1" max="1" width="9.8515625" style="0" customWidth="1"/>
    <col min="2" max="2" width="20.421875" style="0" customWidth="1"/>
    <col min="3" max="6" width="5.140625" style="0" customWidth="1"/>
    <col min="7" max="7" width="9.28125" style="3" customWidth="1"/>
    <col min="8" max="9" width="7.00390625" style="2" customWidth="1"/>
    <col min="10" max="10" width="8.140625" style="2" customWidth="1"/>
    <col min="11" max="11" width="7.00390625" style="2" customWidth="1"/>
    <col min="12" max="12" width="9.7109375" style="3" customWidth="1"/>
    <col min="13" max="13" width="3.00390625" style="0" customWidth="1"/>
    <col min="14" max="14" width="12.7109375" style="0" customWidth="1"/>
  </cols>
  <sheetData>
    <row r="1" spans="1:19" ht="26.25">
      <c r="A1" s="4" t="s">
        <v>32</v>
      </c>
      <c r="H1"/>
      <c r="I1"/>
      <c r="J1"/>
      <c r="K1"/>
      <c r="O1" s="60"/>
      <c r="P1" s="60"/>
      <c r="Q1" s="60"/>
      <c r="R1" s="60"/>
      <c r="S1" s="60"/>
    </row>
    <row r="2" spans="7:11" ht="15">
      <c r="G2" s="29" t="s">
        <v>0</v>
      </c>
      <c r="H2" s="11">
        <v>100</v>
      </c>
      <c r="I2" s="11">
        <v>34</v>
      </c>
      <c r="J2" s="11">
        <v>121</v>
      </c>
      <c r="K2" s="11">
        <v>20</v>
      </c>
    </row>
    <row r="3" spans="1:14" ht="23.25">
      <c r="A3" s="5" t="s">
        <v>50</v>
      </c>
      <c r="C3" s="5"/>
      <c r="G3" s="29" t="s">
        <v>1</v>
      </c>
      <c r="H3" s="24" t="s">
        <v>21</v>
      </c>
      <c r="I3" s="11">
        <v>40</v>
      </c>
      <c r="J3" s="11">
        <v>110</v>
      </c>
      <c r="K3" s="11">
        <v>90</v>
      </c>
      <c r="N3" s="59"/>
    </row>
    <row r="5" ht="15.75">
      <c r="G5" s="28"/>
    </row>
    <row r="6" spans="1:12" ht="16.5" thickBot="1">
      <c r="A6" s="6" t="s">
        <v>2</v>
      </c>
      <c r="B6" s="7">
        <v>1000</v>
      </c>
      <c r="C6" s="8" t="s">
        <v>3</v>
      </c>
      <c r="D6" s="9"/>
      <c r="E6" s="9"/>
      <c r="F6" s="9"/>
      <c r="G6" s="10" t="s">
        <v>4</v>
      </c>
      <c r="H6" s="11">
        <f>H2</f>
        <v>100</v>
      </c>
      <c r="I6" s="11">
        <f>I2*I3/100</f>
        <v>13.6</v>
      </c>
      <c r="J6" s="11">
        <f>J2*J3/100</f>
        <v>133.1</v>
      </c>
      <c r="K6" s="11">
        <f>K2*K3/100</f>
        <v>18</v>
      </c>
      <c r="L6" s="12"/>
    </row>
    <row r="7" spans="1:12" ht="15.7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3" t="s">
        <v>5</v>
      </c>
    </row>
    <row r="8" spans="1:12" ht="16.5" thickBot="1">
      <c r="A8" s="14" t="s">
        <v>6</v>
      </c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 t="s">
        <v>12</v>
      </c>
      <c r="H8" s="18" t="s">
        <v>8</v>
      </c>
      <c r="I8" s="18" t="s">
        <v>9</v>
      </c>
      <c r="J8" s="18" t="s">
        <v>10</v>
      </c>
      <c r="K8" s="19" t="s">
        <v>11</v>
      </c>
      <c r="L8" s="20" t="s">
        <v>13</v>
      </c>
    </row>
    <row r="9" spans="1:12" ht="15">
      <c r="A9" s="21" t="s">
        <v>22</v>
      </c>
      <c r="B9" s="22"/>
      <c r="C9" s="22"/>
      <c r="D9" s="22"/>
      <c r="E9" s="22"/>
      <c r="F9" s="22"/>
      <c r="G9" s="23"/>
      <c r="H9" s="24">
        <f aca="true" t="shared" si="0" ref="H9:H35">G9*C9</f>
        <v>0</v>
      </c>
      <c r="I9" s="24">
        <f aca="true" t="shared" si="1" ref="I9:I35">G9*D9</f>
        <v>0</v>
      </c>
      <c r="J9" s="24">
        <f aca="true" t="shared" si="2" ref="J9:J35">G9*E9</f>
        <v>0</v>
      </c>
      <c r="K9" s="24">
        <f aca="true" t="shared" si="3" ref="K9:K35">G9*F9</f>
        <v>0</v>
      </c>
      <c r="L9" s="23">
        <f aca="true" t="shared" si="4" ref="L9:L35">G9*$B$6/100</f>
        <v>0</v>
      </c>
    </row>
    <row r="10" spans="1:12" ht="15">
      <c r="A10" s="21"/>
      <c r="B10" s="22" t="s">
        <v>23</v>
      </c>
      <c r="C10" s="22"/>
      <c r="D10" s="22"/>
      <c r="E10" s="22">
        <v>28</v>
      </c>
      <c r="F10" s="22">
        <v>6</v>
      </c>
      <c r="G10" s="26">
        <v>2.8</v>
      </c>
      <c r="H10" s="24">
        <f t="shared" si="0"/>
        <v>0</v>
      </c>
      <c r="I10" s="24">
        <f t="shared" si="1"/>
        <v>0</v>
      </c>
      <c r="J10" s="24">
        <f t="shared" si="2"/>
        <v>78.39999999999999</v>
      </c>
      <c r="K10" s="24">
        <f t="shared" si="3"/>
        <v>16.799999999999997</v>
      </c>
      <c r="L10" s="26">
        <f t="shared" si="4"/>
        <v>28</v>
      </c>
    </row>
    <row r="11" spans="1:12" ht="15">
      <c r="A11" s="21"/>
      <c r="B11" s="22"/>
      <c r="C11" s="22"/>
      <c r="D11" s="22"/>
      <c r="E11" s="22"/>
      <c r="F11" s="22"/>
      <c r="G11" s="26"/>
      <c r="H11" s="24">
        <f t="shared" si="0"/>
        <v>0</v>
      </c>
      <c r="I11" s="24">
        <f t="shared" si="1"/>
        <v>0</v>
      </c>
      <c r="J11" s="24">
        <f t="shared" si="2"/>
        <v>0</v>
      </c>
      <c r="K11" s="24">
        <f t="shared" si="3"/>
        <v>0</v>
      </c>
      <c r="L11" s="26">
        <f t="shared" si="4"/>
        <v>0</v>
      </c>
    </row>
    <row r="12" spans="1:12" ht="15">
      <c r="A12" s="21" t="s">
        <v>24</v>
      </c>
      <c r="B12" s="22"/>
      <c r="C12" s="22"/>
      <c r="D12" s="22"/>
      <c r="E12" s="22"/>
      <c r="F12" s="22"/>
      <c r="G12" s="26"/>
      <c r="H12" s="24">
        <f t="shared" si="0"/>
        <v>0</v>
      </c>
      <c r="I12" s="24">
        <f t="shared" si="1"/>
        <v>0</v>
      </c>
      <c r="J12" s="24">
        <f t="shared" si="2"/>
        <v>0</v>
      </c>
      <c r="K12" s="24">
        <f t="shared" si="3"/>
        <v>0</v>
      </c>
      <c r="L12" s="26">
        <f t="shared" si="4"/>
        <v>0</v>
      </c>
    </row>
    <row r="13" spans="1:12" ht="15">
      <c r="A13" s="21"/>
      <c r="B13" s="22" t="s">
        <v>25</v>
      </c>
      <c r="C13" s="22">
        <v>18</v>
      </c>
      <c r="D13" s="22">
        <v>6</v>
      </c>
      <c r="E13" s="22">
        <v>26</v>
      </c>
      <c r="F13" s="22">
        <v>2</v>
      </c>
      <c r="G13" s="26">
        <v>0.3</v>
      </c>
      <c r="H13" s="24">
        <f t="shared" si="0"/>
        <v>5.3999999999999995</v>
      </c>
      <c r="I13" s="24">
        <f t="shared" si="1"/>
        <v>1.7999999999999998</v>
      </c>
      <c r="J13" s="24">
        <f t="shared" si="2"/>
        <v>7.8</v>
      </c>
      <c r="K13" s="24">
        <f t="shared" si="3"/>
        <v>0.6</v>
      </c>
      <c r="L13" s="26">
        <f t="shared" si="4"/>
        <v>3</v>
      </c>
    </row>
    <row r="14" spans="1:12" ht="15">
      <c r="A14" s="21"/>
      <c r="B14" s="22" t="s">
        <v>25</v>
      </c>
      <c r="C14" s="22">
        <v>18</v>
      </c>
      <c r="D14" s="22">
        <v>6</v>
      </c>
      <c r="E14" s="22">
        <v>26</v>
      </c>
      <c r="F14" s="22">
        <v>2</v>
      </c>
      <c r="G14" s="26">
        <v>0.3</v>
      </c>
      <c r="H14" s="24">
        <f t="shared" si="0"/>
        <v>5.3999999999999995</v>
      </c>
      <c r="I14" s="24">
        <f t="shared" si="1"/>
        <v>1.7999999999999998</v>
      </c>
      <c r="J14" s="24">
        <f t="shared" si="2"/>
        <v>7.8</v>
      </c>
      <c r="K14" s="24">
        <f t="shared" si="3"/>
        <v>0.6</v>
      </c>
      <c r="L14" s="26">
        <f t="shared" si="4"/>
        <v>3</v>
      </c>
    </row>
    <row r="15" spans="1:13" ht="16.5" customHeight="1">
      <c r="A15" s="21"/>
      <c r="B15" s="22" t="s">
        <v>25</v>
      </c>
      <c r="C15" s="22">
        <v>18</v>
      </c>
      <c r="D15" s="22">
        <v>6</v>
      </c>
      <c r="E15" s="22">
        <v>26</v>
      </c>
      <c r="F15" s="22">
        <v>2</v>
      </c>
      <c r="G15" s="26">
        <v>0.3</v>
      </c>
      <c r="H15" s="24">
        <f t="shared" si="0"/>
        <v>5.3999999999999995</v>
      </c>
      <c r="I15" s="24">
        <f t="shared" si="1"/>
        <v>1.7999999999999998</v>
      </c>
      <c r="J15" s="24">
        <f t="shared" si="2"/>
        <v>7.8</v>
      </c>
      <c r="K15" s="24">
        <f t="shared" si="3"/>
        <v>0.6</v>
      </c>
      <c r="L15" s="26">
        <f t="shared" si="4"/>
        <v>3</v>
      </c>
      <c r="M15" s="9"/>
    </row>
    <row r="16" spans="1:12" ht="16.5" customHeight="1">
      <c r="A16" s="21"/>
      <c r="B16" s="25"/>
      <c r="C16" s="22"/>
      <c r="D16" s="22"/>
      <c r="E16" s="22"/>
      <c r="F16" s="22"/>
      <c r="G16" s="26"/>
      <c r="H16" s="24">
        <f t="shared" si="0"/>
        <v>0</v>
      </c>
      <c r="I16" s="24">
        <f t="shared" si="1"/>
        <v>0</v>
      </c>
      <c r="J16" s="24">
        <f t="shared" si="2"/>
        <v>0</v>
      </c>
      <c r="K16" s="24">
        <f t="shared" si="3"/>
        <v>0</v>
      </c>
      <c r="L16" s="26">
        <f t="shared" si="4"/>
        <v>0</v>
      </c>
    </row>
    <row r="17" spans="1:12" ht="16.5" customHeight="1">
      <c r="A17" s="21"/>
      <c r="B17" s="25"/>
      <c r="C17" s="22"/>
      <c r="D17" s="22"/>
      <c r="E17" s="22"/>
      <c r="F17" s="22"/>
      <c r="G17" s="26"/>
      <c r="H17" s="24">
        <f t="shared" si="0"/>
        <v>0</v>
      </c>
      <c r="I17" s="24">
        <f t="shared" si="1"/>
        <v>0</v>
      </c>
      <c r="J17" s="24">
        <f t="shared" si="2"/>
        <v>0</v>
      </c>
      <c r="K17" s="24">
        <f t="shared" si="3"/>
        <v>0</v>
      </c>
      <c r="L17" s="26">
        <f t="shared" si="4"/>
        <v>0</v>
      </c>
    </row>
    <row r="18" spans="1:12" ht="16.5" customHeight="1">
      <c r="A18" s="21"/>
      <c r="B18" s="25"/>
      <c r="C18" s="22"/>
      <c r="D18" s="22"/>
      <c r="E18" s="22"/>
      <c r="F18" s="22"/>
      <c r="G18" s="26"/>
      <c r="H18" s="24">
        <f t="shared" si="0"/>
        <v>0</v>
      </c>
      <c r="I18" s="24">
        <f t="shared" si="1"/>
        <v>0</v>
      </c>
      <c r="J18" s="24">
        <f t="shared" si="2"/>
        <v>0</v>
      </c>
      <c r="K18" s="24">
        <f t="shared" si="3"/>
        <v>0</v>
      </c>
      <c r="L18" s="26">
        <f t="shared" si="4"/>
        <v>0</v>
      </c>
    </row>
    <row r="19" spans="1:12" ht="16.5" customHeight="1">
      <c r="A19" s="21"/>
      <c r="B19" s="25"/>
      <c r="C19" s="22"/>
      <c r="D19" s="22"/>
      <c r="E19" s="22"/>
      <c r="F19" s="22"/>
      <c r="G19" s="26"/>
      <c r="H19" s="24">
        <f t="shared" si="0"/>
        <v>0</v>
      </c>
      <c r="I19" s="24">
        <f t="shared" si="1"/>
        <v>0</v>
      </c>
      <c r="J19" s="24">
        <f t="shared" si="2"/>
        <v>0</v>
      </c>
      <c r="K19" s="24">
        <f t="shared" si="3"/>
        <v>0</v>
      </c>
      <c r="L19" s="26">
        <f t="shared" si="4"/>
        <v>0</v>
      </c>
    </row>
    <row r="20" spans="1:12" ht="17.25" customHeight="1">
      <c r="A20" s="21" t="s">
        <v>26</v>
      </c>
      <c r="B20" s="25"/>
      <c r="C20" s="22"/>
      <c r="D20" s="22"/>
      <c r="E20" s="22"/>
      <c r="F20" s="22"/>
      <c r="G20" s="26"/>
      <c r="H20" s="24">
        <f t="shared" si="0"/>
        <v>0</v>
      </c>
      <c r="I20" s="24">
        <f t="shared" si="1"/>
        <v>0</v>
      </c>
      <c r="J20" s="24">
        <f t="shared" si="2"/>
        <v>0</v>
      </c>
      <c r="K20" s="24">
        <f t="shared" si="3"/>
        <v>0</v>
      </c>
      <c r="L20" s="26">
        <f t="shared" si="4"/>
        <v>0</v>
      </c>
    </row>
    <row r="21" spans="1:12" ht="16.5" customHeight="1">
      <c r="A21" s="21"/>
      <c r="B21" s="25"/>
      <c r="C21" s="22"/>
      <c r="D21" s="22"/>
      <c r="E21" s="22"/>
      <c r="F21" s="22"/>
      <c r="G21" s="26"/>
      <c r="H21" s="24">
        <f t="shared" si="0"/>
        <v>0</v>
      </c>
      <c r="I21" s="24">
        <f t="shared" si="1"/>
        <v>0</v>
      </c>
      <c r="J21" s="24">
        <f t="shared" si="2"/>
        <v>0</v>
      </c>
      <c r="K21" s="24">
        <f t="shared" si="3"/>
        <v>0</v>
      </c>
      <c r="L21" s="26">
        <f t="shared" si="4"/>
        <v>0</v>
      </c>
    </row>
    <row r="22" spans="1:12" ht="16.5" customHeight="1">
      <c r="A22" s="21" t="s">
        <v>27</v>
      </c>
      <c r="B22" s="25"/>
      <c r="C22" s="22"/>
      <c r="D22" s="22"/>
      <c r="E22" s="22"/>
      <c r="F22" s="22"/>
      <c r="G22" s="26"/>
      <c r="H22" s="24">
        <f t="shared" si="0"/>
        <v>0</v>
      </c>
      <c r="I22" s="24">
        <f t="shared" si="1"/>
        <v>0</v>
      </c>
      <c r="J22" s="24">
        <f t="shared" si="2"/>
        <v>0</v>
      </c>
      <c r="K22" s="24">
        <f t="shared" si="3"/>
        <v>0</v>
      </c>
      <c r="L22" s="26">
        <f t="shared" si="4"/>
        <v>0</v>
      </c>
    </row>
    <row r="23" spans="1:12" ht="16.5" customHeight="1">
      <c r="A23" s="21" t="s">
        <v>28</v>
      </c>
      <c r="B23" s="22"/>
      <c r="C23" s="22"/>
      <c r="D23" s="22"/>
      <c r="E23" s="22"/>
      <c r="F23" s="22"/>
      <c r="G23" s="26"/>
      <c r="H23" s="24">
        <f t="shared" si="0"/>
        <v>0</v>
      </c>
      <c r="I23" s="24">
        <f t="shared" si="1"/>
        <v>0</v>
      </c>
      <c r="J23" s="24">
        <f t="shared" si="2"/>
        <v>0</v>
      </c>
      <c r="K23" s="24">
        <f t="shared" si="3"/>
        <v>0</v>
      </c>
      <c r="L23" s="26">
        <f t="shared" si="4"/>
        <v>0</v>
      </c>
    </row>
    <row r="24" spans="1:12" ht="16.5" customHeight="1">
      <c r="A24" s="21"/>
      <c r="B24" s="22" t="s">
        <v>25</v>
      </c>
      <c r="C24" s="22">
        <v>18</v>
      </c>
      <c r="D24" s="22">
        <v>6</v>
      </c>
      <c r="E24" s="22">
        <v>26</v>
      </c>
      <c r="F24" s="22">
        <v>2</v>
      </c>
      <c r="G24" s="26">
        <v>0.2</v>
      </c>
      <c r="H24" s="24">
        <f t="shared" si="0"/>
        <v>3.6</v>
      </c>
      <c r="I24" s="24">
        <f t="shared" si="1"/>
        <v>1.2000000000000002</v>
      </c>
      <c r="J24" s="24">
        <f t="shared" si="2"/>
        <v>5.2</v>
      </c>
      <c r="K24" s="24">
        <f t="shared" si="3"/>
        <v>0.4</v>
      </c>
      <c r="L24" s="26">
        <f t="shared" si="4"/>
        <v>2</v>
      </c>
    </row>
    <row r="25" spans="1:12" ht="16.5" customHeight="1">
      <c r="A25" s="21"/>
      <c r="B25" s="22" t="s">
        <v>25</v>
      </c>
      <c r="C25" s="22">
        <v>18</v>
      </c>
      <c r="D25" s="22">
        <v>6</v>
      </c>
      <c r="E25" s="22">
        <v>26</v>
      </c>
      <c r="F25" s="22">
        <v>2</v>
      </c>
      <c r="G25" s="26">
        <v>0.2</v>
      </c>
      <c r="H25" s="24">
        <f t="shared" si="0"/>
        <v>3.6</v>
      </c>
      <c r="I25" s="24">
        <f t="shared" si="1"/>
        <v>1.2000000000000002</v>
      </c>
      <c r="J25" s="24">
        <f t="shared" si="2"/>
        <v>5.2</v>
      </c>
      <c r="K25" s="24">
        <f t="shared" si="3"/>
        <v>0.4</v>
      </c>
      <c r="L25" s="26">
        <f t="shared" si="4"/>
        <v>2</v>
      </c>
    </row>
    <row r="26" spans="1:12" ht="16.5" customHeight="1">
      <c r="A26" s="21"/>
      <c r="B26" s="22" t="s">
        <v>25</v>
      </c>
      <c r="C26" s="22">
        <v>18</v>
      </c>
      <c r="D26" s="22">
        <v>6</v>
      </c>
      <c r="E26" s="22">
        <v>26</v>
      </c>
      <c r="F26" s="22">
        <v>2</v>
      </c>
      <c r="G26" s="26">
        <v>0.2</v>
      </c>
      <c r="H26" s="24">
        <f t="shared" si="0"/>
        <v>3.6</v>
      </c>
      <c r="I26" s="24">
        <f t="shared" si="1"/>
        <v>1.2000000000000002</v>
      </c>
      <c r="J26" s="24">
        <f t="shared" si="2"/>
        <v>5.2</v>
      </c>
      <c r="K26" s="24">
        <f t="shared" si="3"/>
        <v>0.4</v>
      </c>
      <c r="L26" s="26">
        <f t="shared" si="4"/>
        <v>2</v>
      </c>
    </row>
    <row r="27" spans="1:12" ht="16.5" customHeight="1">
      <c r="A27" s="21"/>
      <c r="B27" s="22" t="s">
        <v>25</v>
      </c>
      <c r="C27" s="22">
        <v>18</v>
      </c>
      <c r="D27" s="22">
        <v>6</v>
      </c>
      <c r="E27" s="22">
        <v>26</v>
      </c>
      <c r="F27" s="22">
        <v>2</v>
      </c>
      <c r="G27" s="26">
        <v>0.3</v>
      </c>
      <c r="H27" s="24">
        <f t="shared" si="0"/>
        <v>5.3999999999999995</v>
      </c>
      <c r="I27" s="24">
        <f t="shared" si="1"/>
        <v>1.7999999999999998</v>
      </c>
      <c r="J27" s="24">
        <f t="shared" si="2"/>
        <v>7.8</v>
      </c>
      <c r="K27" s="24">
        <f t="shared" si="3"/>
        <v>0.6</v>
      </c>
      <c r="L27" s="26">
        <f t="shared" si="4"/>
        <v>3</v>
      </c>
    </row>
    <row r="28" spans="1:12" ht="16.5" customHeight="1">
      <c r="A28" s="21"/>
      <c r="B28" s="22" t="s">
        <v>25</v>
      </c>
      <c r="C28" s="22">
        <v>18</v>
      </c>
      <c r="D28" s="22">
        <v>6</v>
      </c>
      <c r="E28" s="22">
        <v>26</v>
      </c>
      <c r="F28" s="22">
        <v>2</v>
      </c>
      <c r="G28" s="26">
        <v>0.3</v>
      </c>
      <c r="H28" s="24">
        <f t="shared" si="0"/>
        <v>5.3999999999999995</v>
      </c>
      <c r="I28" s="24">
        <f t="shared" si="1"/>
        <v>1.7999999999999998</v>
      </c>
      <c r="J28" s="24">
        <f t="shared" si="2"/>
        <v>7.8</v>
      </c>
      <c r="K28" s="24">
        <f t="shared" si="3"/>
        <v>0.6</v>
      </c>
      <c r="L28" s="26">
        <f t="shared" si="4"/>
        <v>3</v>
      </c>
    </row>
    <row r="29" spans="1:12" ht="16.5" customHeight="1">
      <c r="A29" s="21"/>
      <c r="B29" s="22"/>
      <c r="C29" s="22"/>
      <c r="D29" s="22"/>
      <c r="E29" s="22"/>
      <c r="F29" s="22"/>
      <c r="G29" s="26"/>
      <c r="H29" s="24">
        <f t="shared" si="0"/>
        <v>0</v>
      </c>
      <c r="I29" s="24">
        <f t="shared" si="1"/>
        <v>0</v>
      </c>
      <c r="J29" s="24">
        <f t="shared" si="2"/>
        <v>0</v>
      </c>
      <c r="K29" s="24">
        <f t="shared" si="3"/>
        <v>0</v>
      </c>
      <c r="L29" s="26">
        <f t="shared" si="4"/>
        <v>0</v>
      </c>
    </row>
    <row r="30" spans="1:12" ht="16.5" customHeight="1">
      <c r="A30" s="58"/>
      <c r="B30" s="22"/>
      <c r="C30" s="22"/>
      <c r="D30" s="22"/>
      <c r="E30" s="22"/>
      <c r="F30" s="22"/>
      <c r="G30" s="26"/>
      <c r="H30" s="24">
        <f t="shared" si="0"/>
        <v>0</v>
      </c>
      <c r="I30" s="24">
        <f t="shared" si="1"/>
        <v>0</v>
      </c>
      <c r="J30" s="24">
        <f t="shared" si="2"/>
        <v>0</v>
      </c>
      <c r="K30" s="24">
        <f t="shared" si="3"/>
        <v>0</v>
      </c>
      <c r="L30" s="26">
        <f t="shared" si="4"/>
        <v>0</v>
      </c>
    </row>
    <row r="31" spans="1:12" ht="16.5" customHeight="1">
      <c r="A31" s="58"/>
      <c r="B31" s="25"/>
      <c r="C31" s="22"/>
      <c r="D31" s="22"/>
      <c r="E31" s="22"/>
      <c r="F31" s="22"/>
      <c r="G31" s="26"/>
      <c r="H31" s="24">
        <f t="shared" si="0"/>
        <v>0</v>
      </c>
      <c r="I31" s="24">
        <f t="shared" si="1"/>
        <v>0</v>
      </c>
      <c r="J31" s="24">
        <f t="shared" si="2"/>
        <v>0</v>
      </c>
      <c r="K31" s="24">
        <f t="shared" si="3"/>
        <v>0</v>
      </c>
      <c r="L31" s="26">
        <f t="shared" si="4"/>
        <v>0</v>
      </c>
    </row>
    <row r="32" spans="1:12" ht="16.5" customHeight="1">
      <c r="A32" s="21"/>
      <c r="B32" s="25"/>
      <c r="C32" s="22"/>
      <c r="D32" s="22"/>
      <c r="E32" s="22"/>
      <c r="F32" s="22"/>
      <c r="G32" s="26"/>
      <c r="H32" s="24">
        <f t="shared" si="0"/>
        <v>0</v>
      </c>
      <c r="I32" s="24">
        <f t="shared" si="1"/>
        <v>0</v>
      </c>
      <c r="J32" s="24">
        <f t="shared" si="2"/>
        <v>0</v>
      </c>
      <c r="K32" s="24">
        <f t="shared" si="3"/>
        <v>0</v>
      </c>
      <c r="L32" s="26">
        <f t="shared" si="4"/>
        <v>0</v>
      </c>
    </row>
    <row r="33" spans="1:12" ht="16.5" customHeight="1">
      <c r="A33" s="21" t="s">
        <v>29</v>
      </c>
      <c r="B33" s="22"/>
      <c r="C33" s="22"/>
      <c r="D33" s="22"/>
      <c r="E33" s="22"/>
      <c r="F33" s="22"/>
      <c r="G33" s="26"/>
      <c r="H33" s="24">
        <f t="shared" si="0"/>
        <v>0</v>
      </c>
      <c r="I33" s="24">
        <f t="shared" si="1"/>
        <v>0</v>
      </c>
      <c r="J33" s="24">
        <f t="shared" si="2"/>
        <v>0</v>
      </c>
      <c r="K33" s="24">
        <f t="shared" si="3"/>
        <v>0</v>
      </c>
      <c r="L33" s="26">
        <f t="shared" si="4"/>
        <v>0</v>
      </c>
    </row>
    <row r="34" spans="1:12" ht="16.5" customHeight="1">
      <c r="A34" s="21" t="s">
        <v>30</v>
      </c>
      <c r="B34" s="25"/>
      <c r="C34" s="22"/>
      <c r="D34" s="22"/>
      <c r="E34" s="22"/>
      <c r="F34" s="22"/>
      <c r="G34" s="26"/>
      <c r="H34" s="24">
        <f t="shared" si="0"/>
        <v>0</v>
      </c>
      <c r="I34" s="24">
        <f t="shared" si="1"/>
        <v>0</v>
      </c>
      <c r="J34" s="24">
        <f t="shared" si="2"/>
        <v>0</v>
      </c>
      <c r="K34" s="24">
        <f t="shared" si="3"/>
        <v>0</v>
      </c>
      <c r="L34" s="26">
        <f t="shared" si="4"/>
        <v>0</v>
      </c>
    </row>
    <row r="35" spans="1:12" ht="16.5" customHeight="1">
      <c r="A35" s="21"/>
      <c r="B35" s="22"/>
      <c r="C35" s="22"/>
      <c r="D35" s="22"/>
      <c r="E35" s="22"/>
      <c r="F35" s="22"/>
      <c r="G35" s="26"/>
      <c r="H35" s="24">
        <f t="shared" si="0"/>
        <v>0</v>
      </c>
      <c r="I35" s="24">
        <f t="shared" si="1"/>
        <v>0</v>
      </c>
      <c r="J35" s="24">
        <f t="shared" si="2"/>
        <v>0</v>
      </c>
      <c r="K35" s="24">
        <f t="shared" si="3"/>
        <v>0</v>
      </c>
      <c r="L35" s="26">
        <f t="shared" si="4"/>
        <v>0</v>
      </c>
    </row>
    <row r="36" spans="1:12" ht="15">
      <c r="A36" s="27"/>
      <c r="B36" s="9"/>
      <c r="C36" s="32" t="s">
        <v>19</v>
      </c>
      <c r="D36" s="33"/>
      <c r="E36" s="33"/>
      <c r="F36" s="33"/>
      <c r="G36" s="34"/>
      <c r="H36" s="11">
        <f>(H6-H37)*-1</f>
        <v>-62.199999999999996</v>
      </c>
      <c r="I36" s="11">
        <f>(I6-I37)*-1</f>
        <v>-0.9999999999999982</v>
      </c>
      <c r="J36" s="11">
        <f>(J6-J37)*-1</f>
        <v>-0.09999999999999432</v>
      </c>
      <c r="K36" s="11">
        <f>(K6-K37)*-1</f>
        <v>3</v>
      </c>
      <c r="L36" s="12"/>
    </row>
    <row r="37" spans="1:12" ht="15">
      <c r="A37" s="27"/>
      <c r="B37" s="9"/>
      <c r="C37" s="35" t="s">
        <v>20</v>
      </c>
      <c r="D37" s="36"/>
      <c r="E37" s="36"/>
      <c r="F37" s="36"/>
      <c r="G37" s="34"/>
      <c r="H37" s="11">
        <f>SUM(H9:H35)</f>
        <v>37.800000000000004</v>
      </c>
      <c r="I37" s="11">
        <f>SUM(I9:I35)</f>
        <v>12.600000000000001</v>
      </c>
      <c r="J37" s="11">
        <f>SUM(J9:J35)</f>
        <v>133</v>
      </c>
      <c r="K37" s="11">
        <f>SUM(K9:K35)</f>
        <v>21</v>
      </c>
      <c r="L37" s="12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</sheetData>
  <sheetProtection/>
  <printOptions/>
  <pageMargins left="0.34" right="0.31" top="0.63" bottom="0.984251969" header="0.4921259845" footer="0.4921259845"/>
  <pageSetup horizontalDpi="300" verticalDpi="300" orientation="portrait" paperSize="9" r:id="rId1"/>
  <headerFooter alignWithMargins="0">
    <oddFooter>&amp;L&amp;F/&amp;A/&amp;D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zoomScalePageLayoutView="0" workbookViewId="0" topLeftCell="A1">
      <selection activeCell="P44" sqref="P44"/>
    </sheetView>
  </sheetViews>
  <sheetFormatPr defaultColWidth="11.421875" defaultRowHeight="12.75"/>
  <cols>
    <col min="1" max="1" width="9.8515625" style="0" customWidth="1"/>
    <col min="2" max="2" width="20.421875" style="0" customWidth="1"/>
    <col min="3" max="6" width="5.140625" style="0" customWidth="1"/>
    <col min="7" max="7" width="9.28125" style="3" customWidth="1"/>
    <col min="8" max="9" width="7.00390625" style="2" customWidth="1"/>
    <col min="10" max="10" width="7.421875" style="2" customWidth="1"/>
    <col min="11" max="11" width="7.00390625" style="2" customWidth="1"/>
    <col min="12" max="12" width="9.7109375" style="3" customWidth="1"/>
    <col min="13" max="13" width="3.00390625" style="0" customWidth="1"/>
  </cols>
  <sheetData>
    <row r="1" spans="1:11" ht="26.25">
      <c r="A1" s="4" t="s">
        <v>32</v>
      </c>
      <c r="H1"/>
      <c r="I1"/>
      <c r="J1"/>
      <c r="K1"/>
    </row>
    <row r="2" spans="7:11" ht="15">
      <c r="G2" s="29" t="s">
        <v>0</v>
      </c>
      <c r="H2" s="11">
        <v>30</v>
      </c>
      <c r="I2" s="11">
        <v>20</v>
      </c>
      <c r="J2" s="11">
        <v>45</v>
      </c>
      <c r="K2" s="11">
        <v>10</v>
      </c>
    </row>
    <row r="3" spans="1:11" ht="23.25">
      <c r="A3" s="5" t="s">
        <v>33</v>
      </c>
      <c r="C3" s="5"/>
      <c r="G3" s="29" t="s">
        <v>1</v>
      </c>
      <c r="H3" s="24" t="s">
        <v>21</v>
      </c>
      <c r="I3" s="11">
        <v>70</v>
      </c>
      <c r="J3" s="11">
        <v>146</v>
      </c>
      <c r="K3" s="11">
        <v>105</v>
      </c>
    </row>
    <row r="5" ht="15.75">
      <c r="G5" s="28"/>
    </row>
    <row r="6" spans="1:12" ht="16.5" thickBot="1">
      <c r="A6" s="6" t="s">
        <v>2</v>
      </c>
      <c r="B6" s="7">
        <v>1000</v>
      </c>
      <c r="C6" s="8" t="s">
        <v>3</v>
      </c>
      <c r="D6" s="9"/>
      <c r="E6" s="9"/>
      <c r="F6" s="9"/>
      <c r="G6" s="10" t="s">
        <v>4</v>
      </c>
      <c r="H6" s="11">
        <f>H2</f>
        <v>30</v>
      </c>
      <c r="I6" s="11">
        <f>I2*I3/100</f>
        <v>14</v>
      </c>
      <c r="J6" s="11">
        <f>J2*J3/100</f>
        <v>65.7</v>
      </c>
      <c r="K6" s="11">
        <f>K2*K3/100</f>
        <v>10.5</v>
      </c>
      <c r="L6" s="12"/>
    </row>
    <row r="7" spans="1:12" ht="15.7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3" t="s">
        <v>5</v>
      </c>
    </row>
    <row r="8" spans="1:12" ht="16.5" thickBot="1">
      <c r="A8" s="14" t="s">
        <v>6</v>
      </c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 t="s">
        <v>12</v>
      </c>
      <c r="H8" s="18" t="s">
        <v>8</v>
      </c>
      <c r="I8" s="18" t="s">
        <v>9</v>
      </c>
      <c r="J8" s="18" t="s">
        <v>10</v>
      </c>
      <c r="K8" s="19" t="s">
        <v>11</v>
      </c>
      <c r="L8" s="20" t="s">
        <v>13</v>
      </c>
    </row>
    <row r="9" spans="1:13" ht="16.5" customHeight="1">
      <c r="A9" s="22"/>
      <c r="C9" s="22"/>
      <c r="D9" s="22"/>
      <c r="E9" s="22"/>
      <c r="F9" s="22"/>
      <c r="G9" s="23"/>
      <c r="H9" s="24">
        <f aca="true" t="shared" si="0" ref="H9:H17">G9*C9</f>
        <v>0</v>
      </c>
      <c r="I9" s="24">
        <f aca="true" t="shared" si="1" ref="I9:I17">G9*D9</f>
        <v>0</v>
      </c>
      <c r="J9" s="24">
        <f aca="true" t="shared" si="2" ref="J9:J17">G9*E9</f>
        <v>0</v>
      </c>
      <c r="K9" s="24">
        <f aca="true" t="shared" si="3" ref="K9:K17">G9*F9</f>
        <v>0</v>
      </c>
      <c r="L9" s="81">
        <f aca="true" t="shared" si="4" ref="L9:L17">G9*$B$6/100</f>
        <v>0</v>
      </c>
      <c r="M9" s="9"/>
    </row>
    <row r="10" spans="1:12" ht="16.5" customHeight="1">
      <c r="A10" s="21"/>
      <c r="B10" s="25" t="s">
        <v>48</v>
      </c>
      <c r="C10" s="22">
        <v>23.5</v>
      </c>
      <c r="D10" s="22"/>
      <c r="E10" s="22"/>
      <c r="F10" s="22">
        <v>3</v>
      </c>
      <c r="G10" s="26"/>
      <c r="H10" s="24">
        <f t="shared" si="0"/>
        <v>0</v>
      </c>
      <c r="I10" s="24">
        <f t="shared" si="1"/>
        <v>0</v>
      </c>
      <c r="J10" s="24">
        <f t="shared" si="2"/>
        <v>0</v>
      </c>
      <c r="K10" s="24">
        <f t="shared" si="3"/>
        <v>0</v>
      </c>
      <c r="L10" s="26">
        <f t="shared" si="4"/>
        <v>0</v>
      </c>
    </row>
    <row r="11" spans="1:12" ht="16.5" customHeight="1">
      <c r="A11" s="21"/>
      <c r="B11" s="25" t="s">
        <v>49</v>
      </c>
      <c r="C11" s="22"/>
      <c r="D11" s="22">
        <v>18</v>
      </c>
      <c r="E11" s="22"/>
      <c r="F11" s="22"/>
      <c r="G11" s="26"/>
      <c r="H11" s="24">
        <f t="shared" si="0"/>
        <v>0</v>
      </c>
      <c r="I11" s="24">
        <f t="shared" si="1"/>
        <v>0</v>
      </c>
      <c r="J11" s="24">
        <f t="shared" si="2"/>
        <v>0</v>
      </c>
      <c r="K11" s="24">
        <f t="shared" si="3"/>
        <v>0</v>
      </c>
      <c r="L11" s="26">
        <f t="shared" si="4"/>
        <v>0</v>
      </c>
    </row>
    <row r="12" spans="1:12" ht="16.5" customHeight="1">
      <c r="A12" s="21"/>
      <c r="B12" s="25" t="s">
        <v>31</v>
      </c>
      <c r="C12" s="22">
        <v>13</v>
      </c>
      <c r="D12" s="22"/>
      <c r="E12" s="22">
        <v>46</v>
      </c>
      <c r="F12" s="22"/>
      <c r="G12" s="26"/>
      <c r="H12" s="24">
        <f t="shared" si="0"/>
        <v>0</v>
      </c>
      <c r="I12" s="24">
        <f t="shared" si="1"/>
        <v>0</v>
      </c>
      <c r="J12" s="24">
        <f t="shared" si="2"/>
        <v>0</v>
      </c>
      <c r="K12" s="24">
        <f t="shared" si="3"/>
        <v>0</v>
      </c>
      <c r="L12" s="26">
        <f t="shared" si="4"/>
        <v>0</v>
      </c>
    </row>
    <row r="13" spans="1:12" ht="16.5" customHeight="1">
      <c r="A13" s="21"/>
      <c r="B13" s="22"/>
      <c r="C13" s="22"/>
      <c r="D13" s="22"/>
      <c r="E13" s="22"/>
      <c r="F13" s="22"/>
      <c r="G13" s="26"/>
      <c r="H13" s="24">
        <f t="shared" si="0"/>
        <v>0</v>
      </c>
      <c r="I13" s="24">
        <f t="shared" si="1"/>
        <v>0</v>
      </c>
      <c r="J13" s="24">
        <f t="shared" si="2"/>
        <v>0</v>
      </c>
      <c r="K13" s="24">
        <f t="shared" si="3"/>
        <v>0</v>
      </c>
      <c r="L13" s="26">
        <f t="shared" si="4"/>
        <v>0</v>
      </c>
    </row>
    <row r="14" spans="1:12" ht="17.25" customHeight="1">
      <c r="A14" s="21"/>
      <c r="B14" s="22"/>
      <c r="C14" s="22"/>
      <c r="D14" s="22"/>
      <c r="E14" s="22"/>
      <c r="F14" s="22"/>
      <c r="G14" s="26"/>
      <c r="H14" s="24">
        <f t="shared" si="0"/>
        <v>0</v>
      </c>
      <c r="I14" s="24">
        <f t="shared" si="1"/>
        <v>0</v>
      </c>
      <c r="J14" s="24">
        <f t="shared" si="2"/>
        <v>0</v>
      </c>
      <c r="K14" s="24">
        <f t="shared" si="3"/>
        <v>0</v>
      </c>
      <c r="L14" s="26">
        <f t="shared" si="4"/>
        <v>0</v>
      </c>
    </row>
    <row r="15" spans="1:12" ht="16.5" customHeight="1">
      <c r="A15" s="21"/>
      <c r="B15" s="22"/>
      <c r="C15" s="22"/>
      <c r="D15" s="22"/>
      <c r="E15" s="22"/>
      <c r="F15" s="22"/>
      <c r="G15" s="26"/>
      <c r="H15" s="24">
        <f t="shared" si="0"/>
        <v>0</v>
      </c>
      <c r="I15" s="24">
        <f t="shared" si="1"/>
        <v>0</v>
      </c>
      <c r="J15" s="24">
        <f t="shared" si="2"/>
        <v>0</v>
      </c>
      <c r="K15" s="24">
        <f t="shared" si="3"/>
        <v>0</v>
      </c>
      <c r="L15" s="26">
        <f t="shared" si="4"/>
        <v>0</v>
      </c>
    </row>
    <row r="16" spans="1:12" ht="16.5" customHeight="1">
      <c r="A16" s="21"/>
      <c r="B16" s="25"/>
      <c r="C16" s="22"/>
      <c r="D16" s="22"/>
      <c r="E16" s="22"/>
      <c r="F16" s="22"/>
      <c r="G16" s="26"/>
      <c r="H16" s="24">
        <f t="shared" si="0"/>
        <v>0</v>
      </c>
      <c r="I16" s="24">
        <f t="shared" si="1"/>
        <v>0</v>
      </c>
      <c r="J16" s="24">
        <f t="shared" si="2"/>
        <v>0</v>
      </c>
      <c r="K16" s="24">
        <f t="shared" si="3"/>
        <v>0</v>
      </c>
      <c r="L16" s="26">
        <f t="shared" si="4"/>
        <v>0</v>
      </c>
    </row>
    <row r="17" spans="1:12" ht="16.5" customHeight="1">
      <c r="A17" s="21"/>
      <c r="B17" s="22"/>
      <c r="C17" s="22"/>
      <c r="D17" s="22"/>
      <c r="E17" s="22"/>
      <c r="F17" s="22"/>
      <c r="G17" s="26"/>
      <c r="H17" s="24">
        <f t="shared" si="0"/>
        <v>0</v>
      </c>
      <c r="I17" s="24">
        <f t="shared" si="1"/>
        <v>0</v>
      </c>
      <c r="J17" s="24">
        <f t="shared" si="2"/>
        <v>0</v>
      </c>
      <c r="K17" s="24">
        <f t="shared" si="3"/>
        <v>0</v>
      </c>
      <c r="L17" s="26">
        <f t="shared" si="4"/>
        <v>0</v>
      </c>
    </row>
    <row r="18" spans="1:12" ht="15">
      <c r="A18" s="27"/>
      <c r="B18" s="9"/>
      <c r="C18" s="32" t="s">
        <v>19</v>
      </c>
      <c r="D18" s="33"/>
      <c r="E18" s="33"/>
      <c r="F18" s="33"/>
      <c r="G18" s="34"/>
      <c r="H18" s="24">
        <f>(H6-SUM(H9:H17))*-1</f>
        <v>-30</v>
      </c>
      <c r="I18" s="24">
        <f>(I6-SUM(I9:I17))*-1</f>
        <v>-14</v>
      </c>
      <c r="J18" s="24">
        <f>(J6-SUM(J9:J17))*-1</f>
        <v>-65.7</v>
      </c>
      <c r="K18" s="24">
        <f>(K6-SUM(K9:K17))*-1</f>
        <v>-10.5</v>
      </c>
      <c r="L18" s="12"/>
    </row>
    <row r="19" spans="1:12" ht="15">
      <c r="A19" s="27"/>
      <c r="B19" s="9"/>
      <c r="C19" s="35" t="s">
        <v>20</v>
      </c>
      <c r="D19" s="36"/>
      <c r="E19" s="36"/>
      <c r="F19" s="36"/>
      <c r="G19" s="34"/>
      <c r="H19" s="24">
        <f>SUM(H9:H17)</f>
        <v>0</v>
      </c>
      <c r="I19" s="24">
        <f>SUM(I9:I17)</f>
        <v>0</v>
      </c>
      <c r="J19" s="24">
        <f>SUM(J9:J17)</f>
        <v>0</v>
      </c>
      <c r="K19" s="24">
        <f>SUM(K9:K17)</f>
        <v>0</v>
      </c>
      <c r="L19" s="12"/>
    </row>
    <row r="20" spans="1:12" ht="15">
      <c r="A20" s="27"/>
      <c r="B20" s="9"/>
      <c r="C20" s="9"/>
      <c r="D20" s="9"/>
      <c r="E20" s="9"/>
      <c r="F20" s="9"/>
      <c r="G20" s="30"/>
      <c r="H20" s="31"/>
      <c r="I20" s="31"/>
      <c r="J20" s="31"/>
      <c r="K20" s="31"/>
      <c r="L20" s="12"/>
    </row>
    <row r="21" spans="1:12" ht="15">
      <c r="A21" s="27"/>
      <c r="B21" s="9"/>
      <c r="C21" s="9"/>
      <c r="D21" s="9"/>
      <c r="E21" s="9"/>
      <c r="F21" s="9"/>
      <c r="G21" s="30"/>
      <c r="H21" s="31"/>
      <c r="I21" s="31"/>
      <c r="J21" s="31"/>
      <c r="K21" s="31"/>
      <c r="L21" s="12"/>
    </row>
    <row r="22" spans="1:12" ht="15">
      <c r="A22" s="27"/>
      <c r="B22" s="9"/>
      <c r="C22" s="9"/>
      <c r="D22" s="9"/>
      <c r="E22" s="9"/>
      <c r="F22" s="9"/>
      <c r="G22" s="30"/>
      <c r="H22" s="31"/>
      <c r="I22" s="31"/>
      <c r="J22" s="31"/>
      <c r="K22" s="31"/>
      <c r="L22" s="12"/>
    </row>
    <row r="23" ht="12.75">
      <c r="A23" s="1"/>
    </row>
    <row r="24" ht="12.75">
      <c r="A24" s="1"/>
    </row>
    <row r="25" spans="1:11" ht="26.25">
      <c r="A25" s="4" t="s">
        <v>32</v>
      </c>
      <c r="H25"/>
      <c r="I25"/>
      <c r="J25"/>
      <c r="K25"/>
    </row>
    <row r="26" spans="7:11" ht="15">
      <c r="G26" s="29" t="s">
        <v>0</v>
      </c>
      <c r="H26" s="11">
        <v>140</v>
      </c>
      <c r="I26" s="11">
        <v>30</v>
      </c>
      <c r="J26" s="11">
        <v>130</v>
      </c>
      <c r="K26" s="11">
        <v>20</v>
      </c>
    </row>
    <row r="27" spans="1:11" ht="23.25">
      <c r="A27" s="5" t="s">
        <v>33</v>
      </c>
      <c r="C27" s="5"/>
      <c r="G27" s="29" t="s">
        <v>1</v>
      </c>
      <c r="H27" s="24" t="s">
        <v>21</v>
      </c>
      <c r="I27" s="11">
        <v>45</v>
      </c>
      <c r="J27" s="11">
        <v>100</v>
      </c>
      <c r="K27" s="11">
        <v>80</v>
      </c>
    </row>
    <row r="29" ht="15.75">
      <c r="G29" s="28"/>
    </row>
    <row r="30" spans="1:12" ht="16.5" thickBot="1">
      <c r="A30" s="6" t="s">
        <v>2</v>
      </c>
      <c r="B30" s="7">
        <v>1000</v>
      </c>
      <c r="C30" s="8" t="s">
        <v>3</v>
      </c>
      <c r="D30" s="9"/>
      <c r="E30" s="9"/>
      <c r="F30" s="9"/>
      <c r="G30" s="10" t="s">
        <v>4</v>
      </c>
      <c r="H30" s="11">
        <f>H26</f>
        <v>140</v>
      </c>
      <c r="I30" s="11">
        <f>I26*I27/100</f>
        <v>13.5</v>
      </c>
      <c r="J30" s="11">
        <f>J26*J27/100</f>
        <v>130</v>
      </c>
      <c r="K30" s="11">
        <f>K26*K27/100</f>
        <v>16</v>
      </c>
      <c r="L30" s="12"/>
    </row>
    <row r="31" spans="1:12" ht="15.75" thickBo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3" t="s">
        <v>5</v>
      </c>
    </row>
    <row r="32" spans="1:12" ht="16.5" thickBot="1">
      <c r="A32" s="14" t="s">
        <v>6</v>
      </c>
      <c r="B32" s="15" t="s">
        <v>7</v>
      </c>
      <c r="C32" s="16" t="s">
        <v>8</v>
      </c>
      <c r="D32" s="16" t="s">
        <v>9</v>
      </c>
      <c r="E32" s="16" t="s">
        <v>10</v>
      </c>
      <c r="F32" s="16" t="s">
        <v>11</v>
      </c>
      <c r="G32" s="17" t="s">
        <v>12</v>
      </c>
      <c r="H32" s="18" t="s">
        <v>8</v>
      </c>
      <c r="I32" s="18" t="s">
        <v>9</v>
      </c>
      <c r="J32" s="18" t="s">
        <v>10</v>
      </c>
      <c r="K32" s="19" t="s">
        <v>11</v>
      </c>
      <c r="L32" s="20" t="s">
        <v>13</v>
      </c>
    </row>
    <row r="33" spans="1:12" ht="15">
      <c r="A33" s="21"/>
      <c r="B33" s="22"/>
      <c r="C33" s="22"/>
      <c r="D33" s="22"/>
      <c r="E33" s="22"/>
      <c r="F33" s="22"/>
      <c r="G33" s="23"/>
      <c r="H33" s="24">
        <f aca="true" t="shared" si="5" ref="H33:H41">G33*C33</f>
        <v>0</v>
      </c>
      <c r="I33" s="24">
        <f aca="true" t="shared" si="6" ref="I33:I41">G33*D33</f>
        <v>0</v>
      </c>
      <c r="J33" s="24">
        <f aca="true" t="shared" si="7" ref="J33:J41">G33*E33</f>
        <v>0</v>
      </c>
      <c r="K33" s="24">
        <f aca="true" t="shared" si="8" ref="K33:K41">G33*F33</f>
        <v>0</v>
      </c>
      <c r="L33" s="81">
        <f>G33*$B$30/100</f>
        <v>0</v>
      </c>
    </row>
    <row r="34" spans="1:12" ht="15">
      <c r="A34" s="21"/>
      <c r="B34" s="25"/>
      <c r="C34" s="22"/>
      <c r="D34" s="22"/>
      <c r="E34" s="22"/>
      <c r="F34" s="22"/>
      <c r="G34" s="26"/>
      <c r="H34" s="24">
        <f t="shared" si="5"/>
        <v>0</v>
      </c>
      <c r="I34" s="24">
        <f t="shared" si="6"/>
        <v>0</v>
      </c>
      <c r="J34" s="24">
        <f t="shared" si="7"/>
        <v>0</v>
      </c>
      <c r="K34" s="24">
        <f t="shared" si="8"/>
        <v>0</v>
      </c>
      <c r="L34" s="26">
        <f>G34*$B$30/100</f>
        <v>0</v>
      </c>
    </row>
    <row r="35" spans="1:12" ht="15">
      <c r="A35" s="21"/>
      <c r="B35" s="25"/>
      <c r="C35" s="22"/>
      <c r="D35" s="22"/>
      <c r="E35" s="22"/>
      <c r="F35" s="22"/>
      <c r="G35" s="26"/>
      <c r="H35" s="24">
        <f t="shared" si="5"/>
        <v>0</v>
      </c>
      <c r="I35" s="24">
        <f t="shared" si="6"/>
        <v>0</v>
      </c>
      <c r="J35" s="24">
        <f t="shared" si="7"/>
        <v>0</v>
      </c>
      <c r="K35" s="24">
        <f t="shared" si="8"/>
        <v>0</v>
      </c>
      <c r="L35" s="26">
        <f aca="true" t="shared" si="9" ref="L35:L41">G35*$B$30/100</f>
        <v>0</v>
      </c>
    </row>
    <row r="36" spans="1:12" ht="15">
      <c r="A36" s="21"/>
      <c r="B36" s="25"/>
      <c r="C36" s="22"/>
      <c r="D36" s="22"/>
      <c r="E36" s="22"/>
      <c r="F36" s="22"/>
      <c r="G36" s="26"/>
      <c r="H36" s="24">
        <f t="shared" si="5"/>
        <v>0</v>
      </c>
      <c r="I36" s="24">
        <f t="shared" si="6"/>
        <v>0</v>
      </c>
      <c r="J36" s="24">
        <f t="shared" si="7"/>
        <v>0</v>
      </c>
      <c r="K36" s="24">
        <f t="shared" si="8"/>
        <v>0</v>
      </c>
      <c r="L36" s="26">
        <f t="shared" si="9"/>
        <v>0</v>
      </c>
    </row>
    <row r="37" spans="1:12" ht="15">
      <c r="A37" s="21"/>
      <c r="B37" s="22"/>
      <c r="C37" s="22"/>
      <c r="D37" s="22"/>
      <c r="E37" s="22"/>
      <c r="F37" s="22"/>
      <c r="G37" s="26"/>
      <c r="H37" s="24">
        <f t="shared" si="5"/>
        <v>0</v>
      </c>
      <c r="I37" s="24">
        <f t="shared" si="6"/>
        <v>0</v>
      </c>
      <c r="J37" s="24">
        <f t="shared" si="7"/>
        <v>0</v>
      </c>
      <c r="K37" s="24">
        <f t="shared" si="8"/>
        <v>0</v>
      </c>
      <c r="L37" s="26">
        <f t="shared" si="9"/>
        <v>0</v>
      </c>
    </row>
    <row r="38" spans="1:12" ht="15">
      <c r="A38" s="21"/>
      <c r="B38" s="25"/>
      <c r="C38" s="22"/>
      <c r="D38" s="22"/>
      <c r="E38" s="22"/>
      <c r="F38" s="22"/>
      <c r="G38" s="26"/>
      <c r="H38" s="24">
        <f t="shared" si="5"/>
        <v>0</v>
      </c>
      <c r="I38" s="24">
        <f t="shared" si="6"/>
        <v>0</v>
      </c>
      <c r="J38" s="24">
        <f t="shared" si="7"/>
        <v>0</v>
      </c>
      <c r="K38" s="24">
        <f t="shared" si="8"/>
        <v>0</v>
      </c>
      <c r="L38" s="26">
        <f t="shared" si="9"/>
        <v>0</v>
      </c>
    </row>
    <row r="39" spans="1:12" ht="15">
      <c r="A39" s="21"/>
      <c r="B39" s="22"/>
      <c r="C39" s="22"/>
      <c r="D39" s="22"/>
      <c r="E39" s="22"/>
      <c r="F39" s="22"/>
      <c r="G39" s="26"/>
      <c r="H39" s="24">
        <f t="shared" si="5"/>
        <v>0</v>
      </c>
      <c r="I39" s="24">
        <f t="shared" si="6"/>
        <v>0</v>
      </c>
      <c r="J39" s="24">
        <f t="shared" si="7"/>
        <v>0</v>
      </c>
      <c r="K39" s="24">
        <f t="shared" si="8"/>
        <v>0</v>
      </c>
      <c r="L39" s="26">
        <f t="shared" si="9"/>
        <v>0</v>
      </c>
    </row>
    <row r="40" spans="1:12" ht="15">
      <c r="A40" s="21"/>
      <c r="B40" s="25"/>
      <c r="C40" s="22"/>
      <c r="D40" s="22"/>
      <c r="E40" s="22"/>
      <c r="F40" s="22"/>
      <c r="G40" s="26"/>
      <c r="H40" s="24">
        <f t="shared" si="5"/>
        <v>0</v>
      </c>
      <c r="I40" s="24">
        <f t="shared" si="6"/>
        <v>0</v>
      </c>
      <c r="J40" s="24">
        <f t="shared" si="7"/>
        <v>0</v>
      </c>
      <c r="K40" s="24">
        <f t="shared" si="8"/>
        <v>0</v>
      </c>
      <c r="L40" s="26">
        <f t="shared" si="9"/>
        <v>0</v>
      </c>
    </row>
    <row r="41" spans="1:12" ht="15">
      <c r="A41" s="21"/>
      <c r="B41" s="22"/>
      <c r="C41" s="22"/>
      <c r="D41" s="22"/>
      <c r="E41" s="22"/>
      <c r="F41" s="22"/>
      <c r="G41" s="26"/>
      <c r="H41" s="24">
        <f t="shared" si="5"/>
        <v>0</v>
      </c>
      <c r="I41" s="24">
        <f t="shared" si="6"/>
        <v>0</v>
      </c>
      <c r="J41" s="24">
        <f t="shared" si="7"/>
        <v>0</v>
      </c>
      <c r="K41" s="24">
        <f t="shared" si="8"/>
        <v>0</v>
      </c>
      <c r="L41" s="26">
        <f t="shared" si="9"/>
        <v>0</v>
      </c>
    </row>
    <row r="42" spans="1:12" ht="15">
      <c r="A42" s="27"/>
      <c r="B42" s="9"/>
      <c r="C42" s="32" t="s">
        <v>19</v>
      </c>
      <c r="D42" s="33"/>
      <c r="E42" s="33"/>
      <c r="F42" s="33"/>
      <c r="G42" s="34"/>
      <c r="H42" s="24">
        <f>(H30-SUM(H33:H41))*-1</f>
        <v>-140</v>
      </c>
      <c r="I42" s="24">
        <f>(I30-SUM(I33:I41))*-1</f>
        <v>-13.5</v>
      </c>
      <c r="J42" s="24">
        <f>(J30-SUM(J33:J41))*-1</f>
        <v>-130</v>
      </c>
      <c r="K42" s="24">
        <f>(K30-SUM(K33:K41))*-1</f>
        <v>-16</v>
      </c>
      <c r="L42" s="12"/>
    </row>
    <row r="43" spans="1:12" ht="15">
      <c r="A43" s="27"/>
      <c r="B43" s="9"/>
      <c r="C43" s="35" t="s">
        <v>20</v>
      </c>
      <c r="D43" s="36"/>
      <c r="E43" s="36"/>
      <c r="F43" s="36"/>
      <c r="G43" s="34"/>
      <c r="H43" s="24">
        <f>SUM(H33:H41)</f>
        <v>0</v>
      </c>
      <c r="I43" s="24">
        <f>SUM(I33:I41)</f>
        <v>0</v>
      </c>
      <c r="J43" s="24">
        <f>SUM(J33:J41)</f>
        <v>0</v>
      </c>
      <c r="K43" s="24">
        <f>SUM(K33:K41)</f>
        <v>0</v>
      </c>
      <c r="L43" s="12"/>
    </row>
  </sheetData>
  <sheetProtection/>
  <printOptions/>
  <pageMargins left="0.34" right="0.31" top="0.63" bottom="0.984251969" header="0.4921259845" footer="0.4921259845"/>
  <pageSetup fitToHeight="0" horizontalDpi="600" verticalDpi="600" orientation="portrait" paperSize="9" r:id="rId2"/>
  <headerFooter alignWithMargins="0">
    <oddFooter>&amp;L&amp;8&amp;F/&amp;A/&amp;D&amp;R&amp;"Fujiyama-LightCondensed,Normal"Service cantonal de l'agriculture – Office d’arboriculture, d’horticulture et de cultures maraîchères &amp;"Arial,Normal" 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</dc:creator>
  <cp:keywords/>
  <dc:description/>
  <cp:lastModifiedBy>Vincent GUNTHER</cp:lastModifiedBy>
  <cp:lastPrinted>2016-11-14T09:40:22Z</cp:lastPrinted>
  <dcterms:created xsi:type="dcterms:W3CDTF">1999-01-29T10:35:40Z</dcterms:created>
  <dcterms:modified xsi:type="dcterms:W3CDTF">2019-12-05T15:15:08Z</dcterms:modified>
  <cp:category/>
  <cp:version/>
  <cp:contentType/>
  <cp:contentStatus/>
</cp:coreProperties>
</file>