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VITI\FannyIrrigation\Site-onglet irrigation\"/>
    </mc:Choice>
  </mc:AlternateContent>
  <bookViews>
    <workbookView xWindow="0" yWindow="0" windowWidth="38400" windowHeight="17850"/>
  </bookViews>
  <sheets>
    <sheet name="Einführung" sheetId="6" r:id="rId1"/>
    <sheet name="Tipp und Tricks " sheetId="4" r:id="rId2"/>
    <sheet name="TB" sheetId="1" r:id="rId3"/>
    <sheet name="BB" sheetId="2" r:id="rId4"/>
    <sheet name="Bewässerungszeit und -menge" sheetId="3"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8" i="3" l="1"/>
  <c r="C18" i="3"/>
  <c r="C9" i="3"/>
  <c r="B15" i="1"/>
  <c r="I21" i="1"/>
  <c r="D11" i="1"/>
  <c r="D13" i="1" s="1"/>
  <c r="F22" i="1" s="1"/>
  <c r="B13" i="1"/>
  <c r="F21" i="1" s="1"/>
  <c r="D12" i="2" l="1"/>
  <c r="D14" i="2" s="1"/>
  <c r="D16" i="2" l="1"/>
  <c r="K21" i="1"/>
  <c r="M21" i="1" s="1"/>
  <c r="K22" i="1"/>
  <c r="M22" i="1" s="1"/>
  <c r="G17" i="3" l="1"/>
  <c r="G9" i="3"/>
  <c r="C17" i="3"/>
</calcChain>
</file>

<file path=xl/sharedStrings.xml><?xml version="1.0" encoding="utf-8"?>
<sst xmlns="http://schemas.openxmlformats.org/spreadsheetml/2006/main" count="141" uniqueCount="121">
  <si>
    <t>mm/h</t>
  </si>
  <si>
    <t>h</t>
  </si>
  <si>
    <t>mm</t>
  </si>
  <si>
    <t xml:space="preserve">Christian Blaser </t>
  </si>
  <si>
    <t>mm/ha</t>
  </si>
  <si>
    <t>h:min</t>
  </si>
  <si>
    <r>
      <t>m</t>
    </r>
    <r>
      <rPr>
        <vertAlign val="superscript"/>
        <sz val="11"/>
        <color theme="1"/>
        <rFont val="Arial"/>
        <family val="2"/>
      </rPr>
      <t>2</t>
    </r>
  </si>
  <si>
    <r>
      <t>m</t>
    </r>
    <r>
      <rPr>
        <vertAlign val="superscript"/>
        <sz val="11"/>
        <color theme="1"/>
        <rFont val="Arial"/>
        <family val="2"/>
      </rPr>
      <t>3</t>
    </r>
    <r>
      <rPr>
        <sz val="11"/>
        <color theme="1"/>
        <rFont val="Arial"/>
        <family val="2"/>
      </rPr>
      <t>/ha</t>
    </r>
  </si>
  <si>
    <t>Warum sollte man sich mit dem Vergleich von Tropfbewässerung mit herkömmlicher Berieselungsbewässerung beschäftigen?</t>
  </si>
  <si>
    <t>Die Vorteile der Tropfbewässerung sind vielfältig wie:</t>
  </si>
  <si>
    <t>Wassereinsparung 30-40%</t>
  </si>
  <si>
    <t>Gute Wassereffizienz 90-95%</t>
  </si>
  <si>
    <t>Kein Wasser auf den Blättern</t>
  </si>
  <si>
    <t xml:space="preserve">Keine Auswirkungen auf die Entwicklung von Krankheiten </t>
  </si>
  <si>
    <t>Sicherheit der Anlagen (Schluchten, Erosion, Arbeitsdruck)</t>
  </si>
  <si>
    <t>Automatisierung möglich</t>
  </si>
  <si>
    <t>Einsatz von Nährstofflösungen</t>
  </si>
  <si>
    <t>Eine gute Tropfbewässerung erfordert jedoch gute Praktiken, die den Winzern bekannt sein müssen.</t>
  </si>
  <si>
    <t>Blatt BB</t>
  </si>
  <si>
    <t>Einige Informationen über gute Weinbaupraxis</t>
  </si>
  <si>
    <t xml:space="preserve">Ermöglicht ein Gefühl dafür, wie viel Wasser unter der Reihe eingebracht wird </t>
  </si>
  <si>
    <t xml:space="preserve">Ermöglicht ein Gefühl dafür, wie viel Wasser über die gesamte Fläche eingebracht wird </t>
  </si>
  <si>
    <t>Steuern Sie Ihre Bewässerung entsprechend der Wassermenge, die Sie auf die Parzelle bringen möchten, oder entsprechend der Bewässerungszeit</t>
  </si>
  <si>
    <t xml:space="preserve">Dieses Dokument dient als Unterstützung für die richtige Steuerung der Bewässerung und erfolgt unter der alleinigen Verantwortung des Nutzers. Eine falsche Verwendung des Dokuments durch die Verwendung falscher Daten liegt nicht in der Verantwortung des Amts für Rebbau und Wein. </t>
  </si>
  <si>
    <t>Tipps und Tricks für die richtige Steuerung der Bewässerung</t>
  </si>
  <si>
    <t xml:space="preserve">Bei der Steuerung von Tropfbewässerung muss man sehr genau auf die Wassermenge achten, die man verwendet. Ein zu hoher Wasserverbrauch würde zu einer Auswaschung von Pflanzenschutzmitteln und Nährstoffen in den Boden (Grundwasser) führen, könnte das Bodenleben stören und zu Erosionen führen. Um dies zu erreichen, sind die verschiedenen Blätter dieses Dokuments Hilfsmittel, die Ihnen helfen sollen, Ihre Bewässerung bestmöglich zu steuern. </t>
  </si>
  <si>
    <t>Wie kann man feststellen, ob es einen effektiven Wassermangel für die Reben gibt?</t>
  </si>
  <si>
    <t xml:space="preserve">- Verlangsamung des Wachstums </t>
  </si>
  <si>
    <t>- Reifungsblockade</t>
  </si>
  <si>
    <t>- Wachstumsstopp der Triebspitzen</t>
  </si>
  <si>
    <t>- Absturz der Triebspitzen</t>
  </si>
  <si>
    <t>Absturz der Treibspitze = Mässiger Wasserstress</t>
  </si>
  <si>
    <t>gelbliches Laub der Erwachsenen Blätter = mässiger-starker Wasserstress</t>
  </si>
  <si>
    <t>Absturz der Blätter = strenger Wasserstress</t>
  </si>
  <si>
    <t xml:space="preserve">Quelle: Agroscope </t>
  </si>
  <si>
    <t xml:space="preserve">Wie misst man den Grad des Wasserstresses? </t>
  </si>
  <si>
    <t xml:space="preserve">1) Beobachtung der Pflanze </t>
  </si>
  <si>
    <t xml:space="preserve">2) Scholander-Druckkammer, die die Kraft misst, mit der der Saft von der Rebe zurückgehalten wird. </t>
  </si>
  <si>
    <t>Die Steuerung der Bewässerung hängt von mehreren Faktoren ab, z. B:</t>
  </si>
  <si>
    <t>1) Jahrgang*</t>
  </si>
  <si>
    <t>Warmes und trockenes Rebjahr</t>
  </si>
  <si>
    <t>Kühles und feuchtes Rebjahr</t>
  </si>
  <si>
    <t xml:space="preserve">Mehr Evapotranspiration der Reben </t>
  </si>
  <si>
    <t xml:space="preserve">Weniger Evapotranspiration der Reben </t>
  </si>
  <si>
    <t xml:space="preserve">Häufigeres Bewässern  </t>
  </si>
  <si>
    <t xml:space="preserve">Weniger häufig bewässern   </t>
  </si>
  <si>
    <t>2) Phänologisches Stadium der Rebe</t>
  </si>
  <si>
    <t>Austrieb-Blüte</t>
  </si>
  <si>
    <t>Fruchtansatz-Reifwerden</t>
  </si>
  <si>
    <t xml:space="preserve">Reifung </t>
  </si>
  <si>
    <t>Entwicklung eines mässigen Wassermangels (Wachstumsstopp, Wahrung der Fotosynthese)</t>
  </si>
  <si>
    <t>kein Wassermangel (gute Vegetationsentwicklung, Blattfläche)</t>
  </si>
  <si>
    <t xml:space="preserve">Beibehaltung des mässigen Wasermangels (günstig für die Einlagerung von Zucker in der Beeren und Speicherorganen, Synthese phenolischer Verbindungen) </t>
  </si>
  <si>
    <t>3) Bodentyp</t>
  </si>
  <si>
    <t xml:space="preserve">Flachgründiger Boden, viele grobe Bestandteile, sandige Textur </t>
  </si>
  <si>
    <t xml:space="preserve">Tiefgründiger Boden mit wenig groben Elementen, lehmige Textur </t>
  </si>
  <si>
    <t>sogenannter "leichter oder filtrierender" Boden</t>
  </si>
  <si>
    <t xml:space="preserve">sogenannter "schwerer" Boden </t>
  </si>
  <si>
    <t xml:space="preserve">häufigere Bewässerung mit geringerem Wasservolumen </t>
  </si>
  <si>
    <t xml:space="preserve">weniger häufig bewässern mit mehr Wasservolumen </t>
  </si>
  <si>
    <t>sehr häufig im Wallis anzutreffen</t>
  </si>
  <si>
    <t>4) Andere Faktoren sind ebenfalls zu berücksichtigen, wie z. B:</t>
  </si>
  <si>
    <t>- die Unterlage</t>
  </si>
  <si>
    <t>- die Rebsorte</t>
  </si>
  <si>
    <t>- der Ertrag</t>
  </si>
  <si>
    <t>- das Alter der Rebe</t>
  </si>
  <si>
    <t>- der Weinstyl</t>
  </si>
  <si>
    <t>- 30 bis zu 50 mm für Berieselungsbewässerung</t>
  </si>
  <si>
    <t>- 7 bis zu 15 mm für Tropfbewässerung</t>
  </si>
  <si>
    <t>Steuerung der Tropfenbewässerung</t>
  </si>
  <si>
    <t xml:space="preserve">Die folgenden Berechnungen basieren auf der Darstellung des Tropfsystems von </t>
  </si>
  <si>
    <t xml:space="preserve">Die Kästen sind entsprechend Ihren Angaben auszufüllen. </t>
  </si>
  <si>
    <t xml:space="preserve">Abstand der Zwischenreihen (m) </t>
  </si>
  <si>
    <t xml:space="preserve">Abstand zwischen den Tropfern (m) </t>
  </si>
  <si>
    <t>Tropferdurchfluss (l/h)</t>
  </si>
  <si>
    <t>Druck (bar)</t>
  </si>
  <si>
    <t>Im Allgemeinen sollte der Druck im Netzwerk zwischen 1,5 - 3 bar liegen.</t>
  </si>
  <si>
    <t xml:space="preserve">Stündliche Wassermenge </t>
  </si>
  <si>
    <t>Effizienz bei</t>
  </si>
  <si>
    <t>Tropfbewässerung</t>
  </si>
  <si>
    <t>auf</t>
  </si>
  <si>
    <t>Steuerung der Berieselungsbewässerung</t>
  </si>
  <si>
    <t>Druchfluss (l/h):</t>
  </si>
  <si>
    <t>der Durchfluss schwankt je nach Gerät zwischen 1'000 l/h - 1'700 l/h</t>
  </si>
  <si>
    <t>Druck (Bar)</t>
  </si>
  <si>
    <t>liegt zwischen 3,5 und 4,5 bar</t>
  </si>
  <si>
    <t>Abstand in der Länge zwischen zwei Sprinklern (m)</t>
  </si>
  <si>
    <t>Breitenabstand zwischen zwei Sprinklern (m)</t>
  </si>
  <si>
    <r>
      <t>Vorrichtung (oder vom Sprinkler bedeckte Fläche) (m</t>
    </r>
    <r>
      <rPr>
        <b/>
        <vertAlign val="superscript"/>
        <sz val="11"/>
        <color theme="1"/>
        <rFont val="Arial"/>
        <family val="2"/>
      </rPr>
      <t>2</t>
    </r>
    <r>
      <rPr>
        <b/>
        <sz val="11"/>
        <color theme="1"/>
        <rFont val="Arial"/>
        <family val="2"/>
      </rPr>
      <t>)</t>
    </r>
  </si>
  <si>
    <t>normalerweise 18x18 - 20x18</t>
  </si>
  <si>
    <t>Vergleich der Tropf- und Berieselungsbewässerung</t>
  </si>
  <si>
    <t>Berieselungsbewässerung</t>
  </si>
  <si>
    <t xml:space="preserve">auf der gesamten Fläche </t>
  </si>
  <si>
    <t>Wassermenge, die ich meiner Parzelle zuführen möchte*</t>
  </si>
  <si>
    <t xml:space="preserve">Bewässerungszeit </t>
  </si>
  <si>
    <t>zum Vergleich</t>
  </si>
  <si>
    <t>Tropfenbewässerung</t>
  </si>
  <si>
    <t>Anzahl Bewässerungstunden</t>
  </si>
  <si>
    <t>- die Begrünung</t>
  </si>
  <si>
    <t xml:space="preserve">Um die Berechnungen in den folgenden Blättern besser zu verstehen, muss man sich vorstellen, dass die Berieselungsbewässerung das Wasser über die gesamte Bodenoberfläche verteilt, während die Tropfbewässerung das Wasser im Unterstockbereich konzentriert. Die Steuer der Bewässerungssystemen muss deshalb der Anlage angepasst werden. </t>
  </si>
  <si>
    <t>- Vergilbung der Blätter</t>
  </si>
  <si>
    <t>- Blattabfall</t>
  </si>
  <si>
    <t>Terroir Studie (vs.ch)</t>
  </si>
  <si>
    <t>Die zugeführten Wassermengen sollten höchstens den Bedarf von 7-10 Tagen Wasser decken:</t>
  </si>
  <si>
    <t>Wassermenge</t>
  </si>
  <si>
    <t>auf der Vitival Website</t>
  </si>
  <si>
    <t>*Für detailliertere Informationen, insbesondere zu den Indikatoren und Messungen des Wasserstatus der Reben: siehe die Arbeit von Jean-Sébastien Reynard und Vivian Zufferey über das Bewässerungsmanagement von Reben</t>
  </si>
  <si>
    <t>Die pro Hektar eingebrachte Wassermenge ist gleich, aber man versteht das Phänomen der Konzentration des Wassers unter der Reihe.</t>
  </si>
  <si>
    <t>Dieser Wert wird für die Dimensionierung der Tropfanlage gebraucht.</t>
  </si>
  <si>
    <t>Achten Sie also darauf, diesen Wert nicht für die Steuerung Ihrer Bewässerung zu verwenden.</t>
  </si>
  <si>
    <t>im Unterstockbereich !</t>
  </si>
  <si>
    <t>- die Blattfläche</t>
  </si>
  <si>
    <t>Blatt Tipps und Tricks</t>
  </si>
  <si>
    <t>Batt TB</t>
  </si>
  <si>
    <t>Blatt Bewässerungszeit und -menge</t>
  </si>
  <si>
    <r>
      <t>Bewässerte Breite</t>
    </r>
    <r>
      <rPr>
        <i/>
        <sz val="11"/>
        <color theme="1"/>
        <rFont val="Arial"/>
        <family val="2"/>
      </rPr>
      <t xml:space="preserve"> (Einschätzung)</t>
    </r>
  </si>
  <si>
    <t>mm/h gemäss der bewässerten Zone</t>
  </si>
  <si>
    <t>mm/h gemäss der ganzen Flächen</t>
  </si>
  <si>
    <t>Effizienz bei 90%</t>
  </si>
  <si>
    <t>gemäss der ganzen Fläche (wie ein Niederschlag)</t>
  </si>
  <si>
    <t>*Eine Wasserzugabe von 1 bis zu 1.5 mm/Tag während der Vegetationsperiode ist empfohlen (abhängig von den Faktoren die unter "Tipp und Tricks" zu finden sind).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</si>
</sst>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2" x14ac:knownFonts="1">
    <font>
      <sz val="11"/>
      <color theme="1"/>
      <name val="Calibri"/>
      <family val="2"/>
      <scheme val="minor"/>
    </font>
    <font>
      <b/>
      <sz val="18"/>
      <color theme="1"/>
      <name val="Arial"/>
      <family val="2"/>
    </font>
    <font>
      <u/>
      <sz val="11"/>
      <color theme="10"/>
      <name val="Calibri"/>
      <family val="2"/>
      <scheme val="minor"/>
    </font>
    <font>
      <i/>
      <sz val="9"/>
      <color theme="1"/>
      <name val="Arial"/>
      <family val="2"/>
    </font>
    <font>
      <sz val="11"/>
      <color theme="1"/>
      <name val="Calibri"/>
      <family val="2"/>
      <scheme val="minor"/>
    </font>
    <font>
      <sz val="11"/>
      <color theme="1"/>
      <name val="Arial"/>
      <family val="2"/>
    </font>
    <font>
      <b/>
      <sz val="11"/>
      <color theme="1"/>
      <name val="Arial"/>
      <family val="2"/>
    </font>
    <font>
      <u/>
      <sz val="11"/>
      <color theme="10"/>
      <name val="Arial"/>
      <family val="2"/>
    </font>
    <font>
      <i/>
      <sz val="11"/>
      <color theme="1"/>
      <name val="Arial"/>
      <family val="2"/>
    </font>
    <font>
      <b/>
      <i/>
      <sz val="11"/>
      <color theme="1"/>
      <name val="Arial"/>
      <family val="2"/>
    </font>
    <font>
      <sz val="9"/>
      <color theme="1"/>
      <name val="Arial"/>
      <family val="2"/>
    </font>
    <font>
      <i/>
      <sz val="8"/>
      <color rgb="FF0070C0"/>
      <name val="Arial"/>
      <family val="2"/>
    </font>
    <font>
      <b/>
      <i/>
      <sz val="12"/>
      <color theme="1"/>
      <name val="Arial"/>
      <family val="2"/>
    </font>
    <font>
      <b/>
      <sz val="12"/>
      <color theme="1"/>
      <name val="Arial"/>
      <family val="2"/>
    </font>
    <font>
      <sz val="12"/>
      <color theme="1"/>
      <name val="Arial"/>
      <family val="2"/>
    </font>
    <font>
      <b/>
      <vertAlign val="superscript"/>
      <sz val="11"/>
      <color theme="1"/>
      <name val="Arial"/>
      <family val="2"/>
    </font>
    <font>
      <b/>
      <i/>
      <sz val="9"/>
      <color theme="1"/>
      <name val="Arial"/>
      <family val="2"/>
    </font>
    <font>
      <vertAlign val="superscript"/>
      <sz val="11"/>
      <color theme="1"/>
      <name val="Arial"/>
      <family val="2"/>
    </font>
    <font>
      <sz val="18"/>
      <color theme="1"/>
      <name val="Arial"/>
      <family val="2"/>
    </font>
    <font>
      <b/>
      <sz val="14"/>
      <color theme="1"/>
      <name val="Arial"/>
      <family val="2"/>
    </font>
    <font>
      <b/>
      <sz val="11"/>
      <color theme="0"/>
      <name val="Arial"/>
      <family val="2"/>
    </font>
    <font>
      <sz val="8"/>
      <color theme="1"/>
      <name val="Arial"/>
      <family val="2"/>
    </font>
  </fonts>
  <fills count="21">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s>
  <cellStyleXfs count="3">
    <xf numFmtId="0" fontId="0" fillId="0" borderId="0"/>
    <xf numFmtId="0" fontId="2" fillId="0" borderId="0" applyNumberFormat="0" applyFill="0" applyBorder="0" applyAlignment="0" applyProtection="0"/>
    <xf numFmtId="9" fontId="4" fillId="0" borderId="0" applyFont="0" applyFill="0" applyBorder="0" applyAlignment="0" applyProtection="0"/>
  </cellStyleXfs>
  <cellXfs count="226">
    <xf numFmtId="0" fontId="0" fillId="0" borderId="0" xfId="0"/>
    <xf numFmtId="0" fontId="1" fillId="0" borderId="0" xfId="0" applyFont="1"/>
    <xf numFmtId="0" fontId="5" fillId="0" borderId="0" xfId="0" applyFont="1"/>
    <xf numFmtId="0" fontId="5" fillId="0" borderId="0" xfId="0" applyFont="1" applyFill="1"/>
    <xf numFmtId="0" fontId="8" fillId="0" borderId="0" xfId="0" applyFont="1"/>
    <xf numFmtId="0" fontId="7" fillId="0" borderId="0" xfId="1" applyFont="1"/>
    <xf numFmtId="0" fontId="6" fillId="0" borderId="3" xfId="0" applyFont="1" applyBorder="1"/>
    <xf numFmtId="0" fontId="6" fillId="0" borderId="4" xfId="0" applyFont="1" applyBorder="1"/>
    <xf numFmtId="0" fontId="5" fillId="0" borderId="4" xfId="0" applyFont="1" applyBorder="1"/>
    <xf numFmtId="0" fontId="5" fillId="0" borderId="5" xfId="0" applyFont="1" applyBorder="1"/>
    <xf numFmtId="0" fontId="5" fillId="0" borderId="6" xfId="0" applyFont="1" applyBorder="1"/>
    <xf numFmtId="0" fontId="5" fillId="0" borderId="0" xfId="0" applyFont="1" applyBorder="1"/>
    <xf numFmtId="3" fontId="5" fillId="0" borderId="0" xfId="0" applyNumberFormat="1" applyFont="1" applyBorder="1"/>
    <xf numFmtId="0" fontId="5" fillId="0" borderId="2" xfId="0" applyFont="1" applyBorder="1"/>
    <xf numFmtId="0" fontId="5" fillId="0" borderId="0" xfId="0" applyFont="1" applyFill="1" applyBorder="1"/>
    <xf numFmtId="3" fontId="5" fillId="0" borderId="0" xfId="0" applyNumberFormat="1" applyFont="1" applyFill="1" applyBorder="1"/>
    <xf numFmtId="0" fontId="5" fillId="2" borderId="0" xfId="0" quotePrefix="1" applyFont="1" applyFill="1" applyBorder="1" applyAlignment="1">
      <alignment horizontal="left"/>
    </xf>
    <xf numFmtId="0" fontId="5" fillId="2" borderId="0" xfId="0" applyFont="1" applyFill="1" applyBorder="1" applyAlignment="1">
      <alignment horizontal="left"/>
    </xf>
    <xf numFmtId="0" fontId="5" fillId="0" borderId="6" xfId="0" quotePrefix="1" applyFont="1" applyFill="1" applyBorder="1" applyAlignment="1">
      <alignment horizontal="left"/>
    </xf>
    <xf numFmtId="0" fontId="5" fillId="0" borderId="0" xfId="0" quotePrefix="1" applyFont="1" applyFill="1" applyBorder="1" applyAlignment="1">
      <alignment horizontal="left"/>
    </xf>
    <xf numFmtId="0" fontId="5" fillId="0" borderId="0" xfId="0" applyFont="1" applyFill="1" applyBorder="1" applyAlignment="1">
      <alignment horizontal="left"/>
    </xf>
    <xf numFmtId="0" fontId="5" fillId="0" borderId="2" xfId="0" applyFont="1" applyFill="1" applyBorder="1"/>
    <xf numFmtId="0" fontId="11" fillId="0" borderId="7" xfId="0" applyFont="1" applyBorder="1" applyAlignment="1">
      <alignment horizontal="left" vertical="top"/>
    </xf>
    <xf numFmtId="0" fontId="5" fillId="0" borderId="8" xfId="0" applyFont="1" applyBorder="1" applyAlignment="1">
      <alignment horizontal="center" vertical="center"/>
    </xf>
    <xf numFmtId="0" fontId="5" fillId="0" borderId="8" xfId="0" applyFont="1" applyBorder="1" applyAlignment="1">
      <alignment horizontal="center" wrapText="1"/>
    </xf>
    <xf numFmtId="0" fontId="5" fillId="0" borderId="9" xfId="0" applyFont="1" applyBorder="1"/>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horizontal="center" wrapText="1"/>
    </xf>
    <xf numFmtId="0" fontId="6" fillId="0" borderId="6" xfId="0" applyFont="1" applyBorder="1"/>
    <xf numFmtId="0" fontId="5" fillId="0" borderId="7" xfId="0" applyFont="1" applyBorder="1"/>
    <xf numFmtId="0" fontId="5" fillId="0" borderId="8" xfId="0" applyFont="1" applyBorder="1"/>
    <xf numFmtId="3" fontId="5" fillId="0" borderId="8" xfId="0" applyNumberFormat="1" applyFont="1" applyBorder="1"/>
    <xf numFmtId="3" fontId="5" fillId="0" borderId="4" xfId="0" applyNumberFormat="1" applyFont="1" applyBorder="1"/>
    <xf numFmtId="0" fontId="5" fillId="7" borderId="6" xfId="0" applyFont="1" applyFill="1" applyBorder="1" applyAlignment="1">
      <alignment wrapText="1"/>
    </xf>
    <xf numFmtId="0" fontId="8" fillId="7" borderId="0" xfId="0" applyFont="1" applyFill="1" applyBorder="1" applyAlignment="1">
      <alignment vertical="center" wrapText="1"/>
    </xf>
    <xf numFmtId="0" fontId="5" fillId="4" borderId="6" xfId="0" applyFont="1" applyFill="1" applyBorder="1" applyAlignment="1">
      <alignment wrapText="1"/>
    </xf>
    <xf numFmtId="0" fontId="8" fillId="4" borderId="0" xfId="0" applyFont="1" applyFill="1" applyBorder="1" applyAlignment="1">
      <alignment vertical="center" wrapText="1"/>
    </xf>
    <xf numFmtId="0" fontId="7" fillId="0" borderId="0" xfId="1" applyFont="1" applyBorder="1" applyAlignment="1">
      <alignment vertical="center"/>
    </xf>
    <xf numFmtId="0" fontId="5" fillId="0" borderId="0" xfId="0" applyFont="1" applyBorder="1" applyAlignment="1"/>
    <xf numFmtId="0" fontId="6" fillId="0" borderId="0" xfId="0" applyFont="1" applyBorder="1"/>
    <xf numFmtId="0" fontId="5" fillId="3" borderId="6" xfId="0" applyFont="1" applyFill="1" applyBorder="1"/>
    <xf numFmtId="0" fontId="5" fillId="3" borderId="0" xfId="0" applyFont="1" applyFill="1" applyBorder="1"/>
    <xf numFmtId="0" fontId="5" fillId="6" borderId="6" xfId="0" applyFont="1" applyFill="1" applyBorder="1"/>
    <xf numFmtId="0" fontId="5" fillId="6" borderId="0" xfId="0" applyFont="1" applyFill="1" applyBorder="1"/>
    <xf numFmtId="0" fontId="8" fillId="0" borderId="0" xfId="0" applyFont="1" applyBorder="1"/>
    <xf numFmtId="0" fontId="5" fillId="11" borderId="6" xfId="0" applyFont="1" applyFill="1" applyBorder="1"/>
    <xf numFmtId="0" fontId="5" fillId="11" borderId="0" xfId="0" applyFont="1" applyFill="1" applyBorder="1"/>
    <xf numFmtId="0" fontId="5" fillId="8" borderId="6" xfId="0" applyFont="1" applyFill="1" applyBorder="1"/>
    <xf numFmtId="0" fontId="5" fillId="8" borderId="0" xfId="0" applyFont="1" applyFill="1" applyBorder="1"/>
    <xf numFmtId="0" fontId="5" fillId="12" borderId="6" xfId="0" applyFont="1" applyFill="1" applyBorder="1"/>
    <xf numFmtId="0" fontId="5" fillId="12" borderId="0" xfId="0" applyFont="1" applyFill="1" applyBorder="1"/>
    <xf numFmtId="0" fontId="8" fillId="0" borderId="6" xfId="0" quotePrefix="1" applyFont="1" applyBorder="1"/>
    <xf numFmtId="0" fontId="8" fillId="0" borderId="7" xfId="0" applyFont="1" applyBorder="1"/>
    <xf numFmtId="0" fontId="1" fillId="0" borderId="3" xfId="0" applyFont="1" applyBorder="1"/>
    <xf numFmtId="0" fontId="1" fillId="0" borderId="6" xfId="0" applyFont="1" applyBorder="1"/>
    <xf numFmtId="0" fontId="5" fillId="0" borderId="3" xfId="0" applyFont="1" applyBorder="1"/>
    <xf numFmtId="0" fontId="5" fillId="0" borderId="7" xfId="0" applyFont="1" applyFill="1" applyBorder="1"/>
    <xf numFmtId="0" fontId="5" fillId="0" borderId="8" xfId="0" applyFont="1" applyFill="1" applyBorder="1"/>
    <xf numFmtId="0" fontId="5" fillId="0" borderId="8" xfId="0" applyFont="1" applyFill="1" applyBorder="1" applyAlignment="1">
      <alignment horizontal="left"/>
    </xf>
    <xf numFmtId="0" fontId="5" fillId="0" borderId="9" xfId="0" applyFont="1" applyFill="1" applyBorder="1"/>
    <xf numFmtId="0" fontId="9" fillId="0" borderId="6" xfId="0" applyFont="1" applyBorder="1"/>
    <xf numFmtId="0" fontId="13" fillId="0" borderId="11" xfId="0" quotePrefix="1" applyFont="1" applyBorder="1" applyAlignment="1"/>
    <xf numFmtId="0" fontId="13" fillId="0" borderId="12" xfId="0" applyFont="1" applyBorder="1" applyAlignment="1"/>
    <xf numFmtId="0" fontId="14" fillId="0" borderId="12" xfId="0" applyFont="1" applyBorder="1"/>
    <xf numFmtId="0" fontId="14" fillId="0" borderId="13" xfId="0" applyFont="1" applyBorder="1"/>
    <xf numFmtId="0" fontId="14" fillId="0" borderId="0" xfId="0" applyFont="1"/>
    <xf numFmtId="0" fontId="13" fillId="0" borderId="11" xfId="0" quotePrefix="1" applyFont="1" applyBorder="1"/>
    <xf numFmtId="0" fontId="13" fillId="0" borderId="12" xfId="0" applyFont="1" applyBorder="1"/>
    <xf numFmtId="0" fontId="8" fillId="0" borderId="8" xfId="0" applyFont="1" applyFill="1" applyBorder="1"/>
    <xf numFmtId="3" fontId="6" fillId="10" borderId="0" xfId="0" applyNumberFormat="1" applyFont="1" applyFill="1" applyBorder="1" applyAlignment="1" applyProtection="1">
      <alignment vertical="center"/>
    </xf>
    <xf numFmtId="1" fontId="6" fillId="10" borderId="0" xfId="0" applyNumberFormat="1" applyFont="1" applyFill="1" applyBorder="1" applyAlignment="1" applyProtection="1">
      <alignment vertical="center"/>
    </xf>
    <xf numFmtId="0" fontId="5" fillId="0" borderId="0" xfId="0" applyFont="1" applyBorder="1" applyProtection="1"/>
    <xf numFmtId="3" fontId="5" fillId="0" borderId="0" xfId="0" applyNumberFormat="1" applyFont="1" applyProtection="1"/>
    <xf numFmtId="165" fontId="6" fillId="0" borderId="0" xfId="0" applyNumberFormat="1" applyFont="1" applyFill="1" applyProtection="1"/>
    <xf numFmtId="3" fontId="5" fillId="0" borderId="0" xfId="0" applyNumberFormat="1" applyFont="1" applyFill="1" applyProtection="1"/>
    <xf numFmtId="0" fontId="5" fillId="10" borderId="14" xfId="0" applyFont="1" applyFill="1" applyBorder="1"/>
    <xf numFmtId="0" fontId="5" fillId="0" borderId="0" xfId="0" applyFont="1" applyAlignment="1">
      <alignment wrapText="1"/>
    </xf>
    <xf numFmtId="0" fontId="11" fillId="0" borderId="8" xfId="0" applyFont="1" applyBorder="1" applyAlignment="1">
      <alignment horizontal="left" vertical="top"/>
    </xf>
    <xf numFmtId="0" fontId="5" fillId="2" borderId="6" xfId="0" quotePrefix="1" applyFont="1" applyFill="1" applyBorder="1" applyAlignment="1">
      <alignment horizontal="left"/>
    </xf>
    <xf numFmtId="0" fontId="6" fillId="0" borderId="6" xfId="0" applyFont="1" applyFill="1" applyBorder="1"/>
    <xf numFmtId="0" fontId="5" fillId="0" borderId="0" xfId="0" applyFont="1" applyBorder="1" applyAlignment="1">
      <alignment vertical="center"/>
    </xf>
    <xf numFmtId="0" fontId="6" fillId="0" borderId="0" xfId="0" applyFont="1" applyProtection="1"/>
    <xf numFmtId="0" fontId="5" fillId="2" borderId="6" xfId="0" quotePrefix="1" applyFont="1" applyFill="1" applyBorder="1" applyAlignment="1">
      <alignment horizontal="left"/>
    </xf>
    <xf numFmtId="0" fontId="5" fillId="2" borderId="0" xfId="0" quotePrefix="1" applyFont="1" applyFill="1" applyBorder="1" applyAlignment="1">
      <alignment horizontal="left"/>
    </xf>
    <xf numFmtId="0" fontId="5" fillId="2" borderId="0" xfId="0" applyFont="1" applyFill="1" applyBorder="1" applyAlignment="1">
      <alignment horizontal="left"/>
    </xf>
    <xf numFmtId="0" fontId="5" fillId="2" borderId="0" xfId="0" quotePrefix="1" applyFont="1" applyFill="1"/>
    <xf numFmtId="0" fontId="2" fillId="0" borderId="0" xfId="1"/>
    <xf numFmtId="0" fontId="1" fillId="0" borderId="0" xfId="0" applyFont="1" applyProtection="1"/>
    <xf numFmtId="0" fontId="5" fillId="0" borderId="0" xfId="0" applyFont="1" applyProtection="1"/>
    <xf numFmtId="0" fontId="8" fillId="0" borderId="0" xfId="0" applyFont="1" applyProtection="1"/>
    <xf numFmtId="0" fontId="7" fillId="0" borderId="0" xfId="1" applyFont="1" applyProtection="1"/>
    <xf numFmtId="0" fontId="3" fillId="0" borderId="0" xfId="0" applyFont="1" applyAlignment="1" applyProtection="1">
      <alignment wrapText="1"/>
    </xf>
    <xf numFmtId="3" fontId="5" fillId="0" borderId="0" xfId="0" applyNumberFormat="1" applyFont="1" applyBorder="1" applyProtection="1"/>
    <xf numFmtId="0" fontId="6" fillId="3" borderId="0" xfId="0" applyFont="1" applyFill="1" applyProtection="1"/>
    <xf numFmtId="0" fontId="5" fillId="9" borderId="0" xfId="0" applyFont="1" applyFill="1" applyProtection="1"/>
    <xf numFmtId="0" fontId="3" fillId="0" borderId="0" xfId="0" applyFont="1" applyAlignment="1" applyProtection="1">
      <alignment vertical="top" wrapText="1"/>
    </xf>
    <xf numFmtId="0" fontId="5" fillId="0" borderId="0" xfId="0" applyFont="1" applyFill="1" applyProtection="1"/>
    <xf numFmtId="0" fontId="6" fillId="2" borderId="0" xfId="0" applyFont="1" applyFill="1" applyProtection="1"/>
    <xf numFmtId="0" fontId="6" fillId="5" borderId="0" xfId="0" applyFont="1" applyFill="1" applyProtection="1"/>
    <xf numFmtId="0" fontId="6" fillId="0" borderId="0" xfId="0" applyFont="1" applyFill="1" applyProtection="1"/>
    <xf numFmtId="0" fontId="10" fillId="0" borderId="0" xfId="0" applyFont="1" applyFill="1" applyProtection="1"/>
    <xf numFmtId="0" fontId="6" fillId="0" borderId="6" xfId="0" applyFont="1" applyBorder="1" applyProtection="1"/>
    <xf numFmtId="0" fontId="6" fillId="0" borderId="0" xfId="0" applyFont="1" applyBorder="1" applyProtection="1"/>
    <xf numFmtId="0" fontId="9" fillId="0" borderId="0" xfId="0" applyFont="1" applyBorder="1" applyProtection="1"/>
    <xf numFmtId="165" fontId="5" fillId="0" borderId="0" xfId="0" applyNumberFormat="1" applyFont="1" applyFill="1" applyProtection="1"/>
    <xf numFmtId="0" fontId="16" fillId="0" borderId="0" xfId="0" applyFont="1" applyFill="1" applyProtection="1"/>
    <xf numFmtId="0" fontId="6" fillId="7" borderId="0" xfId="0" applyFont="1" applyFill="1" applyBorder="1" applyProtection="1"/>
    <xf numFmtId="0" fontId="5" fillId="7" borderId="0" xfId="0" applyFont="1" applyFill="1" applyBorder="1" applyProtection="1"/>
    <xf numFmtId="3" fontId="5" fillId="7" borderId="0" xfId="0" applyNumberFormat="1" applyFont="1" applyFill="1" applyBorder="1" applyProtection="1"/>
    <xf numFmtId="1" fontId="5" fillId="7" borderId="0" xfId="0" applyNumberFormat="1" applyFont="1" applyFill="1" applyBorder="1" applyProtection="1"/>
    <xf numFmtId="0" fontId="6" fillId="16" borderId="0" xfId="0" applyFont="1" applyFill="1" applyProtection="1"/>
    <xf numFmtId="0" fontId="5" fillId="16" borderId="0" xfId="0" applyFont="1" applyFill="1" applyProtection="1"/>
    <xf numFmtId="165" fontId="5" fillId="16" borderId="0" xfId="0" applyNumberFormat="1" applyFont="1" applyFill="1" applyProtection="1"/>
    <xf numFmtId="3" fontId="5" fillId="16" borderId="0" xfId="0" applyNumberFormat="1" applyFont="1" applyFill="1" applyProtection="1"/>
    <xf numFmtId="1" fontId="5" fillId="16" borderId="0" xfId="0" applyNumberFormat="1" applyFont="1" applyFill="1" applyProtection="1"/>
    <xf numFmtId="0" fontId="5" fillId="0" borderId="0" xfId="0" applyFont="1" applyAlignment="1" applyProtection="1">
      <alignment vertical="top"/>
    </xf>
    <xf numFmtId="0" fontId="18" fillId="0" borderId="0" xfId="0" applyFont="1" applyProtection="1"/>
    <xf numFmtId="3" fontId="18" fillId="0" borderId="0" xfId="0" applyNumberFormat="1" applyFont="1" applyProtection="1"/>
    <xf numFmtId="0" fontId="3" fillId="0" borderId="0" xfId="0" applyFont="1" applyProtection="1"/>
    <xf numFmtId="0" fontId="6" fillId="17" borderId="0" xfId="0" applyFont="1" applyFill="1" applyProtection="1"/>
    <xf numFmtId="0" fontId="6" fillId="4" borderId="0" xfId="0" applyFont="1" applyFill="1" applyAlignment="1" applyProtection="1">
      <alignment horizontal="left"/>
    </xf>
    <xf numFmtId="0" fontId="5" fillId="4" borderId="0" xfId="0" applyFont="1" applyFill="1" applyAlignment="1" applyProtection="1">
      <alignment horizontal="left"/>
    </xf>
    <xf numFmtId="9" fontId="6" fillId="0" borderId="0" xfId="2" applyFont="1" applyBorder="1" applyProtection="1"/>
    <xf numFmtId="0" fontId="19" fillId="0" borderId="0" xfId="0" applyFont="1" applyProtection="1"/>
    <xf numFmtId="0" fontId="5" fillId="0" borderId="3" xfId="0" applyFont="1" applyBorder="1" applyProtection="1"/>
    <xf numFmtId="0" fontId="5" fillId="0" borderId="4" xfId="0" applyFont="1" applyBorder="1" applyProtection="1"/>
    <xf numFmtId="3" fontId="5" fillId="0" borderId="4" xfId="0" applyNumberFormat="1" applyFont="1" applyBorder="1" applyProtection="1"/>
    <xf numFmtId="0" fontId="5" fillId="0" borderId="5" xfId="0" applyFont="1" applyBorder="1" applyProtection="1"/>
    <xf numFmtId="0" fontId="5" fillId="0" borderId="6" xfId="0" applyFont="1" applyBorder="1" applyProtection="1"/>
    <xf numFmtId="0" fontId="5" fillId="0" borderId="2" xfId="0" applyFont="1" applyBorder="1" applyProtection="1"/>
    <xf numFmtId="0" fontId="6" fillId="0" borderId="6" xfId="0" applyFont="1" applyBorder="1" applyAlignment="1" applyProtection="1">
      <alignment vertical="center"/>
    </xf>
    <xf numFmtId="0" fontId="6" fillId="10" borderId="0" xfId="0" applyFont="1" applyFill="1" applyBorder="1" applyAlignment="1" applyProtection="1">
      <alignment vertical="center"/>
    </xf>
    <xf numFmtId="0" fontId="9" fillId="10" borderId="0" xfId="0" applyFont="1" applyFill="1" applyBorder="1" applyAlignment="1" applyProtection="1">
      <alignment vertical="center"/>
    </xf>
    <xf numFmtId="0" fontId="5" fillId="10" borderId="0" xfId="0" applyFont="1" applyFill="1" applyBorder="1" applyProtection="1"/>
    <xf numFmtId="0" fontId="5" fillId="10" borderId="0" xfId="0" applyFont="1" applyFill="1" applyProtection="1"/>
    <xf numFmtId="0" fontId="5" fillId="0" borderId="0" xfId="0" applyFont="1" applyAlignment="1" applyProtection="1">
      <alignment vertical="center"/>
    </xf>
    <xf numFmtId="0" fontId="5" fillId="0" borderId="7" xfId="0" applyFont="1" applyBorder="1" applyProtection="1"/>
    <xf numFmtId="0" fontId="5" fillId="0" borderId="8" xfId="0" applyFont="1" applyBorder="1" applyProtection="1"/>
    <xf numFmtId="3" fontId="5" fillId="0" borderId="8" xfId="0" applyNumberFormat="1" applyFont="1" applyBorder="1" applyProtection="1"/>
    <xf numFmtId="0" fontId="5" fillId="0" borderId="9" xfId="0" applyFont="1" applyBorder="1" applyProtection="1"/>
    <xf numFmtId="0" fontId="5" fillId="0" borderId="0" xfId="0" applyFont="1" applyFill="1" applyBorder="1" applyProtection="1"/>
    <xf numFmtId="0" fontId="6" fillId="0" borderId="0" xfId="0" applyFont="1" applyBorder="1" applyAlignment="1" applyProtection="1">
      <alignment horizontal="left" wrapText="1"/>
    </xf>
    <xf numFmtId="0" fontId="6" fillId="0" borderId="0" xfId="0" applyFont="1" applyAlignment="1" applyProtection="1">
      <alignment horizontal="center"/>
    </xf>
    <xf numFmtId="0" fontId="13" fillId="0" borderId="0" xfId="0" applyFont="1" applyBorder="1" applyAlignment="1" applyProtection="1">
      <alignment horizontal="left" vertical="center" wrapText="1"/>
    </xf>
    <xf numFmtId="0" fontId="6" fillId="0" borderId="0" xfId="0" applyFont="1" applyBorder="1" applyAlignment="1" applyProtection="1">
      <alignment horizontal="left" wrapText="1"/>
    </xf>
    <xf numFmtId="0" fontId="5" fillId="0" borderId="1" xfId="0" applyFont="1" applyBorder="1" applyAlignment="1" applyProtection="1">
      <alignment horizontal="center"/>
      <protection locked="0"/>
    </xf>
    <xf numFmtId="0" fontId="5" fillId="0" borderId="0" xfId="0" applyFont="1" applyAlignment="1" applyProtection="1">
      <alignment horizontal="center"/>
    </xf>
    <xf numFmtId="3" fontId="21" fillId="0" borderId="0" xfId="0" applyNumberFormat="1" applyFont="1" applyAlignment="1" applyProtection="1">
      <alignment wrapText="1"/>
    </xf>
    <xf numFmtId="0" fontId="21" fillId="0" borderId="0" xfId="0" applyFont="1" applyAlignment="1" applyProtection="1">
      <alignment wrapText="1"/>
    </xf>
    <xf numFmtId="164" fontId="6" fillId="8" borderId="0" xfId="0" applyNumberFormat="1" applyFont="1" applyFill="1" applyBorder="1" applyProtection="1"/>
    <xf numFmtId="0" fontId="6" fillId="8" borderId="0" xfId="0" applyFont="1" applyFill="1" applyBorder="1" applyProtection="1"/>
    <xf numFmtId="164" fontId="5" fillId="0" borderId="0" xfId="0" applyNumberFormat="1" applyFont="1" applyAlignment="1" applyProtection="1">
      <alignment vertical="center"/>
    </xf>
    <xf numFmtId="3" fontId="5" fillId="0" borderId="0" xfId="0" applyNumberFormat="1" applyFont="1" applyFill="1" applyBorder="1" applyProtection="1">
      <protection locked="0"/>
    </xf>
    <xf numFmtId="0" fontId="6" fillId="0" borderId="0" xfId="0" applyFont="1" applyFill="1" applyAlignment="1" applyProtection="1">
      <alignment horizontal="left"/>
    </xf>
    <xf numFmtId="3" fontId="5" fillId="0" borderId="1" xfId="0" applyNumberFormat="1" applyFont="1" applyFill="1" applyBorder="1" applyAlignment="1" applyProtection="1">
      <alignment horizontal="center"/>
      <protection locked="0"/>
    </xf>
    <xf numFmtId="0" fontId="5" fillId="0" borderId="1" xfId="0" applyFont="1" applyFill="1" applyBorder="1" applyAlignment="1" applyProtection="1">
      <alignment horizontal="center"/>
      <protection locked="0"/>
    </xf>
    <xf numFmtId="165" fontId="20" fillId="20" borderId="8" xfId="0" applyNumberFormat="1" applyFont="1" applyFill="1" applyBorder="1" applyProtection="1"/>
    <xf numFmtId="0" fontId="20" fillId="20" borderId="8" xfId="0" applyFont="1" applyFill="1" applyBorder="1" applyProtection="1"/>
    <xf numFmtId="0" fontId="5" fillId="0" borderId="15" xfId="0" applyFont="1" applyBorder="1" applyProtection="1"/>
    <xf numFmtId="0" fontId="5" fillId="0" borderId="10" xfId="0" applyFont="1" applyBorder="1" applyProtection="1"/>
    <xf numFmtId="0" fontId="5" fillId="0" borderId="10" xfId="0" applyFont="1" applyBorder="1" applyAlignment="1" applyProtection="1">
      <alignment vertical="center"/>
    </xf>
    <xf numFmtId="0" fontId="5" fillId="0" borderId="16" xfId="0" applyFont="1" applyBorder="1" applyProtection="1"/>
    <xf numFmtId="164" fontId="20" fillId="20" borderId="16" xfId="0" applyNumberFormat="1" applyFont="1" applyFill="1" applyBorder="1" applyProtection="1"/>
    <xf numFmtId="3" fontId="5" fillId="0" borderId="1" xfId="0" applyNumberFormat="1" applyFont="1" applyBorder="1" applyAlignment="1" applyProtection="1">
      <alignment horizontal="center"/>
      <protection locked="0"/>
    </xf>
    <xf numFmtId="20" fontId="5" fillId="12" borderId="0" xfId="0" applyNumberFormat="1" applyFont="1" applyFill="1" applyBorder="1" applyProtection="1"/>
    <xf numFmtId="0" fontId="5" fillId="12" borderId="0" xfId="0" applyFont="1" applyFill="1" applyBorder="1" applyProtection="1"/>
    <xf numFmtId="0" fontId="6" fillId="0" borderId="0" xfId="0" applyFont="1" applyBorder="1" applyAlignment="1" applyProtection="1">
      <alignment vertical="center"/>
    </xf>
    <xf numFmtId="0" fontId="6" fillId="0" borderId="0" xfId="0" applyFont="1" applyAlignment="1" applyProtection="1"/>
    <xf numFmtId="165" fontId="5" fillId="7" borderId="0" xfId="0" applyNumberFormat="1" applyFont="1" applyFill="1" applyBorder="1" applyProtection="1"/>
    <xf numFmtId="0" fontId="8" fillId="0" borderId="0" xfId="0" applyFont="1" applyAlignment="1">
      <alignment horizontal="left" vertical="center" wrapText="1"/>
    </xf>
    <xf numFmtId="0" fontId="6" fillId="15" borderId="3" xfId="0" applyFont="1" applyFill="1" applyBorder="1" applyAlignment="1">
      <alignment horizontal="left"/>
    </xf>
    <xf numFmtId="0" fontId="6" fillId="15" borderId="4" xfId="0" applyFont="1" applyFill="1" applyBorder="1" applyAlignment="1">
      <alignment horizontal="left"/>
    </xf>
    <xf numFmtId="0" fontId="6" fillId="14" borderId="7" xfId="0" applyFont="1" applyFill="1" applyBorder="1" applyAlignment="1">
      <alignment horizontal="left"/>
    </xf>
    <xf numFmtId="0" fontId="6" fillId="14" borderId="8" xfId="0" applyFont="1" applyFill="1" applyBorder="1" applyAlignment="1">
      <alignment horizontal="left"/>
    </xf>
    <xf numFmtId="0" fontId="6" fillId="13" borderId="6" xfId="0" applyFont="1" applyFill="1" applyBorder="1" applyAlignment="1">
      <alignment horizontal="left"/>
    </xf>
    <xf numFmtId="0" fontId="6" fillId="13" borderId="0" xfId="0" applyFont="1" applyFill="1" applyBorder="1" applyAlignment="1">
      <alignment horizontal="left"/>
    </xf>
    <xf numFmtId="0" fontId="6" fillId="9" borderId="6" xfId="0" applyFont="1" applyFill="1" applyBorder="1" applyAlignment="1">
      <alignment horizontal="left"/>
    </xf>
    <xf numFmtId="0" fontId="6" fillId="9" borderId="0" xfId="0" applyFont="1" applyFill="1" applyBorder="1" applyAlignment="1">
      <alignment horizontal="left"/>
    </xf>
    <xf numFmtId="0" fontId="5" fillId="15" borderId="4" xfId="0" applyFont="1" applyFill="1" applyBorder="1" applyAlignment="1">
      <alignment horizontal="left"/>
    </xf>
    <xf numFmtId="0" fontId="5" fillId="15" borderId="5" xfId="0" applyFont="1" applyFill="1" applyBorder="1" applyAlignment="1">
      <alignment horizontal="left"/>
    </xf>
    <xf numFmtId="0" fontId="5" fillId="14" borderId="8" xfId="0" applyFont="1" applyFill="1" applyBorder="1" applyAlignment="1">
      <alignment horizontal="left"/>
    </xf>
    <xf numFmtId="0" fontId="5" fillId="14" borderId="9" xfId="0" applyFont="1" applyFill="1" applyBorder="1" applyAlignment="1">
      <alignment horizontal="left"/>
    </xf>
    <xf numFmtId="0" fontId="5" fillId="13" borderId="0" xfId="0" applyFont="1" applyFill="1" applyBorder="1" applyAlignment="1">
      <alignment horizontal="left"/>
    </xf>
    <xf numFmtId="0" fontId="5" fillId="13" borderId="2" xfId="0" applyFont="1" applyFill="1" applyBorder="1" applyAlignment="1">
      <alignment horizontal="left"/>
    </xf>
    <xf numFmtId="0" fontId="5" fillId="9" borderId="0" xfId="0" applyFont="1" applyFill="1" applyBorder="1" applyAlignment="1">
      <alignment horizontal="left"/>
    </xf>
    <xf numFmtId="0" fontId="5" fillId="9" borderId="2" xfId="0" applyFont="1" applyFill="1" applyBorder="1" applyAlignment="1">
      <alignment horizontal="left"/>
    </xf>
    <xf numFmtId="0" fontId="5" fillId="0" borderId="0" xfId="0" applyFont="1" applyAlignment="1">
      <alignment horizontal="left"/>
    </xf>
    <xf numFmtId="0" fontId="5" fillId="0" borderId="0" xfId="0" applyFont="1" applyAlignment="1">
      <alignment horizontal="left" vertical="top" wrapText="1"/>
    </xf>
    <xf numFmtId="0" fontId="5" fillId="0" borderId="0" xfId="0" applyFont="1" applyAlignment="1">
      <alignment horizontal="left" vertical="center" wrapText="1"/>
    </xf>
    <xf numFmtId="0" fontId="5" fillId="0" borderId="10" xfId="0" applyFont="1" applyBorder="1" applyAlignment="1">
      <alignment horizontal="left" wrapText="1"/>
    </xf>
    <xf numFmtId="0" fontId="5" fillId="0" borderId="10" xfId="0" applyFont="1" applyBorder="1" applyAlignment="1">
      <alignment horizontal="left"/>
    </xf>
    <xf numFmtId="0" fontId="5" fillId="0" borderId="0" xfId="0" applyFont="1" applyAlignment="1">
      <alignment horizontal="left" wrapText="1"/>
    </xf>
    <xf numFmtId="0" fontId="5" fillId="2" borderId="6" xfId="0" quotePrefix="1" applyFont="1" applyFill="1" applyBorder="1" applyAlignment="1">
      <alignment horizontal="left"/>
    </xf>
    <xf numFmtId="0" fontId="5" fillId="2" borderId="0" xfId="0" quotePrefix="1" applyFont="1" applyFill="1" applyBorder="1" applyAlignment="1">
      <alignment horizontal="left"/>
    </xf>
    <xf numFmtId="0" fontId="5" fillId="2" borderId="0" xfId="0" applyFont="1" applyFill="1" applyBorder="1" applyAlignment="1">
      <alignment horizontal="left"/>
    </xf>
    <xf numFmtId="0" fontId="12" fillId="0" borderId="11" xfId="0" applyFont="1" applyBorder="1" applyAlignment="1">
      <alignment horizontal="left"/>
    </xf>
    <xf numFmtId="0" fontId="12" fillId="0" borderId="12" xfId="0" applyFont="1" applyBorder="1" applyAlignment="1">
      <alignment horizontal="left"/>
    </xf>
    <xf numFmtId="0" fontId="6" fillId="11" borderId="0" xfId="0" applyFont="1" applyFill="1" applyBorder="1" applyAlignment="1">
      <alignment horizontal="left"/>
    </xf>
    <xf numFmtId="0" fontId="5" fillId="11" borderId="0" xfId="0" applyFont="1" applyFill="1" applyBorder="1" applyAlignment="1">
      <alignment horizontal="left"/>
    </xf>
    <xf numFmtId="0" fontId="6" fillId="8" borderId="0" xfId="0" applyFont="1" applyFill="1" applyBorder="1" applyAlignment="1">
      <alignment horizontal="left"/>
    </xf>
    <xf numFmtId="0" fontId="5" fillId="8" borderId="0" xfId="0" applyFont="1" applyFill="1" applyBorder="1" applyAlignment="1">
      <alignment horizontal="left"/>
    </xf>
    <xf numFmtId="0" fontId="5" fillId="12" borderId="0" xfId="0" applyFont="1" applyFill="1" applyBorder="1" applyAlignment="1">
      <alignment horizontal="left"/>
    </xf>
    <xf numFmtId="0" fontId="5" fillId="3" borderId="0" xfId="0" applyFont="1" applyFill="1" applyBorder="1" applyAlignment="1">
      <alignment horizontal="left"/>
    </xf>
    <xf numFmtId="0" fontId="5" fillId="6" borderId="0" xfId="0" applyFont="1" applyFill="1" applyBorder="1" applyAlignment="1">
      <alignment horizontal="left"/>
    </xf>
    <xf numFmtId="0" fontId="5" fillId="0" borderId="8" xfId="0" applyFont="1" applyBorder="1" applyAlignment="1">
      <alignment horizontal="center"/>
    </xf>
    <xf numFmtId="0" fontId="5" fillId="0" borderId="0" xfId="0" applyFont="1" applyBorder="1" applyAlignment="1">
      <alignment horizontal="center"/>
    </xf>
    <xf numFmtId="0" fontId="5" fillId="0" borderId="0" xfId="0" applyFont="1" applyBorder="1" applyAlignment="1">
      <alignment horizontal="center" wrapText="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5" fillId="0" borderId="2" xfId="0" applyFont="1" applyBorder="1" applyAlignment="1">
      <alignment horizontal="center"/>
    </xf>
    <xf numFmtId="0" fontId="5" fillId="0" borderId="9" xfId="0" applyFont="1" applyBorder="1" applyAlignment="1">
      <alignment horizontal="center"/>
    </xf>
    <xf numFmtId="0" fontId="6" fillId="7" borderId="0"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5" fillId="0" borderId="2" xfId="0" applyFont="1" applyBorder="1" applyAlignment="1">
      <alignment horizontal="center" vertical="center"/>
    </xf>
    <xf numFmtId="0" fontId="6" fillId="0" borderId="0" xfId="0" applyFont="1" applyAlignment="1" applyProtection="1">
      <alignment horizontal="left"/>
    </xf>
    <xf numFmtId="0" fontId="6" fillId="0" borderId="0" xfId="0" applyFont="1" applyBorder="1" applyAlignment="1" applyProtection="1">
      <alignment horizontal="left"/>
    </xf>
    <xf numFmtId="0" fontId="3" fillId="0" borderId="0" xfId="0" applyFont="1" applyAlignment="1" applyProtection="1">
      <alignment horizontal="left" vertical="top" wrapText="1"/>
    </xf>
    <xf numFmtId="0" fontId="13" fillId="0" borderId="0" xfId="0" applyFont="1" applyBorder="1" applyAlignment="1" applyProtection="1">
      <alignment horizontal="left" vertical="center" wrapText="1"/>
    </xf>
    <xf numFmtId="0" fontId="3" fillId="0" borderId="0" xfId="0" applyFont="1" applyAlignment="1" applyProtection="1">
      <alignment horizontal="center" wrapText="1"/>
    </xf>
    <xf numFmtId="0" fontId="3" fillId="0" borderId="0" xfId="0" applyFont="1" applyAlignment="1" applyProtection="1">
      <alignment horizontal="left" wrapText="1"/>
    </xf>
    <xf numFmtId="0" fontId="6" fillId="19" borderId="0" xfId="0" applyFont="1" applyFill="1" applyAlignment="1" applyProtection="1">
      <alignment horizontal="left"/>
    </xf>
    <xf numFmtId="0" fontId="6" fillId="18" borderId="0" xfId="0" applyFont="1" applyFill="1" applyAlignment="1" applyProtection="1">
      <alignment horizontal="left"/>
    </xf>
    <xf numFmtId="0" fontId="6" fillId="0" borderId="0" xfId="0" applyFont="1" applyBorder="1" applyAlignment="1" applyProtection="1">
      <alignment horizontal="left" wrapText="1"/>
    </xf>
    <xf numFmtId="0" fontId="5" fillId="0" borderId="6" xfId="0" quotePrefix="1" applyFont="1" applyFill="1" applyBorder="1" applyAlignment="1">
      <alignment horizontal="left"/>
    </xf>
    <xf numFmtId="0" fontId="5" fillId="0" borderId="0" xfId="0" quotePrefix="1" applyFont="1" applyFill="1" applyBorder="1" applyAlignment="1">
      <alignment horizontal="left"/>
    </xf>
  </cellXfs>
  <cellStyles count="3">
    <cellStyle name="Lien hypertexte" xfId="1" builtinId="8"/>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412750</xdr:colOff>
      <xdr:row>12</xdr:row>
      <xdr:rowOff>63501</xdr:rowOff>
    </xdr:from>
    <xdr:to>
      <xdr:col>3</xdr:col>
      <xdr:colOff>1960</xdr:colOff>
      <xdr:row>21</xdr:row>
      <xdr:rowOff>36025</xdr:rowOff>
    </xdr:to>
    <xdr:pic>
      <xdr:nvPicPr>
        <xdr:cNvPr id="2" name="Image 1"/>
        <xdr:cNvPicPr>
          <a:picLocks noChangeAspect="1"/>
        </xdr:cNvPicPr>
      </xdr:nvPicPr>
      <xdr:blipFill>
        <a:blip xmlns:r="http://schemas.openxmlformats.org/officeDocument/2006/relationships" r:embed="rId1"/>
        <a:stretch>
          <a:fillRect/>
        </a:stretch>
      </xdr:blipFill>
      <xdr:spPr>
        <a:xfrm>
          <a:off x="412750" y="2254251"/>
          <a:ext cx="4457700" cy="1572724"/>
        </a:xfrm>
        <a:prstGeom prst="rect">
          <a:avLst/>
        </a:prstGeom>
      </xdr:spPr>
    </xdr:pic>
    <xdr:clientData/>
  </xdr:twoCellAnchor>
  <xdr:twoCellAnchor editAs="oneCell">
    <xdr:from>
      <xdr:col>6</xdr:col>
      <xdr:colOff>88900</xdr:colOff>
      <xdr:row>23</xdr:row>
      <xdr:rowOff>44451</xdr:rowOff>
    </xdr:from>
    <xdr:to>
      <xdr:col>11</xdr:col>
      <xdr:colOff>2283610</xdr:colOff>
      <xdr:row>32</xdr:row>
      <xdr:rowOff>152401</xdr:rowOff>
    </xdr:to>
    <xdr:pic>
      <xdr:nvPicPr>
        <xdr:cNvPr id="3" name="Image 2"/>
        <xdr:cNvPicPr>
          <a:picLocks noChangeAspect="1"/>
        </xdr:cNvPicPr>
      </xdr:nvPicPr>
      <xdr:blipFill>
        <a:blip xmlns:r="http://schemas.openxmlformats.org/officeDocument/2006/relationships" r:embed="rId2"/>
        <a:stretch>
          <a:fillRect/>
        </a:stretch>
      </xdr:blipFill>
      <xdr:spPr>
        <a:xfrm>
          <a:off x="6496050" y="4413251"/>
          <a:ext cx="6287167" cy="1936750"/>
        </a:xfrm>
        <a:prstGeom prst="rect">
          <a:avLst/>
        </a:prstGeom>
      </xdr:spPr>
    </xdr:pic>
    <xdr:clientData/>
  </xdr:twoCellAnchor>
  <xdr:twoCellAnchor editAs="oneCell">
    <xdr:from>
      <xdr:col>9</xdr:col>
      <xdr:colOff>759099</xdr:colOff>
      <xdr:row>2</xdr:row>
      <xdr:rowOff>111321</xdr:rowOff>
    </xdr:from>
    <xdr:to>
      <xdr:col>11</xdr:col>
      <xdr:colOff>1684362</xdr:colOff>
      <xdr:row>21</xdr:row>
      <xdr:rowOff>73221</xdr:rowOff>
    </xdr:to>
    <xdr:pic>
      <xdr:nvPicPr>
        <xdr:cNvPr id="4" name="Image 3"/>
        <xdr:cNvPicPr>
          <a:picLocks noChangeAspect="1"/>
        </xdr:cNvPicPr>
      </xdr:nvPicPr>
      <xdr:blipFill>
        <a:blip xmlns:r="http://schemas.openxmlformats.org/officeDocument/2006/relationships" r:embed="rId3"/>
        <a:stretch>
          <a:fillRect/>
        </a:stretch>
      </xdr:blipFill>
      <xdr:spPr>
        <a:xfrm>
          <a:off x="10644716" y="699284"/>
          <a:ext cx="2446127" cy="3387764"/>
        </a:xfrm>
        <a:prstGeom prst="rect">
          <a:avLst/>
        </a:prstGeom>
      </xdr:spPr>
    </xdr:pic>
    <xdr:clientData/>
  </xdr:twoCellAnchor>
  <xdr:twoCellAnchor editAs="oneCell">
    <xdr:from>
      <xdr:col>5</xdr:col>
      <xdr:colOff>393700</xdr:colOff>
      <xdr:row>2</xdr:row>
      <xdr:rowOff>158749</xdr:rowOff>
    </xdr:from>
    <xdr:to>
      <xdr:col>8</xdr:col>
      <xdr:colOff>95329</xdr:colOff>
      <xdr:row>21</xdr:row>
      <xdr:rowOff>31749</xdr:rowOff>
    </xdr:to>
    <xdr:pic>
      <xdr:nvPicPr>
        <xdr:cNvPr id="5" name="Image 4"/>
        <xdr:cNvPicPr>
          <a:picLocks noChangeAspect="1"/>
        </xdr:cNvPicPr>
      </xdr:nvPicPr>
      <xdr:blipFill>
        <a:blip xmlns:r="http://schemas.openxmlformats.org/officeDocument/2006/relationships" r:embed="rId4"/>
        <a:stretch>
          <a:fillRect/>
        </a:stretch>
      </xdr:blipFill>
      <xdr:spPr>
        <a:xfrm>
          <a:off x="5867400" y="336549"/>
          <a:ext cx="2438400" cy="3251200"/>
        </a:xfrm>
        <a:prstGeom prst="rect">
          <a:avLst/>
        </a:prstGeom>
      </xdr:spPr>
    </xdr:pic>
    <xdr:clientData/>
  </xdr:twoCellAnchor>
  <xdr:twoCellAnchor>
    <xdr:from>
      <xdr:col>4</xdr:col>
      <xdr:colOff>342900</xdr:colOff>
      <xdr:row>15</xdr:row>
      <xdr:rowOff>146050</xdr:rowOff>
    </xdr:from>
    <xdr:to>
      <xdr:col>5</xdr:col>
      <xdr:colOff>114300</xdr:colOff>
      <xdr:row>17</xdr:row>
      <xdr:rowOff>158750</xdr:rowOff>
    </xdr:to>
    <xdr:sp macro="" textlink="">
      <xdr:nvSpPr>
        <xdr:cNvPr id="6" name="Flèche droite 5"/>
        <xdr:cNvSpPr/>
      </xdr:nvSpPr>
      <xdr:spPr>
        <a:xfrm>
          <a:off x="5054600" y="2889250"/>
          <a:ext cx="533400" cy="381000"/>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fr-CH" sz="1100"/>
        </a:p>
      </xdr:txBody>
    </xdr:sp>
    <xdr:clientData/>
  </xdr:twoCellAnchor>
  <xdr:twoCellAnchor>
    <xdr:from>
      <xdr:col>8</xdr:col>
      <xdr:colOff>541367</xdr:colOff>
      <xdr:row>16</xdr:row>
      <xdr:rowOff>19348</xdr:rowOff>
    </xdr:from>
    <xdr:to>
      <xdr:col>9</xdr:col>
      <xdr:colOff>312767</xdr:colOff>
      <xdr:row>18</xdr:row>
      <xdr:rowOff>32048</xdr:rowOff>
    </xdr:to>
    <xdr:sp macro="" textlink="">
      <xdr:nvSpPr>
        <xdr:cNvPr id="7" name="Flèche droite 6"/>
        <xdr:cNvSpPr/>
      </xdr:nvSpPr>
      <xdr:spPr>
        <a:xfrm>
          <a:off x="9649648" y="3105051"/>
          <a:ext cx="525463" cy="369888"/>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fr-CH"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274204</xdr:colOff>
      <xdr:row>17</xdr:row>
      <xdr:rowOff>579</xdr:rowOff>
    </xdr:from>
    <xdr:to>
      <xdr:col>2</xdr:col>
      <xdr:colOff>707737</xdr:colOff>
      <xdr:row>25</xdr:row>
      <xdr:rowOff>57728</xdr:rowOff>
    </xdr:to>
    <xdr:grpSp>
      <xdr:nvGrpSpPr>
        <xdr:cNvPr id="6" name="Groupe 5"/>
        <xdr:cNvGrpSpPr/>
      </xdr:nvGrpSpPr>
      <xdr:grpSpPr>
        <a:xfrm>
          <a:off x="274204" y="3336698"/>
          <a:ext cx="3750697" cy="1791552"/>
          <a:chOff x="2952749" y="5257801"/>
          <a:chExt cx="3778251" cy="1955799"/>
        </a:xfrm>
      </xdr:grpSpPr>
      <xdr:sp macro="" textlink="">
        <xdr:nvSpPr>
          <xdr:cNvPr id="3" name="Organigramme : Disque magnétique 2"/>
          <xdr:cNvSpPr/>
        </xdr:nvSpPr>
        <xdr:spPr>
          <a:xfrm>
            <a:off x="3575050" y="7048500"/>
            <a:ext cx="3155950" cy="165100"/>
          </a:xfrm>
          <a:prstGeom prst="flowChartMagneticDisk">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sp macro="" textlink="">
        <xdr:nvSpPr>
          <xdr:cNvPr id="4" name="Organigramme : Disque magnétique 3"/>
          <xdr:cNvSpPr/>
        </xdr:nvSpPr>
        <xdr:spPr>
          <a:xfrm>
            <a:off x="3619500" y="6394450"/>
            <a:ext cx="933450" cy="584200"/>
          </a:xfrm>
          <a:prstGeom prst="flowChartMagneticDisk">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pic>
        <xdr:nvPicPr>
          <xdr:cNvPr id="5" name="Image 4"/>
          <xdr:cNvPicPr>
            <a:picLocks noChangeAspect="1"/>
          </xdr:cNvPicPr>
        </xdr:nvPicPr>
        <xdr:blipFill rotWithShape="1">
          <a:blip xmlns:r="http://schemas.openxmlformats.org/officeDocument/2006/relationships" r:embed="rId1"/>
          <a:srcRect l="1309"/>
          <a:stretch/>
        </xdr:blipFill>
        <xdr:spPr>
          <a:xfrm>
            <a:off x="2952749" y="5257801"/>
            <a:ext cx="2393657" cy="1054100"/>
          </a:xfrm>
          <a:prstGeom prst="rect">
            <a:avLst/>
          </a:prstGeom>
        </xdr:spPr>
      </xdr:pic>
    </xdr:grpSp>
    <xdr:clientData/>
  </xdr:twoCellAnchor>
  <xdr:twoCellAnchor>
    <xdr:from>
      <xdr:col>5</xdr:col>
      <xdr:colOff>342900</xdr:colOff>
      <xdr:row>21</xdr:row>
      <xdr:rowOff>9478</xdr:rowOff>
    </xdr:from>
    <xdr:to>
      <xdr:col>14</xdr:col>
      <xdr:colOff>6350</xdr:colOff>
      <xdr:row>23</xdr:row>
      <xdr:rowOff>27710</xdr:rowOff>
    </xdr:to>
    <xdr:grpSp>
      <xdr:nvGrpSpPr>
        <xdr:cNvPr id="10" name="Groupe 9"/>
        <xdr:cNvGrpSpPr/>
      </xdr:nvGrpSpPr>
      <xdr:grpSpPr>
        <a:xfrm>
          <a:off x="6617079" y="4094329"/>
          <a:ext cx="6477853" cy="406814"/>
          <a:chOff x="8616950" y="6013450"/>
          <a:chExt cx="7023100" cy="600075"/>
        </a:xfrm>
      </xdr:grpSpPr>
      <xdr:sp macro="" textlink="">
        <xdr:nvSpPr>
          <xdr:cNvPr id="7" name="Rectangle 6"/>
          <xdr:cNvSpPr/>
        </xdr:nvSpPr>
        <xdr:spPr>
          <a:xfrm>
            <a:off x="8616950" y="6013450"/>
            <a:ext cx="7023100" cy="4635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xnSp macro="">
        <xdr:nvCxnSpPr>
          <xdr:cNvPr id="9" name="Connecteur en angle 8"/>
          <xdr:cNvCxnSpPr/>
        </xdr:nvCxnSpPr>
        <xdr:spPr>
          <a:xfrm>
            <a:off x="11049000" y="6477000"/>
            <a:ext cx="462606" cy="136525"/>
          </a:xfrm>
          <a:prstGeom prst="bentConnector3">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1942523</xdr:colOff>
      <xdr:row>20</xdr:row>
      <xdr:rowOff>172604</xdr:rowOff>
    </xdr:from>
    <xdr:to>
      <xdr:col>1</xdr:col>
      <xdr:colOff>301337</xdr:colOff>
      <xdr:row>22</xdr:row>
      <xdr:rowOff>118918</xdr:rowOff>
    </xdr:to>
    <xdr:sp macro="" textlink="">
      <xdr:nvSpPr>
        <xdr:cNvPr id="11" name="Flèche gauche 10"/>
        <xdr:cNvSpPr/>
      </xdr:nvSpPr>
      <xdr:spPr>
        <a:xfrm rot="19792831">
          <a:off x="1942523" y="4098059"/>
          <a:ext cx="806450" cy="361950"/>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fr-CH"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280148</xdr:colOff>
      <xdr:row>20</xdr:row>
      <xdr:rowOff>18677</xdr:rowOff>
    </xdr:from>
    <xdr:to>
      <xdr:col>2</xdr:col>
      <xdr:colOff>1595719</xdr:colOff>
      <xdr:row>30</xdr:row>
      <xdr:rowOff>25026</xdr:rowOff>
    </xdr:to>
    <xdr:grpSp>
      <xdr:nvGrpSpPr>
        <xdr:cNvPr id="2" name="Groupe 1"/>
        <xdr:cNvGrpSpPr/>
      </xdr:nvGrpSpPr>
      <xdr:grpSpPr>
        <a:xfrm>
          <a:off x="280148" y="3828677"/>
          <a:ext cx="3220571" cy="1780614"/>
          <a:chOff x="2952749" y="5257801"/>
          <a:chExt cx="3778251" cy="1955799"/>
        </a:xfrm>
      </xdr:grpSpPr>
      <xdr:sp macro="" textlink="">
        <xdr:nvSpPr>
          <xdr:cNvPr id="3" name="Organigramme : Disque magnétique 2"/>
          <xdr:cNvSpPr/>
        </xdr:nvSpPr>
        <xdr:spPr>
          <a:xfrm>
            <a:off x="3575050" y="7048500"/>
            <a:ext cx="3155950" cy="165100"/>
          </a:xfrm>
          <a:prstGeom prst="flowChartMagneticDisk">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sp macro="" textlink="">
        <xdr:nvSpPr>
          <xdr:cNvPr id="4" name="Organigramme : Disque magnétique 3"/>
          <xdr:cNvSpPr/>
        </xdr:nvSpPr>
        <xdr:spPr>
          <a:xfrm>
            <a:off x="3619500" y="6394450"/>
            <a:ext cx="933450" cy="584200"/>
          </a:xfrm>
          <a:prstGeom prst="flowChartMagneticDisk">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pic>
        <xdr:nvPicPr>
          <xdr:cNvPr id="5" name="Image 4"/>
          <xdr:cNvPicPr>
            <a:picLocks noChangeAspect="1"/>
          </xdr:cNvPicPr>
        </xdr:nvPicPr>
        <xdr:blipFill rotWithShape="1">
          <a:blip xmlns:r="http://schemas.openxmlformats.org/officeDocument/2006/relationships" r:embed="rId1"/>
          <a:srcRect l="1309"/>
          <a:stretch/>
        </xdr:blipFill>
        <xdr:spPr>
          <a:xfrm>
            <a:off x="2952749" y="5257801"/>
            <a:ext cx="2393657" cy="1054100"/>
          </a:xfrm>
          <a:prstGeom prst="rect">
            <a:avLst/>
          </a:prstGeom>
        </xdr:spPr>
      </xdr:pic>
    </xdr:grpSp>
    <xdr:clientData/>
  </xdr:twoCellAnchor>
  <xdr:twoCellAnchor>
    <xdr:from>
      <xdr:col>2</xdr:col>
      <xdr:colOff>1557991</xdr:colOff>
      <xdr:row>26</xdr:row>
      <xdr:rowOff>169955</xdr:rowOff>
    </xdr:from>
    <xdr:to>
      <xdr:col>3</xdr:col>
      <xdr:colOff>621926</xdr:colOff>
      <xdr:row>29</xdr:row>
      <xdr:rowOff>5229</xdr:rowOff>
    </xdr:to>
    <xdr:sp macro="" textlink="">
      <xdr:nvSpPr>
        <xdr:cNvPr id="6" name="Flèche gauche 5"/>
        <xdr:cNvSpPr/>
      </xdr:nvSpPr>
      <xdr:spPr>
        <a:xfrm rot="19792831">
          <a:off x="3462991" y="5044514"/>
          <a:ext cx="800847" cy="367553"/>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fr-CH"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vitival.ch/de/dokumente" TargetMode="External"/><Relationship Id="rId1" Type="http://schemas.openxmlformats.org/officeDocument/2006/relationships/hyperlink" Target="https://www.vs.ch/web/sca/etude-des-terroirs"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vitival.ch/media/document/0/cours-vitival-gag-15.11.22.pdf"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vitival.ch/media/document/0/cours-vitival-gag-15.11.22.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
  <sheetViews>
    <sheetView showGridLines="0" tabSelected="1" zoomScale="64" workbookViewId="0">
      <selection activeCell="D33" sqref="D33"/>
    </sheetView>
  </sheetViews>
  <sheetFormatPr baseColWidth="10" defaultColWidth="10.81640625" defaultRowHeight="14" x14ac:dyDescent="0.3"/>
  <cols>
    <col min="1" max="1" width="2.7265625" style="2" customWidth="1"/>
    <col min="2" max="2" width="14.7265625" style="2" customWidth="1"/>
    <col min="3" max="3" width="17.453125" style="2" customWidth="1"/>
    <col min="4" max="4" width="14.453125" style="2" customWidth="1"/>
    <col min="5" max="9" width="10.81640625" style="2"/>
    <col min="10" max="10" width="28.81640625" style="2" customWidth="1"/>
    <col min="11" max="13" width="10.81640625" style="2"/>
    <col min="14" max="14" width="43.54296875" style="2" customWidth="1"/>
    <col min="15" max="15" width="22.453125" style="2" customWidth="1"/>
    <col min="16" max="16384" width="10.81640625" style="2"/>
  </cols>
  <sheetData>
    <row r="1" spans="1:13" ht="23" x14ac:dyDescent="0.5">
      <c r="B1" s="1" t="s">
        <v>8</v>
      </c>
      <c r="C1" s="1"/>
      <c r="D1" s="1"/>
      <c r="E1" s="1"/>
      <c r="F1" s="1"/>
      <c r="G1" s="1"/>
      <c r="H1" s="1"/>
      <c r="I1" s="1"/>
    </row>
    <row r="3" spans="1:13" x14ac:dyDescent="0.3">
      <c r="B3" s="187" t="s">
        <v>9</v>
      </c>
      <c r="C3" s="187"/>
      <c r="D3" s="187"/>
      <c r="E3" s="187"/>
      <c r="F3" s="187"/>
      <c r="G3" s="187"/>
    </row>
    <row r="5" spans="1:13" x14ac:dyDescent="0.3">
      <c r="A5" s="76"/>
      <c r="B5" s="191" t="s">
        <v>10</v>
      </c>
      <c r="C5" s="187"/>
      <c r="D5" s="187"/>
      <c r="E5" s="187"/>
      <c r="F5" s="187"/>
    </row>
    <row r="6" spans="1:13" x14ac:dyDescent="0.3">
      <c r="A6" s="76"/>
      <c r="B6" s="191" t="s">
        <v>11</v>
      </c>
      <c r="C6" s="187"/>
      <c r="D6" s="187"/>
      <c r="E6" s="187"/>
      <c r="F6" s="187"/>
    </row>
    <row r="7" spans="1:13" x14ac:dyDescent="0.3">
      <c r="A7" s="76"/>
      <c r="B7" s="191" t="s">
        <v>12</v>
      </c>
      <c r="C7" s="187"/>
      <c r="D7" s="187"/>
      <c r="E7" s="187"/>
      <c r="F7" s="187"/>
    </row>
    <row r="8" spans="1:13" x14ac:dyDescent="0.3">
      <c r="A8" s="76"/>
      <c r="B8" s="191" t="s">
        <v>13</v>
      </c>
      <c r="C8" s="187"/>
      <c r="D8" s="187"/>
      <c r="E8" s="187"/>
      <c r="F8" s="187"/>
    </row>
    <row r="9" spans="1:13" x14ac:dyDescent="0.3">
      <c r="A9" s="76"/>
      <c r="B9" s="191" t="s">
        <v>14</v>
      </c>
      <c r="C9" s="187"/>
      <c r="D9" s="187"/>
      <c r="E9" s="187"/>
      <c r="F9" s="187"/>
    </row>
    <row r="10" spans="1:13" x14ac:dyDescent="0.3">
      <c r="A10" s="76"/>
      <c r="B10" s="191" t="s">
        <v>15</v>
      </c>
      <c r="C10" s="187"/>
      <c r="D10" s="187"/>
      <c r="E10" s="187"/>
      <c r="F10" s="187"/>
    </row>
    <row r="11" spans="1:13" x14ac:dyDescent="0.3">
      <c r="A11" s="76"/>
      <c r="B11" s="190" t="s">
        <v>16</v>
      </c>
      <c r="C11" s="187"/>
      <c r="D11" s="187"/>
      <c r="E11" s="187"/>
      <c r="F11" s="187"/>
    </row>
    <row r="12" spans="1:13" ht="16" customHeight="1" x14ac:dyDescent="0.3"/>
    <row r="13" spans="1:13" ht="13.5" customHeight="1" x14ac:dyDescent="0.3">
      <c r="B13" s="192" t="s">
        <v>17</v>
      </c>
      <c r="C13" s="192"/>
      <c r="D13" s="192"/>
      <c r="E13" s="192"/>
      <c r="F13" s="192"/>
      <c r="G13" s="192"/>
      <c r="H13" s="192"/>
      <c r="I13" s="192"/>
      <c r="J13" s="192"/>
      <c r="K13" s="192"/>
      <c r="L13" s="192"/>
      <c r="M13" s="192"/>
    </row>
    <row r="14" spans="1:13" x14ac:dyDescent="0.3">
      <c r="B14" s="77"/>
      <c r="C14" s="77"/>
      <c r="D14" s="77"/>
      <c r="E14" s="77"/>
      <c r="F14" s="77"/>
      <c r="G14" s="77"/>
      <c r="H14" s="77"/>
      <c r="I14" s="77"/>
      <c r="J14" s="77"/>
      <c r="K14" s="77"/>
      <c r="L14" s="77"/>
      <c r="M14" s="77"/>
    </row>
    <row r="16" spans="1:13" x14ac:dyDescent="0.3">
      <c r="B16" s="189" t="s">
        <v>99</v>
      </c>
      <c r="C16" s="189"/>
      <c r="D16" s="189"/>
      <c r="E16" s="189"/>
      <c r="F16" s="189"/>
      <c r="G16" s="189"/>
      <c r="H16" s="189"/>
      <c r="I16" s="189"/>
      <c r="J16" s="189"/>
      <c r="K16" s="189"/>
      <c r="L16" s="189"/>
      <c r="M16" s="189"/>
    </row>
    <row r="17" spans="2:14" ht="32.15" customHeight="1" x14ac:dyDescent="0.3">
      <c r="B17" s="189"/>
      <c r="C17" s="189"/>
      <c r="D17" s="189"/>
      <c r="E17" s="189"/>
      <c r="F17" s="189"/>
      <c r="G17" s="189"/>
      <c r="H17" s="189"/>
      <c r="I17" s="189"/>
      <c r="J17" s="189"/>
      <c r="K17" s="189"/>
      <c r="L17" s="189"/>
      <c r="M17" s="189"/>
    </row>
    <row r="19" spans="2:14" x14ac:dyDescent="0.3">
      <c r="B19" s="188" t="s">
        <v>25</v>
      </c>
      <c r="C19" s="188"/>
      <c r="D19" s="188"/>
      <c r="E19" s="188"/>
      <c r="F19" s="188"/>
      <c r="G19" s="188"/>
      <c r="H19" s="188"/>
      <c r="I19" s="188"/>
      <c r="J19" s="188"/>
      <c r="K19" s="188"/>
      <c r="L19" s="188"/>
      <c r="M19" s="188"/>
    </row>
    <row r="20" spans="2:14" x14ac:dyDescent="0.3">
      <c r="B20" s="188"/>
      <c r="C20" s="188"/>
      <c r="D20" s="188"/>
      <c r="E20" s="188"/>
      <c r="F20" s="188"/>
      <c r="G20" s="188"/>
      <c r="H20" s="188"/>
      <c r="I20" s="188"/>
      <c r="J20" s="188"/>
      <c r="K20" s="188"/>
      <c r="L20" s="188"/>
      <c r="M20" s="188"/>
    </row>
    <row r="21" spans="2:14" x14ac:dyDescent="0.3">
      <c r="B21" s="188"/>
      <c r="C21" s="188"/>
      <c r="D21" s="188"/>
      <c r="E21" s="188"/>
      <c r="F21" s="188"/>
      <c r="G21" s="188"/>
      <c r="H21" s="188"/>
      <c r="I21" s="188"/>
      <c r="J21" s="188"/>
      <c r="K21" s="188"/>
      <c r="L21" s="188"/>
      <c r="M21" s="188"/>
    </row>
    <row r="22" spans="2:14" x14ac:dyDescent="0.3">
      <c r="B22" s="188"/>
      <c r="C22" s="188"/>
      <c r="D22" s="188"/>
      <c r="E22" s="188"/>
      <c r="F22" s="188"/>
      <c r="G22" s="188"/>
      <c r="H22" s="188"/>
      <c r="I22" s="188"/>
      <c r="J22" s="188"/>
      <c r="K22" s="188"/>
      <c r="L22" s="188"/>
      <c r="M22" s="188"/>
    </row>
    <row r="23" spans="2:14" ht="14.5" thickBot="1" x14ac:dyDescent="0.35"/>
    <row r="24" spans="2:14" x14ac:dyDescent="0.3">
      <c r="B24" s="171" t="s">
        <v>112</v>
      </c>
      <c r="C24" s="172"/>
      <c r="D24" s="172"/>
      <c r="E24" s="172"/>
      <c r="F24" s="179" t="s">
        <v>19</v>
      </c>
      <c r="G24" s="179"/>
      <c r="H24" s="179"/>
      <c r="I24" s="179"/>
      <c r="J24" s="179"/>
      <c r="K24" s="179"/>
      <c r="L24" s="179"/>
      <c r="M24" s="179"/>
      <c r="N24" s="180"/>
    </row>
    <row r="25" spans="2:14" x14ac:dyDescent="0.3">
      <c r="B25" s="177" t="s">
        <v>113</v>
      </c>
      <c r="C25" s="178"/>
      <c r="D25" s="178"/>
      <c r="E25" s="178"/>
      <c r="F25" s="185" t="s">
        <v>20</v>
      </c>
      <c r="G25" s="185"/>
      <c r="H25" s="185"/>
      <c r="I25" s="185"/>
      <c r="J25" s="185"/>
      <c r="K25" s="185"/>
      <c r="L25" s="185"/>
      <c r="M25" s="185"/>
      <c r="N25" s="186"/>
    </row>
    <row r="26" spans="2:14" x14ac:dyDescent="0.3">
      <c r="B26" s="175" t="s">
        <v>18</v>
      </c>
      <c r="C26" s="176"/>
      <c r="D26" s="176"/>
      <c r="E26" s="176"/>
      <c r="F26" s="183" t="s">
        <v>21</v>
      </c>
      <c r="G26" s="183"/>
      <c r="H26" s="183"/>
      <c r="I26" s="183"/>
      <c r="J26" s="183"/>
      <c r="K26" s="183"/>
      <c r="L26" s="183"/>
      <c r="M26" s="183"/>
      <c r="N26" s="184"/>
    </row>
    <row r="27" spans="2:14" ht="14.5" thickBot="1" x14ac:dyDescent="0.35">
      <c r="B27" s="173" t="s">
        <v>114</v>
      </c>
      <c r="C27" s="174"/>
      <c r="D27" s="174"/>
      <c r="E27" s="174"/>
      <c r="F27" s="181" t="s">
        <v>22</v>
      </c>
      <c r="G27" s="181"/>
      <c r="H27" s="181"/>
      <c r="I27" s="181"/>
      <c r="J27" s="181"/>
      <c r="K27" s="181"/>
      <c r="L27" s="181"/>
      <c r="M27" s="181"/>
      <c r="N27" s="182"/>
    </row>
    <row r="30" spans="2:14" ht="16.5" customHeight="1" x14ac:dyDescent="0.3">
      <c r="B30" s="170" t="s">
        <v>23</v>
      </c>
      <c r="C30" s="170"/>
      <c r="D30" s="170"/>
      <c r="E30" s="170"/>
      <c r="F30" s="170"/>
      <c r="G30" s="170"/>
      <c r="H30" s="170"/>
      <c r="I30" s="170"/>
      <c r="J30" s="170"/>
    </row>
    <row r="31" spans="2:14" ht="36.5" customHeight="1" x14ac:dyDescent="0.3">
      <c r="B31" s="170"/>
      <c r="C31" s="170"/>
      <c r="D31" s="170"/>
      <c r="E31" s="170"/>
      <c r="F31" s="170"/>
      <c r="G31" s="170"/>
      <c r="H31" s="170"/>
      <c r="I31" s="170"/>
      <c r="J31" s="170"/>
    </row>
  </sheetData>
  <sheetProtection algorithmName="SHA-512" hashValue="ViinwHUHMkp3JKoC8mOH4sDO4sUggvynIHLf/3MdTBos9iMvQbflf/22xes/a0wQxJKEPBHfVO6W7TSrWC5djA==" saltValue="ZzC605PHIP1FwDo2sUD+5A==" spinCount="100000" sheet="1" objects="1" scenarios="1"/>
  <mergeCells count="20">
    <mergeCell ref="B3:G3"/>
    <mergeCell ref="B19:M22"/>
    <mergeCell ref="B16:M17"/>
    <mergeCell ref="B11:F11"/>
    <mergeCell ref="B10:F10"/>
    <mergeCell ref="B9:F9"/>
    <mergeCell ref="B8:F8"/>
    <mergeCell ref="B7:F7"/>
    <mergeCell ref="B13:M13"/>
    <mergeCell ref="B6:F6"/>
    <mergeCell ref="B5:F5"/>
    <mergeCell ref="B30:J31"/>
    <mergeCell ref="B24:E24"/>
    <mergeCell ref="B27:E27"/>
    <mergeCell ref="B26:E26"/>
    <mergeCell ref="B25:E25"/>
    <mergeCell ref="F24:N24"/>
    <mergeCell ref="F27:N27"/>
    <mergeCell ref="F26:N26"/>
    <mergeCell ref="F25:N25"/>
  </mergeCells>
  <pageMargins left="0.70866141732283472" right="0.70866141732283472" top="0.74803149606299213" bottom="0.74803149606299213" header="0.31496062992125984" footer="0.31496062992125984"/>
  <pageSetup paperSize="9"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4"/>
  <sheetViews>
    <sheetView showGridLines="0" topLeftCell="A40" zoomScale="64" zoomScaleNormal="81" workbookViewId="0">
      <selection activeCell="J11" sqref="J11"/>
    </sheetView>
  </sheetViews>
  <sheetFormatPr baseColWidth="10" defaultColWidth="10.81640625" defaultRowHeight="14" x14ac:dyDescent="0.3"/>
  <cols>
    <col min="1" max="1" width="34.1796875" style="2" customWidth="1"/>
    <col min="2" max="2" width="24.7265625" style="2" customWidth="1"/>
    <col min="3" max="5" width="10.81640625" style="2"/>
    <col min="6" max="6" width="13.453125" style="2" customWidth="1"/>
    <col min="7" max="7" width="10.81640625" style="2"/>
    <col min="8" max="8" width="14.81640625" style="2" customWidth="1"/>
    <col min="9" max="11" width="10.81640625" style="2"/>
    <col min="12" max="12" width="40.26953125" style="2" customWidth="1"/>
    <col min="13" max="13" width="3.36328125" style="2" customWidth="1"/>
    <col min="14" max="14" width="28.453125" style="2" customWidth="1"/>
    <col min="15" max="15" width="0.1796875" style="2" customWidth="1"/>
    <col min="16" max="16384" width="10.81640625" style="2"/>
  </cols>
  <sheetData>
    <row r="1" spans="1:14" ht="23" x14ac:dyDescent="0.5">
      <c r="A1" s="54" t="s">
        <v>24</v>
      </c>
      <c r="B1" s="7"/>
      <c r="C1" s="7"/>
      <c r="D1" s="7"/>
      <c r="E1" s="8"/>
      <c r="F1" s="8"/>
      <c r="G1" s="8"/>
      <c r="H1" s="8"/>
      <c r="I1" s="8"/>
      <c r="J1" s="8"/>
      <c r="K1" s="8"/>
      <c r="L1" s="8"/>
      <c r="M1" s="8"/>
      <c r="N1" s="9"/>
    </row>
    <row r="2" spans="1:14" ht="23.5" thickBot="1" x14ac:dyDescent="0.55000000000000004">
      <c r="A2" s="55"/>
      <c r="B2" s="40"/>
      <c r="C2" s="40"/>
      <c r="D2" s="40"/>
      <c r="E2" s="11"/>
      <c r="F2" s="11"/>
      <c r="G2" s="11"/>
      <c r="H2" s="11"/>
      <c r="I2" s="11"/>
      <c r="J2" s="11"/>
      <c r="K2" s="11"/>
      <c r="L2" s="11"/>
      <c r="M2" s="11"/>
      <c r="N2" s="13"/>
    </row>
    <row r="3" spans="1:14" x14ac:dyDescent="0.3">
      <c r="A3" s="56"/>
      <c r="B3" s="8"/>
      <c r="C3" s="8"/>
      <c r="D3" s="33"/>
      <c r="E3" s="8"/>
      <c r="F3" s="8"/>
      <c r="G3" s="8"/>
      <c r="H3" s="8"/>
      <c r="I3" s="8"/>
      <c r="J3" s="8"/>
      <c r="K3" s="8"/>
      <c r="L3" s="8"/>
      <c r="M3" s="8"/>
      <c r="N3" s="9"/>
    </row>
    <row r="4" spans="1:14" x14ac:dyDescent="0.3">
      <c r="A4" s="80" t="s">
        <v>26</v>
      </c>
      <c r="B4" s="14"/>
      <c r="C4" s="14"/>
      <c r="D4" s="15"/>
      <c r="E4" s="14"/>
      <c r="F4" s="11"/>
      <c r="G4" s="11"/>
      <c r="H4" s="11"/>
      <c r="I4" s="11"/>
      <c r="J4" s="11"/>
      <c r="K4" s="11"/>
      <c r="L4" s="11"/>
      <c r="M4" s="11"/>
      <c r="N4" s="13"/>
    </row>
    <row r="5" spans="1:14" x14ac:dyDescent="0.3">
      <c r="A5" s="193" t="s">
        <v>27</v>
      </c>
      <c r="B5" s="194"/>
      <c r="C5" s="195"/>
      <c r="D5" s="195"/>
      <c r="E5" s="195"/>
      <c r="F5" s="11"/>
      <c r="G5" s="11"/>
      <c r="H5" s="11"/>
      <c r="I5" s="11"/>
      <c r="J5" s="11"/>
      <c r="K5" s="11"/>
      <c r="L5" s="11"/>
      <c r="M5" s="11"/>
      <c r="N5" s="13"/>
    </row>
    <row r="6" spans="1:14" x14ac:dyDescent="0.3">
      <c r="A6" s="79" t="s">
        <v>29</v>
      </c>
      <c r="B6" s="84"/>
      <c r="C6" s="84"/>
      <c r="D6" s="84"/>
      <c r="E6" s="84"/>
      <c r="F6" s="11"/>
      <c r="G6" s="11"/>
      <c r="H6" s="11"/>
      <c r="I6" s="11"/>
      <c r="J6" s="11"/>
      <c r="K6" s="11"/>
      <c r="L6" s="11"/>
      <c r="M6" s="11"/>
      <c r="N6" s="13"/>
    </row>
    <row r="7" spans="1:14" x14ac:dyDescent="0.3">
      <c r="A7" s="86" t="s">
        <v>30</v>
      </c>
      <c r="B7" s="16"/>
      <c r="C7" s="17"/>
      <c r="D7" s="17"/>
      <c r="E7" s="17"/>
      <c r="F7" s="11"/>
      <c r="G7" s="11"/>
      <c r="H7" s="11"/>
      <c r="I7" s="11"/>
      <c r="J7" s="11"/>
      <c r="K7" s="11"/>
      <c r="L7" s="11"/>
      <c r="M7" s="11"/>
      <c r="N7" s="13"/>
    </row>
    <row r="8" spans="1:14" x14ac:dyDescent="0.3">
      <c r="A8" s="193" t="s">
        <v>100</v>
      </c>
      <c r="B8" s="194"/>
      <c r="C8" s="195"/>
      <c r="D8" s="195"/>
      <c r="E8" s="195"/>
      <c r="F8" s="11"/>
      <c r="G8" s="11"/>
      <c r="H8" s="11"/>
      <c r="I8" s="11"/>
      <c r="J8" s="11"/>
      <c r="K8" s="11"/>
      <c r="L8" s="11"/>
      <c r="M8" s="11"/>
      <c r="N8" s="13"/>
    </row>
    <row r="9" spans="1:14" x14ac:dyDescent="0.3">
      <c r="A9" s="83" t="s">
        <v>101</v>
      </c>
      <c r="B9" s="84"/>
      <c r="C9" s="85"/>
      <c r="D9" s="85"/>
      <c r="E9" s="85"/>
      <c r="F9" s="11"/>
      <c r="G9" s="11"/>
      <c r="H9" s="11"/>
      <c r="I9" s="11"/>
      <c r="J9" s="11"/>
      <c r="K9" s="11"/>
      <c r="L9" s="11"/>
      <c r="M9" s="11"/>
      <c r="N9" s="13"/>
    </row>
    <row r="10" spans="1:14" x14ac:dyDescent="0.3">
      <c r="A10" s="193" t="s">
        <v>28</v>
      </c>
      <c r="B10" s="194"/>
      <c r="C10" s="195"/>
      <c r="D10" s="195"/>
      <c r="E10" s="195"/>
      <c r="F10" s="11"/>
      <c r="G10" s="11"/>
      <c r="H10" s="11"/>
      <c r="I10" s="11"/>
      <c r="J10" s="11"/>
      <c r="K10" s="11"/>
      <c r="L10" s="11"/>
      <c r="M10" s="11"/>
      <c r="N10" s="13"/>
    </row>
    <row r="11" spans="1:14" x14ac:dyDescent="0.3">
      <c r="A11" s="224"/>
      <c r="B11" s="225"/>
      <c r="C11" s="225"/>
      <c r="D11" s="225"/>
      <c r="E11" s="225"/>
      <c r="F11" s="11"/>
      <c r="G11" s="11"/>
      <c r="H11" s="11"/>
      <c r="I11" s="11"/>
      <c r="J11" s="11"/>
      <c r="K11" s="11"/>
      <c r="L11" s="11"/>
      <c r="M11" s="11"/>
      <c r="N11" s="13"/>
    </row>
    <row r="12" spans="1:14" s="3" customFormat="1" x14ac:dyDescent="0.3">
      <c r="A12" s="18"/>
      <c r="B12" s="19"/>
      <c r="C12" s="20"/>
      <c r="D12" s="20"/>
      <c r="E12" s="20"/>
      <c r="F12" s="14"/>
      <c r="G12" s="14"/>
      <c r="H12" s="14"/>
      <c r="I12" s="14"/>
      <c r="J12" s="14"/>
      <c r="K12" s="14"/>
      <c r="L12" s="14"/>
      <c r="M12" s="14"/>
      <c r="N12" s="21"/>
    </row>
    <row r="13" spans="1:14" s="3" customFormat="1" x14ac:dyDescent="0.3">
      <c r="A13" s="18"/>
      <c r="B13" s="19"/>
      <c r="C13" s="20"/>
      <c r="D13" s="20"/>
      <c r="E13" s="20"/>
      <c r="F13" s="14"/>
      <c r="G13" s="14"/>
      <c r="H13" s="14"/>
      <c r="I13" s="14"/>
      <c r="J13" s="14"/>
      <c r="K13" s="14"/>
      <c r="L13" s="14"/>
      <c r="M13" s="14"/>
      <c r="N13" s="21"/>
    </row>
    <row r="14" spans="1:14" s="3" customFormat="1" x14ac:dyDescent="0.3">
      <c r="A14" s="18"/>
      <c r="B14" s="19"/>
      <c r="C14" s="20"/>
      <c r="D14" s="20"/>
      <c r="E14" s="20"/>
      <c r="F14" s="14"/>
      <c r="G14" s="14"/>
      <c r="H14" s="14"/>
      <c r="I14" s="14"/>
      <c r="J14" s="14"/>
      <c r="K14" s="14"/>
      <c r="L14" s="14"/>
      <c r="M14" s="14"/>
      <c r="N14" s="21"/>
    </row>
    <row r="15" spans="1:14" s="3" customFormat="1" x14ac:dyDescent="0.3">
      <c r="A15" s="18"/>
      <c r="B15" s="19"/>
      <c r="C15" s="20"/>
      <c r="D15" s="20"/>
      <c r="E15" s="20"/>
      <c r="F15" s="14"/>
      <c r="G15" s="14"/>
      <c r="H15" s="14"/>
      <c r="I15" s="14"/>
      <c r="J15" s="14"/>
      <c r="K15" s="14"/>
      <c r="L15" s="14"/>
      <c r="M15" s="14"/>
      <c r="N15" s="21"/>
    </row>
    <row r="16" spans="1:14" s="3" customFormat="1" x14ac:dyDescent="0.3">
      <c r="A16" s="18"/>
      <c r="B16" s="19"/>
      <c r="C16" s="20"/>
      <c r="D16" s="20"/>
      <c r="E16" s="20"/>
      <c r="F16" s="14"/>
      <c r="G16" s="14"/>
      <c r="H16" s="14"/>
      <c r="I16" s="14"/>
      <c r="J16" s="14"/>
      <c r="K16" s="14"/>
      <c r="L16" s="14"/>
      <c r="M16" s="14"/>
      <c r="N16" s="21"/>
    </row>
    <row r="17" spans="1:14" s="3" customFormat="1" x14ac:dyDescent="0.3">
      <c r="A17" s="18"/>
      <c r="B17" s="19"/>
      <c r="C17" s="20"/>
      <c r="D17" s="20"/>
      <c r="E17" s="20"/>
      <c r="F17" s="14"/>
      <c r="G17" s="14"/>
      <c r="H17" s="14"/>
      <c r="I17" s="14"/>
      <c r="J17" s="14"/>
      <c r="K17" s="14"/>
      <c r="L17" s="14"/>
      <c r="M17" s="14"/>
      <c r="N17" s="21"/>
    </row>
    <row r="18" spans="1:14" s="3" customFormat="1" x14ac:dyDescent="0.3">
      <c r="A18" s="18"/>
      <c r="B18" s="19"/>
      <c r="C18" s="20"/>
      <c r="D18" s="20"/>
      <c r="E18" s="20"/>
      <c r="F18" s="14"/>
      <c r="G18" s="14"/>
      <c r="H18" s="14"/>
      <c r="I18" s="14"/>
      <c r="J18" s="14"/>
      <c r="K18" s="14"/>
      <c r="L18" s="14"/>
      <c r="M18" s="14"/>
      <c r="N18" s="21"/>
    </row>
    <row r="19" spans="1:14" s="3" customFormat="1" x14ac:dyDescent="0.3">
      <c r="A19" s="18"/>
      <c r="B19" s="19"/>
      <c r="C19" s="20"/>
      <c r="D19" s="20"/>
      <c r="E19" s="20"/>
      <c r="F19" s="14"/>
      <c r="G19" s="14"/>
      <c r="H19" s="14"/>
      <c r="I19" s="14"/>
      <c r="J19" s="14"/>
      <c r="K19" s="14"/>
      <c r="L19" s="14"/>
      <c r="M19" s="14"/>
      <c r="N19" s="21"/>
    </row>
    <row r="20" spans="1:14" s="3" customFormat="1" x14ac:dyDescent="0.3">
      <c r="A20" s="18"/>
      <c r="B20" s="19"/>
      <c r="C20" s="20"/>
      <c r="D20" s="20"/>
      <c r="E20" s="20"/>
      <c r="F20" s="14"/>
      <c r="G20" s="14"/>
      <c r="H20" s="14"/>
      <c r="I20" s="14"/>
      <c r="J20" s="14"/>
      <c r="K20" s="14"/>
      <c r="L20" s="14"/>
      <c r="M20" s="14"/>
      <c r="N20" s="21"/>
    </row>
    <row r="21" spans="1:14" s="3" customFormat="1" x14ac:dyDescent="0.3">
      <c r="A21" s="18"/>
      <c r="B21" s="19"/>
      <c r="C21" s="20"/>
      <c r="D21" s="20"/>
      <c r="E21" s="20"/>
      <c r="F21" s="14"/>
      <c r="G21" s="14"/>
      <c r="H21" s="14"/>
      <c r="I21" s="14"/>
      <c r="J21" s="14"/>
      <c r="K21" s="14"/>
      <c r="L21" s="14"/>
      <c r="M21" s="14"/>
      <c r="N21" s="21"/>
    </row>
    <row r="22" spans="1:14" ht="32.15" customHeight="1" x14ac:dyDescent="0.3">
      <c r="A22" s="208" t="s">
        <v>31</v>
      </c>
      <c r="B22" s="209"/>
      <c r="C22" s="209"/>
      <c r="D22" s="209"/>
      <c r="E22" s="209"/>
      <c r="F22" s="207" t="s">
        <v>32</v>
      </c>
      <c r="G22" s="207"/>
      <c r="H22" s="207"/>
      <c r="I22" s="207"/>
      <c r="J22" s="209" t="s">
        <v>33</v>
      </c>
      <c r="K22" s="209"/>
      <c r="L22" s="209"/>
      <c r="M22" s="81"/>
      <c r="N22" s="13"/>
    </row>
    <row r="23" spans="1:14" ht="32.15" customHeight="1" thickBot="1" x14ac:dyDescent="0.35">
      <c r="A23" s="22" t="s">
        <v>34</v>
      </c>
      <c r="B23" s="23"/>
      <c r="C23" s="23"/>
      <c r="D23" s="23"/>
      <c r="E23" s="23"/>
      <c r="F23" s="24"/>
      <c r="G23" s="24"/>
      <c r="H23" s="24"/>
      <c r="I23" s="24"/>
      <c r="J23" s="23"/>
      <c r="K23" s="23"/>
      <c r="L23" s="23"/>
      <c r="M23" s="23"/>
      <c r="N23" s="25"/>
    </row>
    <row r="24" spans="1:14" ht="32.15" customHeight="1" x14ac:dyDescent="0.3">
      <c r="A24" s="26"/>
      <c r="B24" s="27"/>
      <c r="C24" s="27"/>
      <c r="D24" s="27"/>
      <c r="E24" s="27"/>
      <c r="F24" s="28"/>
      <c r="G24" s="28"/>
      <c r="H24" s="28"/>
      <c r="I24" s="28"/>
      <c r="J24" s="27"/>
      <c r="K24" s="27"/>
      <c r="L24" s="27"/>
      <c r="M24" s="27"/>
      <c r="N24" s="9"/>
    </row>
    <row r="25" spans="1:14" x14ac:dyDescent="0.3">
      <c r="A25" s="10"/>
      <c r="B25" s="11"/>
      <c r="C25" s="11"/>
      <c r="D25" s="12"/>
      <c r="E25" s="11"/>
      <c r="F25" s="11"/>
      <c r="G25" s="11"/>
      <c r="H25" s="11"/>
      <c r="I25" s="11"/>
      <c r="J25" s="11"/>
      <c r="K25" s="11"/>
      <c r="L25" s="11"/>
      <c r="M25" s="11"/>
      <c r="N25" s="13"/>
    </row>
    <row r="26" spans="1:14" x14ac:dyDescent="0.3">
      <c r="A26" s="29" t="s">
        <v>35</v>
      </c>
      <c r="B26" s="11"/>
      <c r="C26" s="11"/>
      <c r="D26" s="12"/>
      <c r="E26" s="11"/>
      <c r="F26" s="11"/>
      <c r="G26" s="11"/>
      <c r="H26" s="11"/>
      <c r="I26" s="11"/>
      <c r="J26" s="11"/>
      <c r="K26" s="11"/>
      <c r="L26" s="11"/>
      <c r="M26" s="11"/>
      <c r="N26" s="13"/>
    </row>
    <row r="27" spans="1:14" x14ac:dyDescent="0.3">
      <c r="A27" s="10" t="s">
        <v>36</v>
      </c>
      <c r="B27" s="11"/>
      <c r="C27" s="11"/>
      <c r="D27" s="12"/>
      <c r="E27" s="11"/>
      <c r="F27" s="11"/>
      <c r="G27" s="11"/>
      <c r="H27" s="11"/>
      <c r="I27" s="11"/>
      <c r="J27" s="11"/>
      <c r="K27" s="11"/>
      <c r="L27" s="11"/>
      <c r="M27" s="11"/>
      <c r="N27" s="13"/>
    </row>
    <row r="28" spans="1:14" x14ac:dyDescent="0.3">
      <c r="A28" s="10" t="s">
        <v>37</v>
      </c>
      <c r="B28" s="11"/>
      <c r="C28" s="11"/>
      <c r="D28" s="12"/>
      <c r="E28" s="11"/>
      <c r="F28" s="11"/>
      <c r="G28" s="11"/>
      <c r="H28" s="11"/>
      <c r="I28" s="11"/>
      <c r="J28" s="11"/>
      <c r="K28" s="11"/>
      <c r="L28" s="11"/>
      <c r="M28" s="11"/>
      <c r="N28" s="13"/>
    </row>
    <row r="29" spans="1:14" x14ac:dyDescent="0.3">
      <c r="A29" s="10"/>
      <c r="B29" s="11"/>
      <c r="C29" s="11"/>
      <c r="D29" s="12"/>
      <c r="E29" s="11"/>
      <c r="F29" s="11"/>
      <c r="G29" s="11"/>
      <c r="H29" s="11"/>
      <c r="I29" s="11"/>
      <c r="J29" s="11"/>
      <c r="K29" s="11"/>
      <c r="L29" s="11"/>
      <c r="M29" s="11"/>
      <c r="N29" s="13"/>
    </row>
    <row r="30" spans="1:14" x14ac:dyDescent="0.3">
      <c r="A30" s="10"/>
      <c r="B30" s="11"/>
      <c r="C30" s="11"/>
      <c r="D30" s="12"/>
      <c r="E30" s="11"/>
      <c r="F30" s="11"/>
      <c r="G30" s="11"/>
      <c r="H30" s="11"/>
      <c r="I30" s="11"/>
      <c r="J30" s="11"/>
      <c r="K30" s="11"/>
      <c r="L30" s="11"/>
      <c r="M30" s="11"/>
      <c r="N30" s="13"/>
    </row>
    <row r="31" spans="1:14" x14ac:dyDescent="0.3">
      <c r="A31" s="10"/>
      <c r="B31" s="11"/>
      <c r="C31" s="11"/>
      <c r="D31" s="12"/>
      <c r="E31" s="11"/>
      <c r="F31" s="11"/>
      <c r="G31" s="11"/>
      <c r="H31" s="11"/>
      <c r="I31" s="11"/>
      <c r="J31" s="11"/>
      <c r="K31" s="11"/>
      <c r="L31" s="11"/>
      <c r="M31" s="11"/>
      <c r="N31" s="13"/>
    </row>
    <row r="32" spans="1:14" x14ac:dyDescent="0.3">
      <c r="A32" s="10"/>
      <c r="B32" s="11"/>
      <c r="C32" s="11"/>
      <c r="D32" s="12"/>
      <c r="E32" s="11"/>
      <c r="F32" s="11"/>
      <c r="G32" s="11"/>
      <c r="H32" s="11"/>
      <c r="I32" s="11"/>
      <c r="J32" s="11"/>
      <c r="K32" s="11"/>
      <c r="L32" s="11"/>
      <c r="M32" s="11"/>
      <c r="N32" s="13"/>
    </row>
    <row r="33" spans="1:16" x14ac:dyDescent="0.3">
      <c r="A33" s="10"/>
      <c r="B33" s="11"/>
      <c r="C33" s="11"/>
      <c r="D33" s="12"/>
      <c r="E33" s="11"/>
      <c r="F33" s="11"/>
      <c r="G33" s="11"/>
      <c r="H33" s="11"/>
      <c r="I33" s="11"/>
      <c r="J33" s="11"/>
      <c r="K33" s="11"/>
      <c r="L33" s="11"/>
      <c r="M33" s="11"/>
      <c r="N33" s="13"/>
    </row>
    <row r="34" spans="1:16" ht="14.5" thickBot="1" x14ac:dyDescent="0.35">
      <c r="A34" s="30"/>
      <c r="B34" s="31"/>
      <c r="C34" s="31"/>
      <c r="D34" s="32"/>
      <c r="E34" s="31"/>
      <c r="F34" s="31"/>
      <c r="G34" s="78" t="s">
        <v>34</v>
      </c>
      <c r="H34" s="31"/>
      <c r="I34" s="31"/>
      <c r="J34" s="31"/>
      <c r="K34" s="31"/>
      <c r="L34" s="31"/>
      <c r="M34" s="31"/>
      <c r="N34" s="25"/>
    </row>
    <row r="35" spans="1:16" x14ac:dyDescent="0.3">
      <c r="A35" s="29" t="s">
        <v>38</v>
      </c>
      <c r="B35" s="11"/>
      <c r="C35" s="11"/>
      <c r="D35" s="12"/>
      <c r="E35" s="11"/>
      <c r="F35" s="11"/>
      <c r="G35" s="11"/>
      <c r="H35" s="11"/>
      <c r="I35" s="11"/>
      <c r="J35" s="11"/>
      <c r="K35" s="11"/>
      <c r="L35" s="11"/>
      <c r="M35" s="11"/>
      <c r="N35" s="11"/>
      <c r="O35" s="9"/>
    </row>
    <row r="36" spans="1:16" x14ac:dyDescent="0.3">
      <c r="A36" s="29"/>
      <c r="B36" s="11"/>
      <c r="C36" s="11"/>
      <c r="D36" s="12"/>
      <c r="E36" s="11"/>
      <c r="F36" s="11"/>
      <c r="G36" s="11"/>
      <c r="H36" s="11"/>
      <c r="I36" s="11"/>
      <c r="J36" s="11"/>
      <c r="K36" s="11"/>
      <c r="L36" s="11"/>
      <c r="M36" s="11"/>
      <c r="N36" s="11"/>
      <c r="O36" s="13"/>
    </row>
    <row r="37" spans="1:16" x14ac:dyDescent="0.3">
      <c r="A37" s="29" t="s">
        <v>39</v>
      </c>
      <c r="B37" s="40"/>
      <c r="C37" s="11"/>
      <c r="D37" s="11"/>
      <c r="E37" s="11"/>
      <c r="F37" s="11"/>
      <c r="G37" s="11"/>
      <c r="H37" s="11"/>
      <c r="I37" s="11"/>
      <c r="J37" s="11"/>
      <c r="K37" s="206"/>
      <c r="L37" s="206"/>
      <c r="M37" s="206"/>
      <c r="N37" s="206"/>
      <c r="O37" s="210"/>
    </row>
    <row r="38" spans="1:16" x14ac:dyDescent="0.3">
      <c r="A38" s="41" t="s">
        <v>40</v>
      </c>
      <c r="B38" s="42"/>
      <c r="C38" s="203" t="s">
        <v>42</v>
      </c>
      <c r="D38" s="203"/>
      <c r="E38" s="203"/>
      <c r="F38" s="203"/>
      <c r="G38" s="203" t="s">
        <v>44</v>
      </c>
      <c r="H38" s="203"/>
      <c r="I38" s="11"/>
      <c r="J38" s="11"/>
      <c r="K38" s="11"/>
      <c r="L38" s="11"/>
      <c r="M38" s="11"/>
      <c r="N38" s="11"/>
      <c r="O38" s="13"/>
    </row>
    <row r="39" spans="1:16" ht="14.5" x14ac:dyDescent="0.35">
      <c r="A39" s="43" t="s">
        <v>41</v>
      </c>
      <c r="B39" s="44"/>
      <c r="C39" s="44" t="s">
        <v>43</v>
      </c>
      <c r="D39" s="44"/>
      <c r="E39" s="44"/>
      <c r="F39" s="44"/>
      <c r="G39" s="204" t="s">
        <v>45</v>
      </c>
      <c r="H39" s="204"/>
      <c r="I39" s="45"/>
      <c r="J39" s="11"/>
      <c r="K39" s="11"/>
      <c r="L39" s="11"/>
      <c r="M39" s="11"/>
      <c r="N39" s="11"/>
      <c r="O39" s="13"/>
    </row>
    <row r="40" spans="1:16" s="3" customFormat="1" ht="15" thickBot="1" x14ac:dyDescent="0.4">
      <c r="A40" s="57"/>
      <c r="B40" s="58"/>
      <c r="C40" s="58"/>
      <c r="D40" s="58"/>
      <c r="E40" s="58"/>
      <c r="F40" s="58"/>
      <c r="G40" s="59"/>
      <c r="H40" s="59"/>
      <c r="I40" s="69"/>
      <c r="J40" s="58"/>
      <c r="K40" s="58"/>
      <c r="L40" s="58"/>
      <c r="M40" s="58"/>
      <c r="N40" s="58"/>
      <c r="O40" s="60"/>
    </row>
    <row r="41" spans="1:16" x14ac:dyDescent="0.3">
      <c r="A41" s="29" t="s">
        <v>46</v>
      </c>
      <c r="B41" s="40"/>
      <c r="C41" s="11"/>
      <c r="D41" s="11"/>
      <c r="E41" s="11"/>
      <c r="F41" s="11"/>
      <c r="G41" s="11"/>
      <c r="H41" s="11"/>
      <c r="I41" s="11"/>
      <c r="J41" s="11"/>
      <c r="K41" s="11"/>
      <c r="L41" s="11"/>
      <c r="M41" s="11"/>
      <c r="N41" s="11"/>
      <c r="O41" s="13"/>
    </row>
    <row r="42" spans="1:16" x14ac:dyDescent="0.3">
      <c r="A42" s="46" t="s">
        <v>47</v>
      </c>
      <c r="B42" s="47"/>
      <c r="C42" s="198" t="s">
        <v>51</v>
      </c>
      <c r="D42" s="199"/>
      <c r="E42" s="199"/>
      <c r="F42" s="199"/>
      <c r="G42" s="199"/>
      <c r="H42" s="199"/>
      <c r="I42" s="199"/>
      <c r="J42" s="199"/>
      <c r="K42" s="199"/>
      <c r="L42" s="199"/>
      <c r="M42" s="11"/>
      <c r="N42" s="11"/>
      <c r="O42" s="13"/>
    </row>
    <row r="43" spans="1:16" x14ac:dyDescent="0.3">
      <c r="A43" s="48" t="s">
        <v>48</v>
      </c>
      <c r="B43" s="49"/>
      <c r="C43" s="200" t="s">
        <v>50</v>
      </c>
      <c r="D43" s="201"/>
      <c r="E43" s="201"/>
      <c r="F43" s="201"/>
      <c r="G43" s="201"/>
      <c r="H43" s="201"/>
      <c r="I43" s="201"/>
      <c r="J43" s="201"/>
      <c r="K43" s="201"/>
      <c r="L43" s="201"/>
      <c r="M43" s="11"/>
      <c r="N43" s="11"/>
      <c r="O43" s="13"/>
    </row>
    <row r="44" spans="1:16" x14ac:dyDescent="0.3">
      <c r="A44" s="50" t="s">
        <v>49</v>
      </c>
      <c r="B44" s="51"/>
      <c r="C44" s="202" t="s">
        <v>52</v>
      </c>
      <c r="D44" s="202"/>
      <c r="E44" s="202"/>
      <c r="F44" s="202"/>
      <c r="G44" s="202"/>
      <c r="H44" s="202"/>
      <c r="I44" s="202"/>
      <c r="J44" s="202"/>
      <c r="K44" s="202"/>
      <c r="L44" s="202"/>
      <c r="M44" s="11"/>
      <c r="N44" s="11"/>
      <c r="O44" s="13"/>
    </row>
    <row r="45" spans="1:16" s="3" customFormat="1" ht="14.5" thickBot="1" x14ac:dyDescent="0.35">
      <c r="A45" s="57"/>
      <c r="B45" s="58"/>
      <c r="C45" s="59"/>
      <c r="D45" s="59"/>
      <c r="E45" s="59"/>
      <c r="F45" s="59"/>
      <c r="G45" s="59"/>
      <c r="H45" s="59"/>
      <c r="I45" s="59"/>
      <c r="J45" s="59"/>
      <c r="K45" s="59"/>
      <c r="L45" s="59"/>
      <c r="M45" s="58"/>
      <c r="N45" s="58"/>
      <c r="O45" s="60"/>
    </row>
    <row r="46" spans="1:16" x14ac:dyDescent="0.3">
      <c r="A46" s="6" t="s">
        <v>53</v>
      </c>
      <c r="B46" s="7"/>
      <c r="C46" s="8"/>
      <c r="D46" s="33"/>
      <c r="E46" s="8"/>
      <c r="F46" s="8"/>
      <c r="G46" s="8"/>
      <c r="H46" s="8"/>
      <c r="I46" s="8"/>
      <c r="J46" s="8"/>
      <c r="K46" s="8"/>
      <c r="L46" s="8"/>
      <c r="M46" s="8"/>
      <c r="N46" s="8"/>
      <c r="O46" s="9"/>
    </row>
    <row r="47" spans="1:16" ht="28" customHeight="1" x14ac:dyDescent="0.35">
      <c r="A47" s="34" t="s">
        <v>54</v>
      </c>
      <c r="B47" s="35" t="s">
        <v>56</v>
      </c>
      <c r="C47" s="212" t="s">
        <v>58</v>
      </c>
      <c r="D47" s="212"/>
      <c r="E47" s="212"/>
      <c r="F47" s="212"/>
      <c r="G47" s="45" t="s">
        <v>60</v>
      </c>
      <c r="H47" s="11"/>
      <c r="I47" s="11"/>
      <c r="J47" s="11"/>
      <c r="K47" s="209"/>
      <c r="L47" s="209"/>
      <c r="M47" s="209"/>
      <c r="N47" s="209"/>
      <c r="O47" s="214"/>
      <c r="P47" s="5"/>
    </row>
    <row r="48" spans="1:16" ht="28.5" customHeight="1" x14ac:dyDescent="0.3">
      <c r="A48" s="36" t="s">
        <v>55</v>
      </c>
      <c r="B48" s="37" t="s">
        <v>57</v>
      </c>
      <c r="C48" s="213" t="s">
        <v>59</v>
      </c>
      <c r="D48" s="213"/>
      <c r="E48" s="213"/>
      <c r="F48" s="213"/>
      <c r="G48" s="38" t="s">
        <v>102</v>
      </c>
      <c r="H48" s="11"/>
      <c r="I48" s="39"/>
      <c r="J48" s="11"/>
      <c r="K48" s="206"/>
      <c r="L48" s="206"/>
      <c r="M48" s="206"/>
      <c r="N48" s="206"/>
      <c r="O48" s="210"/>
    </row>
    <row r="49" spans="1:15" ht="14.5" thickBot="1" x14ac:dyDescent="0.35">
      <c r="A49" s="30"/>
      <c r="B49" s="31"/>
      <c r="C49" s="31"/>
      <c r="D49" s="31"/>
      <c r="E49" s="31"/>
      <c r="F49" s="31"/>
      <c r="G49" s="31"/>
      <c r="H49" s="31"/>
      <c r="I49" s="31"/>
      <c r="J49" s="31"/>
      <c r="K49" s="205"/>
      <c r="L49" s="205"/>
      <c r="M49" s="205"/>
      <c r="N49" s="205"/>
      <c r="O49" s="211"/>
    </row>
    <row r="50" spans="1:15" x14ac:dyDescent="0.3">
      <c r="A50" s="10"/>
      <c r="B50" s="11"/>
      <c r="C50" s="11"/>
      <c r="D50" s="11"/>
      <c r="E50" s="11"/>
      <c r="F50" s="11"/>
      <c r="G50" s="11"/>
      <c r="H50" s="11"/>
      <c r="I50" s="11"/>
      <c r="J50" s="11"/>
      <c r="K50" s="11"/>
      <c r="L50" s="11"/>
      <c r="M50" s="11"/>
      <c r="N50" s="11"/>
      <c r="O50" s="13"/>
    </row>
    <row r="51" spans="1:15" x14ac:dyDescent="0.3">
      <c r="A51" s="61" t="s">
        <v>61</v>
      </c>
      <c r="B51" s="11"/>
      <c r="C51" s="11"/>
      <c r="D51" s="11"/>
      <c r="E51" s="11"/>
      <c r="F51" s="11"/>
      <c r="G51" s="11"/>
      <c r="H51" s="11"/>
      <c r="I51" s="11"/>
      <c r="J51" s="11"/>
      <c r="K51" s="11"/>
      <c r="L51" s="11"/>
      <c r="M51" s="11"/>
      <c r="N51" s="11"/>
      <c r="O51" s="13"/>
    </row>
    <row r="52" spans="1:15" ht="14.5" x14ac:dyDescent="0.35">
      <c r="A52" s="52" t="s">
        <v>98</v>
      </c>
      <c r="B52" s="11"/>
      <c r="C52" s="11"/>
      <c r="D52" s="11"/>
      <c r="E52" s="11"/>
      <c r="F52" s="11"/>
      <c r="G52" s="11"/>
      <c r="H52" s="11"/>
      <c r="I52" s="11"/>
      <c r="J52" s="11"/>
      <c r="K52" s="11"/>
      <c r="L52" s="11"/>
      <c r="M52" s="11"/>
      <c r="N52" s="11"/>
      <c r="O52" s="13"/>
    </row>
    <row r="53" spans="1:15" ht="14.5" x14ac:dyDescent="0.35">
      <c r="A53" s="52" t="s">
        <v>62</v>
      </c>
      <c r="B53" s="11"/>
      <c r="C53" s="11"/>
      <c r="D53" s="11"/>
      <c r="E53" s="11"/>
      <c r="F53" s="11"/>
      <c r="G53" s="11"/>
      <c r="H53" s="11"/>
      <c r="I53" s="11"/>
      <c r="J53" s="11"/>
      <c r="K53" s="11"/>
      <c r="L53" s="11"/>
      <c r="M53" s="11"/>
      <c r="N53" s="11"/>
      <c r="O53" s="13"/>
    </row>
    <row r="54" spans="1:15" ht="14.5" x14ac:dyDescent="0.35">
      <c r="A54" s="52" t="s">
        <v>63</v>
      </c>
      <c r="B54" s="11"/>
      <c r="C54" s="11"/>
      <c r="D54" s="11"/>
      <c r="E54" s="11"/>
      <c r="F54" s="11"/>
      <c r="G54" s="11"/>
      <c r="H54" s="11"/>
      <c r="I54" s="11"/>
      <c r="J54" s="11"/>
      <c r="K54" s="11"/>
      <c r="L54" s="11"/>
      <c r="M54" s="11"/>
      <c r="N54" s="11"/>
      <c r="O54" s="13"/>
    </row>
    <row r="55" spans="1:15" ht="14.5" x14ac:dyDescent="0.35">
      <c r="A55" s="52" t="s">
        <v>64</v>
      </c>
      <c r="B55" s="11"/>
      <c r="C55" s="11"/>
      <c r="D55" s="11"/>
      <c r="E55" s="11"/>
      <c r="F55" s="11"/>
      <c r="G55" s="11"/>
      <c r="H55" s="11"/>
      <c r="I55" s="11"/>
      <c r="J55" s="11"/>
      <c r="K55" s="11"/>
      <c r="L55" s="11"/>
      <c r="M55" s="11"/>
      <c r="N55" s="11"/>
      <c r="O55" s="13"/>
    </row>
    <row r="56" spans="1:15" ht="14.5" x14ac:dyDescent="0.35">
      <c r="A56" s="52" t="s">
        <v>111</v>
      </c>
      <c r="B56" s="11"/>
      <c r="C56" s="11"/>
      <c r="D56" s="11"/>
      <c r="E56" s="11"/>
      <c r="F56" s="11"/>
      <c r="G56" s="11"/>
      <c r="H56" s="11"/>
      <c r="I56" s="11"/>
      <c r="J56" s="11"/>
      <c r="K56" s="11"/>
      <c r="L56" s="11"/>
      <c r="M56" s="11"/>
      <c r="N56" s="11"/>
      <c r="O56" s="13"/>
    </row>
    <row r="57" spans="1:15" ht="14.5" x14ac:dyDescent="0.35">
      <c r="A57" s="52" t="s">
        <v>65</v>
      </c>
      <c r="B57" s="11"/>
      <c r="C57" s="11"/>
      <c r="D57" s="11"/>
      <c r="E57" s="11"/>
      <c r="F57" s="11"/>
      <c r="G57" s="11"/>
      <c r="H57" s="11"/>
      <c r="I57" s="11"/>
      <c r="J57" s="11"/>
      <c r="K57" s="11"/>
      <c r="L57" s="11"/>
      <c r="M57" s="11"/>
      <c r="N57" s="11"/>
      <c r="O57" s="13"/>
    </row>
    <row r="58" spans="1:15" ht="14.5" x14ac:dyDescent="0.35">
      <c r="A58" s="52" t="s">
        <v>66</v>
      </c>
      <c r="B58" s="11"/>
      <c r="C58" s="11"/>
      <c r="D58" s="11"/>
      <c r="E58" s="11"/>
      <c r="F58" s="11"/>
      <c r="G58" s="11"/>
      <c r="H58" s="11"/>
      <c r="I58" s="11"/>
      <c r="J58" s="11"/>
      <c r="K58" s="11"/>
      <c r="L58" s="11"/>
      <c r="M58" s="11"/>
      <c r="N58" s="11"/>
      <c r="O58" s="13"/>
    </row>
    <row r="59" spans="1:15" ht="15" thickBot="1" x14ac:dyDescent="0.4">
      <c r="A59" s="53"/>
      <c r="B59" s="31"/>
      <c r="C59" s="31"/>
      <c r="D59" s="31"/>
      <c r="E59" s="31"/>
      <c r="F59" s="31"/>
      <c r="G59" s="31"/>
      <c r="H59" s="31"/>
      <c r="I59" s="31"/>
      <c r="J59" s="31"/>
      <c r="K59" s="31"/>
      <c r="L59" s="31"/>
      <c r="M59" s="31"/>
      <c r="N59" s="31"/>
      <c r="O59" s="25"/>
    </row>
    <row r="60" spans="1:15" ht="14.5" thickBot="1" x14ac:dyDescent="0.35"/>
    <row r="61" spans="1:15" ht="16" thickBot="1" x14ac:dyDescent="0.4">
      <c r="A61" s="196" t="s">
        <v>103</v>
      </c>
      <c r="B61" s="197"/>
      <c r="C61" s="197"/>
      <c r="D61" s="197"/>
      <c r="E61" s="197"/>
      <c r="F61" s="197"/>
      <c r="G61" s="197"/>
      <c r="H61" s="197"/>
      <c r="I61" s="62" t="s">
        <v>67</v>
      </c>
      <c r="J61" s="63"/>
      <c r="K61" s="64"/>
      <c r="L61" s="65"/>
    </row>
    <row r="62" spans="1:15" ht="16" thickBot="1" x14ac:dyDescent="0.4">
      <c r="A62" s="66"/>
      <c r="B62" s="66"/>
      <c r="C62" s="66"/>
      <c r="D62" s="66"/>
      <c r="E62" s="66"/>
      <c r="F62" s="66"/>
      <c r="G62" s="66"/>
      <c r="H62" s="66"/>
      <c r="I62" s="67" t="s">
        <v>68</v>
      </c>
      <c r="J62" s="68"/>
      <c r="K62" s="68"/>
      <c r="L62" s="65"/>
    </row>
    <row r="64" spans="1:15" ht="14.5" x14ac:dyDescent="0.35">
      <c r="A64" s="4" t="s">
        <v>106</v>
      </c>
      <c r="N64" s="87" t="s">
        <v>105</v>
      </c>
    </row>
  </sheetData>
  <sheetProtection algorithmName="SHA-512" hashValue="/C+CO+/Ri3JwsEVEKCaYSyTLboUjkGfcr5hyqPD0x/1AOFiF6pcnpuasGx2DINujQnJi1GKZFx6OvuGEEHThEw==" saltValue="rW9vuJ+IIjpuD6zBXg2OFw==" spinCount="100000" sheet="1" objects="1" scenarios="1"/>
  <mergeCells count="24">
    <mergeCell ref="M48:O48"/>
    <mergeCell ref="M49:O49"/>
    <mergeCell ref="M37:O37"/>
    <mergeCell ref="C38:F38"/>
    <mergeCell ref="C47:F47"/>
    <mergeCell ref="C48:F48"/>
    <mergeCell ref="K47:L47"/>
    <mergeCell ref="M47:O47"/>
    <mergeCell ref="K48:L48"/>
    <mergeCell ref="A5:E5"/>
    <mergeCell ref="A8:E8"/>
    <mergeCell ref="A10:E10"/>
    <mergeCell ref="A61:H61"/>
    <mergeCell ref="C42:L42"/>
    <mergeCell ref="C43:L43"/>
    <mergeCell ref="C44:L44"/>
    <mergeCell ref="G38:H38"/>
    <mergeCell ref="G39:H39"/>
    <mergeCell ref="K49:L49"/>
    <mergeCell ref="A11:E11"/>
    <mergeCell ref="K37:L37"/>
    <mergeCell ref="F22:I22"/>
    <mergeCell ref="A22:E22"/>
    <mergeCell ref="J22:L22"/>
  </mergeCells>
  <hyperlinks>
    <hyperlink ref="G48" r:id="rId1" display="Etude des terroirs (vs.ch)"/>
    <hyperlink ref="N64" r:id="rId2"/>
  </hyperlinks>
  <pageMargins left="0.70866141732283472" right="0.70866141732283472" top="0.74803149606299213" bottom="0.74803149606299213" header="0.31496062992125984" footer="0.31496062992125984"/>
  <pageSetup paperSize="9" scale="48"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
  <sheetViews>
    <sheetView showGridLines="0" zoomScale="67" workbookViewId="0">
      <selection activeCell="I21" sqref="I21"/>
    </sheetView>
  </sheetViews>
  <sheetFormatPr baseColWidth="10" defaultColWidth="10.81640625" defaultRowHeight="14" x14ac:dyDescent="0.3"/>
  <cols>
    <col min="1" max="1" width="35" style="89" customWidth="1"/>
    <col min="2" max="2" width="12.54296875" style="89" customWidth="1"/>
    <col min="3" max="3" width="14.453125" style="73" customWidth="1"/>
    <col min="4" max="4" width="9.6328125" style="89" customWidth="1"/>
    <col min="5" max="5" width="18.1796875" style="89" customWidth="1"/>
    <col min="6" max="6" width="10.81640625" style="89"/>
    <col min="7" max="7" width="12.453125" style="89" customWidth="1"/>
    <col min="8" max="8" width="9.453125" style="89" customWidth="1"/>
    <col min="9" max="10" width="10.81640625" style="89"/>
    <col min="11" max="11" width="10.453125" style="89" customWidth="1"/>
    <col min="12" max="16384" width="10.81640625" style="89"/>
  </cols>
  <sheetData>
    <row r="1" spans="1:10" ht="23" x14ac:dyDescent="0.5">
      <c r="A1" s="88" t="s">
        <v>69</v>
      </c>
      <c r="F1" s="90"/>
    </row>
    <row r="2" spans="1:10" ht="19.5" customHeight="1" x14ac:dyDescent="0.3">
      <c r="A2" s="219" t="s">
        <v>70</v>
      </c>
      <c r="B2" s="219"/>
      <c r="C2" s="219"/>
      <c r="D2" s="91" t="s">
        <v>3</v>
      </c>
      <c r="G2" s="92"/>
      <c r="H2" s="92"/>
    </row>
    <row r="4" spans="1:10" x14ac:dyDescent="0.3">
      <c r="A4" s="215" t="s">
        <v>71</v>
      </c>
      <c r="B4" s="215"/>
      <c r="C4" s="216"/>
      <c r="D4" s="72"/>
    </row>
    <row r="5" spans="1:10" x14ac:dyDescent="0.3">
      <c r="A5" s="82"/>
      <c r="B5" s="82"/>
      <c r="C5" s="93"/>
    </row>
    <row r="6" spans="1:10" ht="14.5" thickBot="1" x14ac:dyDescent="0.35">
      <c r="A6" s="82"/>
      <c r="B6" s="82"/>
      <c r="C6" s="93"/>
    </row>
    <row r="7" spans="1:10" ht="15" customHeight="1" thickBot="1" x14ac:dyDescent="0.35">
      <c r="A7" s="94" t="s">
        <v>72</v>
      </c>
      <c r="B7" s="146">
        <v>1.5</v>
      </c>
      <c r="E7" s="95" t="s">
        <v>75</v>
      </c>
      <c r="F7" s="95">
        <v>2</v>
      </c>
      <c r="G7" s="217" t="s">
        <v>76</v>
      </c>
      <c r="H7" s="217"/>
      <c r="I7" s="217"/>
      <c r="J7" s="96"/>
    </row>
    <row r="8" spans="1:10" ht="14.5" thickBot="1" x14ac:dyDescent="0.35">
      <c r="A8" s="97"/>
      <c r="B8" s="147"/>
      <c r="G8" s="217"/>
      <c r="H8" s="217"/>
      <c r="I8" s="217"/>
      <c r="J8" s="96"/>
    </row>
    <row r="9" spans="1:10" ht="14.5" thickBot="1" x14ac:dyDescent="0.35">
      <c r="A9" s="98" t="s">
        <v>73</v>
      </c>
      <c r="B9" s="146">
        <v>0.5</v>
      </c>
    </row>
    <row r="10" spans="1:10" ht="14.5" thickBot="1" x14ac:dyDescent="0.35">
      <c r="A10" s="99" t="s">
        <v>74</v>
      </c>
      <c r="B10" s="146">
        <v>1.6</v>
      </c>
    </row>
    <row r="11" spans="1:10" ht="14.5" x14ac:dyDescent="0.35">
      <c r="A11" s="100" t="s">
        <v>115</v>
      </c>
      <c r="B11" s="72">
        <v>0.5</v>
      </c>
      <c r="D11" s="89">
        <f>B7</f>
        <v>1.5</v>
      </c>
    </row>
    <row r="13" spans="1:10" ht="21" x14ac:dyDescent="0.3">
      <c r="B13" s="136">
        <f>(((10000/B7)/B9)*B10/(B11*(10000/B7)))</f>
        <v>6.4</v>
      </c>
      <c r="C13" s="148" t="s">
        <v>116</v>
      </c>
      <c r="D13" s="152">
        <f>(((10000/B7)/B9*B10)/(D11*(10000/B7)))</f>
        <v>2.1333333333333337</v>
      </c>
      <c r="E13" s="149" t="s">
        <v>117</v>
      </c>
    </row>
    <row r="14" spans="1:10" ht="14.5" customHeight="1" x14ac:dyDescent="0.3">
      <c r="C14" s="75"/>
      <c r="D14" s="97"/>
      <c r="E14" s="97"/>
    </row>
    <row r="15" spans="1:10" ht="14.5" customHeight="1" x14ac:dyDescent="0.3">
      <c r="A15" s="102" t="s">
        <v>118</v>
      </c>
      <c r="B15" s="150">
        <f>B13*0.9</f>
        <v>5.7600000000000007</v>
      </c>
      <c r="C15" s="151" t="s">
        <v>0</v>
      </c>
      <c r="E15" s="104"/>
    </row>
    <row r="16" spans="1:10" x14ac:dyDescent="0.3">
      <c r="C16" s="105"/>
      <c r="D16" s="101"/>
      <c r="E16" s="106"/>
    </row>
    <row r="21" spans="4:14" ht="16.5" x14ac:dyDescent="0.3">
      <c r="D21" s="107" t="s">
        <v>79</v>
      </c>
      <c r="E21" s="108"/>
      <c r="F21" s="169">
        <f>B13</f>
        <v>6.4</v>
      </c>
      <c r="G21" s="108" t="s">
        <v>2</v>
      </c>
      <c r="H21" s="108" t="s">
        <v>80</v>
      </c>
      <c r="I21" s="109">
        <f>10000/B7*B11</f>
        <v>3333.3333333333335</v>
      </c>
      <c r="J21" s="108" t="s">
        <v>6</v>
      </c>
      <c r="K21" s="109">
        <f>F21*I21</f>
        <v>21333.333333333336</v>
      </c>
      <c r="L21" s="108" t="s">
        <v>4</v>
      </c>
      <c r="M21" s="110">
        <f>K21/1000</f>
        <v>21.333333333333336</v>
      </c>
      <c r="N21" s="108" t="s">
        <v>7</v>
      </c>
    </row>
    <row r="22" spans="4:14" ht="16.5" x14ac:dyDescent="0.3">
      <c r="D22" s="111"/>
      <c r="E22" s="112"/>
      <c r="F22" s="113">
        <f>D13</f>
        <v>2.1333333333333337</v>
      </c>
      <c r="G22" s="112" t="s">
        <v>2</v>
      </c>
      <c r="H22" s="112" t="s">
        <v>80</v>
      </c>
      <c r="I22" s="114">
        <v>10000</v>
      </c>
      <c r="J22" s="112" t="s">
        <v>6</v>
      </c>
      <c r="K22" s="114">
        <f>F22*I22</f>
        <v>21333.333333333336</v>
      </c>
      <c r="L22" s="112" t="s">
        <v>4</v>
      </c>
      <c r="M22" s="115">
        <f>K22/1000</f>
        <v>21.333333333333336</v>
      </c>
      <c r="N22" s="112" t="s">
        <v>7</v>
      </c>
    </row>
    <row r="24" spans="4:14" ht="14.5" customHeight="1" x14ac:dyDescent="0.3">
      <c r="D24" s="218" t="s">
        <v>107</v>
      </c>
      <c r="E24" s="218"/>
      <c r="F24" s="218"/>
      <c r="G24" s="218"/>
      <c r="H24" s="218"/>
      <c r="I24" s="144"/>
      <c r="J24" s="89" t="s">
        <v>108</v>
      </c>
    </row>
    <row r="25" spans="4:14" ht="32.5" customHeight="1" x14ac:dyDescent="0.3">
      <c r="D25" s="218"/>
      <c r="E25" s="218"/>
      <c r="F25" s="218"/>
      <c r="G25" s="218"/>
      <c r="H25" s="218"/>
      <c r="I25" s="144"/>
      <c r="J25" s="116" t="s">
        <v>109</v>
      </c>
    </row>
    <row r="31" spans="4:14" ht="14.5" x14ac:dyDescent="0.35">
      <c r="G31" s="90"/>
      <c r="L31" s="91"/>
    </row>
  </sheetData>
  <sheetProtection algorithmName="SHA-512" hashValue="CAP6rPKCW1kdFhArPgVrUNqOCsodZ53WF/VIBFnHWxh0qpzyWQAsK6svqeuFjaywBOFOhIyrJ24V/mEOmAHKUQ==" saltValue="iZLF+eRTwmBBfG98TtOtDQ==" spinCount="100000" sheet="1" objects="1" scenarios="1"/>
  <mergeCells count="4">
    <mergeCell ref="A4:C4"/>
    <mergeCell ref="G7:I8"/>
    <mergeCell ref="D24:H25"/>
    <mergeCell ref="A2:C2"/>
  </mergeCells>
  <hyperlinks>
    <hyperlink ref="D2" r:id="rId1"/>
  </hyperlinks>
  <pageMargins left="0.70866141732283472" right="0.70866141732283472" top="0.74803149606299213" bottom="0.74803149606299213" header="0.31496062992125984" footer="0.31496062992125984"/>
  <pageSetup paperSize="9" scale="5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
  <sheetViews>
    <sheetView showGridLines="0" zoomScale="68" workbookViewId="0">
      <selection activeCell="E3" sqref="E3"/>
    </sheetView>
  </sheetViews>
  <sheetFormatPr baseColWidth="10" defaultColWidth="10.81640625" defaultRowHeight="14" x14ac:dyDescent="0.3"/>
  <cols>
    <col min="1" max="1" width="18.1796875" style="89" customWidth="1"/>
    <col min="2" max="2" width="9.08984375" style="89" customWidth="1"/>
    <col min="3" max="3" width="24.90625" style="89" customWidth="1"/>
    <col min="4" max="4" width="9.1796875" style="73" customWidth="1"/>
    <col min="5" max="5" width="7.26953125" style="89" customWidth="1"/>
    <col min="6" max="6" width="15.36328125" style="89" customWidth="1"/>
    <col min="7" max="7" width="10.81640625" style="89"/>
    <col min="8" max="8" width="0.26953125" style="89" customWidth="1"/>
    <col min="9" max="9" width="10.81640625" style="89"/>
    <col min="10" max="10" width="8.81640625" style="89" customWidth="1"/>
    <col min="11" max="16384" width="10.81640625" style="89"/>
  </cols>
  <sheetData>
    <row r="1" spans="1:12" ht="23" x14ac:dyDescent="0.5">
      <c r="A1" s="88" t="s">
        <v>81</v>
      </c>
      <c r="B1" s="117"/>
      <c r="C1" s="117"/>
      <c r="D1" s="118"/>
      <c r="E1" s="90"/>
      <c r="K1" s="91"/>
    </row>
    <row r="2" spans="1:12" ht="19.5" customHeight="1" x14ac:dyDescent="0.3">
      <c r="A2" s="220" t="s">
        <v>70</v>
      </c>
      <c r="B2" s="220"/>
      <c r="C2" s="220"/>
      <c r="D2" s="220"/>
      <c r="E2" s="91" t="s">
        <v>3</v>
      </c>
      <c r="G2" s="92"/>
      <c r="H2" s="92"/>
      <c r="L2" s="91"/>
    </row>
    <row r="4" spans="1:12" x14ac:dyDescent="0.3">
      <c r="A4" s="168" t="s">
        <v>71</v>
      </c>
      <c r="B4" s="168"/>
      <c r="C4" s="168"/>
      <c r="D4" s="168"/>
      <c r="E4" s="168"/>
    </row>
    <row r="5" spans="1:12" x14ac:dyDescent="0.3">
      <c r="A5" s="82"/>
      <c r="B5" s="82"/>
      <c r="C5" s="82"/>
      <c r="D5" s="93"/>
    </row>
    <row r="6" spans="1:12" ht="14.5" thickBot="1" x14ac:dyDescent="0.35">
      <c r="A6" s="97"/>
      <c r="B6" s="97"/>
      <c r="C6" s="119"/>
    </row>
    <row r="7" spans="1:12" ht="14.5" thickBot="1" x14ac:dyDescent="0.35">
      <c r="A7" s="120" t="s">
        <v>82</v>
      </c>
      <c r="B7" s="156">
        <v>1360</v>
      </c>
      <c r="C7" s="119" t="s">
        <v>83</v>
      </c>
      <c r="G7" s="95" t="s">
        <v>84</v>
      </c>
      <c r="H7" s="95"/>
      <c r="I7" s="119" t="s">
        <v>85</v>
      </c>
    </row>
    <row r="8" spans="1:12" ht="14.5" thickBot="1" x14ac:dyDescent="0.35"/>
    <row r="9" spans="1:12" ht="14.5" thickBot="1" x14ac:dyDescent="0.35">
      <c r="A9" s="221" t="s">
        <v>86</v>
      </c>
      <c r="B9" s="221"/>
      <c r="C9" s="221"/>
      <c r="D9" s="155">
        <v>18</v>
      </c>
    </row>
    <row r="10" spans="1:12" ht="14.5" thickBot="1" x14ac:dyDescent="0.35">
      <c r="A10" s="222" t="s">
        <v>87</v>
      </c>
      <c r="B10" s="222"/>
      <c r="C10" s="222"/>
      <c r="D10" s="155">
        <v>18</v>
      </c>
    </row>
    <row r="11" spans="1:12" s="97" customFormat="1" x14ac:dyDescent="0.3">
      <c r="A11" s="154"/>
      <c r="B11" s="154"/>
      <c r="C11" s="154"/>
      <c r="D11" s="153"/>
    </row>
    <row r="12" spans="1:12" ht="16" x14ac:dyDescent="0.3">
      <c r="A12" s="121" t="s">
        <v>88</v>
      </c>
      <c r="B12" s="122"/>
      <c r="C12" s="122"/>
      <c r="D12" s="153">
        <f>D9*D10</f>
        <v>324</v>
      </c>
      <c r="E12" s="119" t="s">
        <v>89</v>
      </c>
    </row>
    <row r="14" spans="1:12" x14ac:dyDescent="0.3">
      <c r="A14" s="82" t="s">
        <v>77</v>
      </c>
      <c r="D14" s="74">
        <f>((10000/D12)*B7)/10000</f>
        <v>4.1975308641975309</v>
      </c>
      <c r="E14" s="100" t="s">
        <v>0</v>
      </c>
      <c r="F14" s="119" t="s">
        <v>119</v>
      </c>
    </row>
    <row r="16" spans="1:12" x14ac:dyDescent="0.3">
      <c r="A16" s="102" t="s">
        <v>78</v>
      </c>
      <c r="B16" s="123">
        <v>0.7</v>
      </c>
      <c r="C16" s="103"/>
      <c r="D16" s="150">
        <f>D14*B16</f>
        <v>2.9382716049382713</v>
      </c>
      <c r="E16" s="151" t="s">
        <v>0</v>
      </c>
      <c r="F16" s="104"/>
      <c r="G16" s="103"/>
    </row>
  </sheetData>
  <sheetProtection algorithmName="SHA-512" hashValue="gzZmO3TSHJKD1//O++w3QWvIgYqYEXuhnwyjKsaa1wuDzQLGsF2BeG9IR4K+AkODWQd2N2Q23y6q6XCowxeBTA==" saltValue="UMUFLUohLUu2s1QalJw8ww==" spinCount="100000" sheet="1" objects="1" scenarios="1"/>
  <mergeCells count="3">
    <mergeCell ref="A2:D2"/>
    <mergeCell ref="A9:C9"/>
    <mergeCell ref="A10:C10"/>
  </mergeCells>
  <hyperlinks>
    <hyperlink ref="E2" r:id="rId1"/>
  </hyperlinks>
  <pageMargins left="0.70866141732283472" right="0.70866141732283472" top="0.74803149606299213" bottom="0.74803149606299213" header="0.31496062992125984" footer="0.31496062992125984"/>
  <pageSetup paperSize="9" scale="91"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
  <sheetViews>
    <sheetView showGridLines="0" zoomScale="64" zoomScaleNormal="86" workbookViewId="0">
      <selection activeCell="N15" sqref="N15"/>
    </sheetView>
  </sheetViews>
  <sheetFormatPr baseColWidth="10" defaultColWidth="10.81640625" defaultRowHeight="14" x14ac:dyDescent="0.3"/>
  <cols>
    <col min="1" max="1" width="32.7265625" style="89" customWidth="1"/>
    <col min="2" max="2" width="4.90625" style="89" customWidth="1"/>
    <col min="3" max="3" width="5.81640625" style="73" customWidth="1"/>
    <col min="4" max="4" width="5.90625" style="89" customWidth="1"/>
    <col min="5" max="5" width="24.7265625" style="89" customWidth="1"/>
    <col min="6" max="6" width="5.7265625" style="89" customWidth="1"/>
    <col min="7" max="7" width="6.6328125" style="89" customWidth="1"/>
    <col min="8" max="8" width="6.26953125" style="89" customWidth="1"/>
    <col min="9" max="9" width="12.1796875" style="89" bestFit="1" customWidth="1"/>
    <col min="10" max="10" width="10.54296875" style="89" customWidth="1"/>
    <col min="11" max="11" width="10.81640625" style="89"/>
    <col min="12" max="12" width="6.6328125" style="89" customWidth="1"/>
    <col min="13" max="13" width="4.36328125" style="89" customWidth="1"/>
    <col min="14" max="14" width="24.453125" style="89" customWidth="1"/>
    <col min="15" max="16384" width="10.81640625" style="89"/>
  </cols>
  <sheetData>
    <row r="1" spans="1:14" ht="23" x14ac:dyDescent="0.5">
      <c r="A1" s="88" t="s">
        <v>90</v>
      </c>
      <c r="B1" s="88"/>
    </row>
    <row r="3" spans="1:14" x14ac:dyDescent="0.3">
      <c r="A3" s="168" t="s">
        <v>71</v>
      </c>
      <c r="B3" s="168"/>
      <c r="C3" s="168"/>
      <c r="D3" s="168"/>
      <c r="E3" s="168"/>
    </row>
    <row r="4" spans="1:14" ht="14.5" thickBot="1" x14ac:dyDescent="0.35"/>
    <row r="5" spans="1:14" ht="14.5" thickBot="1" x14ac:dyDescent="0.35">
      <c r="A5" s="82" t="s">
        <v>97</v>
      </c>
      <c r="B5" s="82"/>
      <c r="C5" s="164">
        <v>3</v>
      </c>
      <c r="D5" s="72" t="s">
        <v>1</v>
      </c>
    </row>
    <row r="7" spans="1:14" ht="18.5" thickBot="1" x14ac:dyDescent="0.45">
      <c r="A7" s="124" t="s">
        <v>96</v>
      </c>
      <c r="B7" s="124"/>
      <c r="F7" s="124" t="s">
        <v>91</v>
      </c>
    </row>
    <row r="8" spans="1:14" x14ac:dyDescent="0.3">
      <c r="A8" s="125"/>
      <c r="B8" s="126"/>
      <c r="C8" s="127"/>
      <c r="D8" s="126"/>
      <c r="E8" s="126"/>
      <c r="F8" s="159"/>
      <c r="G8" s="126"/>
      <c r="H8" s="126"/>
      <c r="I8" s="126"/>
      <c r="J8" s="126"/>
      <c r="K8" s="126"/>
      <c r="L8" s="128"/>
    </row>
    <row r="9" spans="1:14" ht="25" customHeight="1" x14ac:dyDescent="0.3">
      <c r="A9" s="131" t="s">
        <v>104</v>
      </c>
      <c r="B9" s="167"/>
      <c r="C9" s="70">
        <f>TB!B15*C5</f>
        <v>17.28</v>
      </c>
      <c r="D9" s="132" t="s">
        <v>2</v>
      </c>
      <c r="E9" s="133" t="s">
        <v>110</v>
      </c>
      <c r="F9" s="161"/>
      <c r="G9" s="71">
        <f>BB!D16*C5</f>
        <v>8.8148148148148131</v>
      </c>
      <c r="H9" s="132" t="s">
        <v>2</v>
      </c>
      <c r="I9" s="132" t="s">
        <v>92</v>
      </c>
      <c r="J9" s="134"/>
      <c r="K9" s="134"/>
      <c r="L9" s="130"/>
      <c r="M9" s="135"/>
      <c r="N9" s="136" t="s">
        <v>95</v>
      </c>
    </row>
    <row r="10" spans="1:14" ht="14.5" thickBot="1" x14ac:dyDescent="0.35">
      <c r="A10" s="137"/>
      <c r="B10" s="138"/>
      <c r="C10" s="139"/>
      <c r="D10" s="138"/>
      <c r="E10" s="138"/>
      <c r="F10" s="162"/>
      <c r="G10" s="138"/>
      <c r="H10" s="138"/>
      <c r="I10" s="138"/>
      <c r="J10" s="138"/>
      <c r="K10" s="138"/>
      <c r="L10" s="140"/>
    </row>
    <row r="11" spans="1:14" ht="14.5" thickBot="1" x14ac:dyDescent="0.35">
      <c r="A11" s="72"/>
      <c r="B11" s="72"/>
      <c r="C11" s="93"/>
      <c r="D11" s="72"/>
      <c r="E11" s="72"/>
      <c r="F11" s="72"/>
      <c r="G11" s="72"/>
      <c r="H11" s="72"/>
      <c r="I11" s="72"/>
      <c r="J11" s="72"/>
      <c r="K11" s="72"/>
      <c r="L11" s="72"/>
    </row>
    <row r="12" spans="1:14" ht="14.5" thickBot="1" x14ac:dyDescent="0.35">
      <c r="A12" s="223" t="s">
        <v>93</v>
      </c>
      <c r="B12" s="145"/>
      <c r="C12" s="164">
        <v>10</v>
      </c>
      <c r="D12" s="141" t="s">
        <v>2</v>
      </c>
    </row>
    <row r="13" spans="1:14" x14ac:dyDescent="0.3">
      <c r="A13" s="223"/>
      <c r="B13" s="145"/>
    </row>
    <row r="14" spans="1:14" x14ac:dyDescent="0.3">
      <c r="A14" s="142"/>
      <c r="B14" s="145"/>
    </row>
    <row r="15" spans="1:14" ht="18.5" thickBot="1" x14ac:dyDescent="0.45">
      <c r="A15" s="124" t="s">
        <v>96</v>
      </c>
      <c r="B15" s="124"/>
      <c r="F15" s="124" t="s">
        <v>91</v>
      </c>
    </row>
    <row r="16" spans="1:14" x14ac:dyDescent="0.3">
      <c r="A16" s="125"/>
      <c r="B16" s="126"/>
      <c r="C16" s="127"/>
      <c r="D16" s="126"/>
      <c r="E16" s="126"/>
      <c r="F16" s="159"/>
      <c r="G16" s="126"/>
      <c r="H16" s="126"/>
      <c r="I16" s="126"/>
      <c r="J16" s="126"/>
      <c r="K16" s="126"/>
      <c r="L16" s="128"/>
      <c r="M16" s="129"/>
    </row>
    <row r="17" spans="1:13" x14ac:dyDescent="0.3">
      <c r="A17" s="102" t="s">
        <v>94</v>
      </c>
      <c r="B17" s="103"/>
      <c r="C17" s="165">
        <f>C18/24</f>
        <v>7.2337962962962951E-2</v>
      </c>
      <c r="D17" s="166" t="s">
        <v>5</v>
      </c>
      <c r="E17" s="72"/>
      <c r="F17" s="160"/>
      <c r="G17" s="165">
        <f>F18/24</f>
        <v>0.14180672268907565</v>
      </c>
      <c r="H17" s="166" t="s">
        <v>5</v>
      </c>
      <c r="I17" s="72"/>
      <c r="J17" s="72"/>
      <c r="K17" s="72"/>
      <c r="L17" s="130"/>
      <c r="M17" s="129"/>
    </row>
    <row r="18" spans="1:13" ht="14.5" thickBot="1" x14ac:dyDescent="0.35">
      <c r="A18" s="137"/>
      <c r="B18" s="138"/>
      <c r="C18" s="157">
        <f>C12/TB!B15</f>
        <v>1.7361111111111109</v>
      </c>
      <c r="D18" s="158" t="s">
        <v>1</v>
      </c>
      <c r="E18" s="138"/>
      <c r="F18" s="163">
        <f>C12/BB!D16</f>
        <v>3.4033613445378155</v>
      </c>
      <c r="G18" s="158" t="s">
        <v>1</v>
      </c>
      <c r="H18" s="138"/>
      <c r="I18" s="138"/>
      <c r="J18" s="138"/>
      <c r="K18" s="138"/>
      <c r="L18" s="140"/>
      <c r="M18" s="129"/>
    </row>
    <row r="20" spans="1:13" x14ac:dyDescent="0.3">
      <c r="A20" s="89" t="s">
        <v>120</v>
      </c>
      <c r="C20" s="143"/>
      <c r="D20" s="143"/>
      <c r="E20" s="82"/>
    </row>
  </sheetData>
  <sheetProtection algorithmName="SHA-512" hashValue="c1+DUZmf9lbiINq97Mgu32tQ2kJkjOixAxDVu2wfFMBqjTw2gvCfzgyLW+/Ya+vHhJfHQOnLOqpMlfBqR0QL7g==" saltValue="xx/9BuujBUB/uhiXKr1BoQ==" spinCount="100000" sheet="1" objects="1" scenarios="1"/>
  <mergeCells count="1">
    <mergeCell ref="A12:A13"/>
  </mergeCells>
  <pageMargins left="0.70866141732283472" right="0.70866141732283472" top="0.74803149606299213" bottom="0.7480314960629921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Einführung</vt:lpstr>
      <vt:lpstr>Tipp und Tricks </vt:lpstr>
      <vt:lpstr>TB</vt:lpstr>
      <vt:lpstr>BB</vt:lpstr>
      <vt:lpstr>Bewässerungszeit und -menge</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Fanny CRETTENAND</dc:creator>
  <cp:lastModifiedBy>Fanny CRETTENAND</cp:lastModifiedBy>
  <cp:lastPrinted>2023-06-26T11:44:23Z</cp:lastPrinted>
  <dcterms:created xsi:type="dcterms:W3CDTF">2023-03-07T08:29:31Z</dcterms:created>
  <dcterms:modified xsi:type="dcterms:W3CDTF">2023-06-26T12:27:36Z</dcterms:modified>
</cp:coreProperties>
</file>