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1" l="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<sst xmlns="http://schemas.openxmlformats.org/spreadsheetml/2006/main" count="1027" uniqueCount="430">
  <si>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</si>
  <si>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</si>
  <si>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</si>
  <si>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</si>
  <si>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</si>
  <si>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</si>
  <si>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</si>
  <si>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</si>
  <si>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</si>
  <si>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</si>
  <si>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</si>
  <si>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</si>
  <si>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</si>
  <si>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</si>
  <si>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</si>
  <si>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</si>
  <si>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</si>
  <si>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</si>
  <si>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</si>
  <si>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</si>
  <si>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</si>
  <si>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</si>
  <si>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</si>
  <si>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</si>
  <si>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</si>
  <si>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</si>
  <si>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</si>
  <si>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</si>
  <si>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</si>
  <si>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</si>
  <si>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</si>
  <si>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</si>
  <si>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</si>
  <si>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</si>
  <si>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</si>
  <si>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</si>
  <si>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</si>
  <si>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</si>
  <si>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</si>
  <si>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</si>
  <si>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</si>
  <si>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</si>
  <si>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</si>
  <si>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</si>
  <si>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</si>
  <si>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</si>
  <si>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</si>
  <si>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</si>
  <si>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</si>
  <si>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</si>
  <si>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</si>
  <si>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</si>
  <si>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</si>
  <si>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</si>
  <si>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</si>
  <si>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</si>
  <si>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</si>
  <si>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</si>
  <si>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</si>
  <si>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</si>
  <si>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</si>
  <si>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</si>
  <si>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</si>
  <si>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</si>
  <si>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</si>
  <si>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</si>
  <si>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</si>
  <si>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</si>
  <si>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</si>
  <si>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</si>
  <si>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</si>
  <si>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</si>
  <si>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</si>
  <si>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</si>
  <si>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</si>
  <si>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</si>
  <si>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</si>
  <si>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</si>
  <si>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</si>
  <si>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</si>
  <si>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</si>
  <si>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</si>
  <si>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</si>
  <si>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</si>
  <si>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</si>
  <si>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</si>
  <si>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</si>
  <si>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</si>
  <si>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</si>
  <si>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</si>
  <si>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</si>
  <si>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</si>
  <si>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</si>
  <si>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</si>
  <si>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</si>
  <si>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</si>
  <si>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</si>
  <si>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</si>
  <si>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</si>
  <si>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</si>
  <si>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</si>
  <si>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</si>
  <si>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</si>
  <si>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</si>
  <si>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</si>
  <si>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</si>
  <si>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</si>
  <si>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</si>
  <si>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</si>
  <si>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</si>
  <si>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</si>
  <si>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</si>
  <si>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</si>
  <si>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</si>
  <si>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</si>
  <si>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</si>
  <si>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</si>
  <si>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</si>
  <si>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</si>
  <si>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</si>
  <si>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</si>
  <si>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</si>
  <si>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</si>
  <si>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</si>
  <si>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</si>
  <si>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</si>
  <si>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</si>
  <si>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</si>
  <si>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</si>
  <si>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</si>
  <si>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</si>
  <si>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</si>
  <si>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</si>
  <si>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</si>
  <si>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</si>
  <si>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</si>
  <si>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</si>
  <si>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</si>
  <si>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</si>
  <si>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</si>
  <si>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</si>
  <si>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</si>
  <si>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</si>
  <si>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</si>
  <si>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</si>
  <si>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</si>
  <si>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</si>
  <si>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</si>
  <si>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</si>
  <si>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</si>
  <si>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</si>
  <si>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</si>
  <si>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</si>
  <si>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</si>
  <si>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</si>
  <si>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</si>
  <si>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</si>
  <si>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</si>
  <si>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</si>
  <si>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</si>
  <si>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</si>
  <si>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</si>
  <si>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</si>
  <si>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</si>
  <si>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</si>
  <si>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</si>
  <si>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</si>
  <si>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</si>
  <si>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</si>
  <si>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</si>
  <si>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</si>
  <si>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</si>
  <si>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</si>
  <si>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</si>
  <si>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</si>
  <si>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</si>
  <si>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</si>
  <si>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</si>
  <si>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</si>
  <si>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</si>
  <si>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</si>
  <si>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</si>
  <si>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</si>
  <si>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</si>
  <si>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</si>
  <si>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</si>
  <si>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</si>
  <si>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</si>
  <si>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</si>
  <si>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</si>
  <si>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</si>
  <si>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</si>
  <si>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</si>
  <si>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</si>
  <si>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</si>
  <si>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</si>
  <si>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</si>
  <si>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</si>
  <si>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</si>
  <si>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</si>
  <si>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</si>
  <si>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</si>
  <si>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</si>
  <si>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</si>
  <si>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</si>
  <si>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</si>
  <si>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</si>
  <si>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</si>
  <si>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</si>
  <si>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</si>
  <si>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</si>
  <si>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</si>
  <si>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</si>
  <si>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</si>
  <si>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</si>
  <si>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</si>
  <si>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</si>
  <si>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</si>
  <si>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</si>
  <si>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</si>
  <si>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</si>
  <si>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</si>
  <si>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</si>
  <si>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</si>
  <si>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</si>
  <si>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</si>
  <si>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</si>
  <si>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</si>
  <si>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</si>
  <si>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</si>
  <si>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</si>
  <si>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</si>
  <si>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</si>
  <si>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</si>
  <si>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</si>
  <si>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</si>
  <si>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</si>
  <si>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</si>
  <si>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</si>
  <si>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</si>
  <si>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</si>
  <si>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</si>
  <si>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</si>
  <si>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</si>
  <si>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</si>
  <si>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</si>
  <si>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</si>
  <si>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</si>
  <si>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</si>
  <si>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</si>
  <si>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</si>
  <si>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</si>
  <si>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</si>
  <si>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</si>
  <si>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</si>
  <si>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</si>
  <si>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</si>
  <si>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</si>
  <si>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</si>
  <si>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</si>
  <si>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</si>
  <si>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</si>
  <si>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</si>
  <si>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</si>
  <si>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</si>
  <si>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</si>
  <si>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</si>
  <si>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</si>
  <si>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</si>
  <si>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</si>
  <si>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</si>
  <si>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</si>
  <si>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</si>
  <si>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</si>
  <si>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</si>
  <si>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</si>
  <si>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</si>
  <si>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</si>
  <si>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</si>
  <si>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</si>
  <si>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</si>
  <si>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</si>
  <si>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</si>
  <si>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</si>
  <si>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</si>
  <si>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</si>
  <si>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</si>
  <si>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</si>
  <si>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</si>
  <si>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</si>
  <si>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</si>
  <si>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</si>
  <si>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</si>
  <si>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</si>
  <si>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</si>
  <si>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</si>
  <si>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</si>
  <si>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</si>
  <si>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</si>
  <si>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</si>
  <si>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</si>
  <si>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</si>
  <si>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</si>
  <si>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</si>
  <si>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</si>
  <si>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</si>
  <si>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</si>
  <si>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</si>
  <si>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</si>
  <si>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</si>
  <si>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</si>
  <si>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</si>
  <si>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</si>
  <si>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</si>
  <si>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</si>
  <si>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</si>
  <si>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</si>
  <si>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</si>
  <si>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</si>
  <si>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</si>
  <si>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</si>
  <si>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</si>
  <si>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</si>
  <si>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</si>
  <si>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</si>
  <si>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</si>
  <si>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</si>
  <si>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</si>
  <si>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</si>
  <si>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</si>
  <si>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</si>
  <si>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</si>
  <si>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</si>
  <si>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</si>
  <si>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</si>
  <si>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</si>
  <si>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</si>
  <si>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</si>
  <si>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</si>
  <si>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</si>
  <si>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</si>
  <si>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</si>
  <si>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</si>
  <si>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</si>
  <si>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</si>
  <si>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</si>
  <si>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</si>
  <si>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</si>
  <si>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</si>
  <si>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</si>
  <si>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</si>
  <si>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</si>
  <si>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Val de Bagnes</t>
  </si>
  <si>
    <t>Inventar der Wasserentnahmen _x000D_
Val de Bagnes</t>
  </si>
  <si>
    <t>Lac de Mauvoisin</t>
  </si>
  <si>
    <t>Dranse de Bagnes</t>
  </si>
  <si>
    <t>Forces Motrices de Mauvoisin SA</t>
  </si>
  <si>
    <t>Crête-Sèche</t>
  </si>
  <si>
    <t>Torrent du Petit Giétro</t>
  </si>
  <si>
    <t>Otemma</t>
  </si>
  <si>
    <t>Drance de Bagnes</t>
  </si>
  <si>
    <t>Brenay</t>
  </si>
  <si>
    <t>Torrent de Brenay</t>
  </si>
  <si>
    <t>Giétroz</t>
  </si>
  <si>
    <t>Cascade de Giétro</t>
  </si>
  <si>
    <t>Vasevey</t>
  </si>
  <si>
    <t>Torrent de Merdenson</t>
  </si>
  <si>
    <t>Grand-Crêt</t>
  </si>
  <si>
    <t>Torrent Dyrure du Crêt</t>
  </si>
  <si>
    <t>Petit-Crêt</t>
  </si>
  <si>
    <t>Torrent de Plan Grenay</t>
  </si>
  <si>
    <t>Sévereu</t>
  </si>
  <si>
    <t>Torrent de Sovereu</t>
  </si>
  <si>
    <t>Torrent de Louvie (Champsec)</t>
  </si>
  <si>
    <t>Torrent de Louvie</t>
  </si>
  <si>
    <t>Louvie (FMM)</t>
  </si>
  <si>
    <t>Corbassière</t>
  </si>
  <si>
    <t>Torrent de Corbassière</t>
  </si>
  <si>
    <t>Sery</t>
  </si>
  <si>
    <t>Torrent de Lourtier</t>
  </si>
  <si>
    <t>Freygnolet 1</t>
  </si>
  <si>
    <t>Torrent de Freygnolet</t>
  </si>
  <si>
    <t>Freygnolet 2</t>
  </si>
  <si>
    <t>Torrent de Montagnier</t>
  </si>
  <si>
    <t>commune</t>
  </si>
  <si>
    <t>Torrent de Bruson</t>
  </si>
  <si>
    <t>Torrent de Cotterg</t>
  </si>
  <si>
    <t>rénovation et création du nouveau bisse de Ravines</t>
  </si>
  <si>
    <t>torrent de Versegères</t>
  </si>
  <si>
    <t>Association pour la valorisation du patrimoine de Bruson</t>
  </si>
  <si>
    <t>Turbinage - centrale hydroélectrique</t>
  </si>
  <si>
    <t>torrent de Verbier</t>
  </si>
  <si>
    <t>Service industriels de la commune de Bagnes</t>
  </si>
  <si>
    <t>TINTAZ - Turbinage - centrale hydroélectrique</t>
  </si>
  <si>
    <t>Torrent de la Tintaz</t>
  </si>
  <si>
    <t>Services industriels de la commune de Bagnes</t>
  </si>
  <si>
    <t>Irrigation, hydroélectrique et canon à neige</t>
  </si>
  <si>
    <t>Torrent de Versegères</t>
  </si>
  <si>
    <t>Services industriels de Bagnes</t>
  </si>
  <si>
    <t>Irrigation, hydroélectricité</t>
  </si>
  <si>
    <t>Canon à neige</t>
  </si>
  <si>
    <t>Torrent de Boutsié</t>
  </si>
  <si>
    <t>Irrigation et canon à neige</t>
  </si>
  <si>
    <t>Pas de nom vernaculaire</t>
  </si>
  <si>
    <t>Irrigation, hydroélectrique</t>
  </si>
  <si>
    <t>Torrent de Margans</t>
  </si>
  <si>
    <t>Services indusriels de Bagnes</t>
  </si>
  <si>
    <t>Verbier village</t>
  </si>
  <si>
    <t>Torrent de Verbier</t>
  </si>
  <si>
    <t>SIB Bagnes</t>
  </si>
  <si>
    <t>Le Sapey</t>
  </si>
  <si>
    <t>Bisse du Levron</t>
  </si>
  <si>
    <t>Torrent du Fregnoley ou (Dyure du Fregnoley)</t>
  </si>
  <si>
    <t>"Le bisse a été remplacé par une canalisation prenant sa sou</t>
  </si>
  <si>
    <t>proche de la Drance de Bagnes</t>
  </si>
  <si>
    <t>Lac de Louvie</t>
  </si>
  <si>
    <t>Fionnay (FMM)</t>
  </si>
  <si>
    <t>Torrent des Ouettes</t>
  </si>
  <si>
    <t>Services Indusriels de Bagnes</t>
  </si>
  <si>
    <t>Dranse de Bagnes (Champsec)</t>
  </si>
  <si>
    <t>Champsec</t>
  </si>
  <si>
    <t>Torrent du Fiaton</t>
  </si>
  <si>
    <t>Torrent de Versegères (Affluent a)</t>
  </si>
  <si>
    <t>Torrent de Versegères (Affluent b)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</si>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</sst>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0" fillId="0" borderId="0" xfId="0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69" totalsRowShown="0" headerRowDxfId="165" dataDxfId="164" headerRowCellStyle="Milliers" dataCellStyle="Milliers">
  <autoFilter ref="A11:CE6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HYPERLINK("https://sitonline.vs.ch/environnement/eaux_superficielles/fr/#/?locale=fr&amp;prelevement=SFH-102&amp;scale=4500","SFH-102")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69" totalsRowShown="0" headerRowDxfId="82" dataDxfId="81" headerRowCellStyle="Milliers" dataCellStyle="Milliers">
  <autoFilter ref="A11:CE69"/>
  <tableColumns count="83">
    <tableColumn id="1" name="No" dataDxfId="80"/>
    <tableColumn id="4" name="Capt_IDCant" dataDxfId="79">
      <calculatedColumnFormula>HYPERLINK("https://sitonline.vs.ch/environnement/eaux_superficielles/fr/#/?locale=fr&amp;prelevement=SFH-102&amp;scale=4500","SFH-102")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7" t="s">
        <v>352</v>
      </c>
      <c r="B1" s="148"/>
      <c r="C1" s="148"/>
      <c r="D1" s="149"/>
      <c r="E1" s="162" t="s">
        <v>139</v>
      </c>
      <c r="F1" s="163"/>
      <c r="G1" s="163"/>
      <c r="H1" s="163"/>
      <c r="I1" s="164"/>
      <c r="J1" s="24"/>
      <c r="K1" s="144" t="s">
        <v>140</v>
      </c>
      <c r="L1" s="145"/>
      <c r="M1" s="145"/>
      <c r="N1" s="145"/>
      <c r="O1" s="14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50"/>
      <c r="B2" s="151"/>
      <c r="C2" s="151"/>
      <c r="D2" s="152"/>
      <c r="E2" s="75" t="s">
        <v>136</v>
      </c>
      <c r="F2" s="156"/>
      <c r="G2" s="156"/>
      <c r="H2" s="156"/>
      <c r="I2" s="157"/>
      <c r="J2" s="24"/>
      <c r="K2" s="61" t="s">
        <v>190</v>
      </c>
      <c r="L2" s="165" t="s">
        <v>188</v>
      </c>
      <c r="M2" s="165"/>
      <c r="N2" s="16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50"/>
      <c r="B3" s="151"/>
      <c r="C3" s="151"/>
      <c r="D3" s="152"/>
      <c r="E3" s="76" t="s">
        <v>137</v>
      </c>
      <c r="F3" s="158"/>
      <c r="G3" s="158"/>
      <c r="H3" s="158"/>
      <c r="I3" s="159"/>
      <c r="J3" s="22"/>
      <c r="K3" s="68" t="s">
        <v>191</v>
      </c>
      <c r="L3" s="166" t="s">
        <v>189</v>
      </c>
      <c r="M3" s="16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3"/>
      <c r="B4" s="154"/>
      <c r="C4" s="154"/>
      <c r="D4" s="155"/>
      <c r="E4" s="77" t="s">
        <v>138</v>
      </c>
      <c r="F4" s="160"/>
      <c r="G4" s="160"/>
      <c r="H4" s="160"/>
      <c r="I4" s="16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1">
        <v>45202</v>
      </c>
      <c r="C5" s="132"/>
      <c r="D5" s="132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70" t="s">
        <v>163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 t="s">
        <v>326</v>
      </c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38" t="s">
        <v>177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56" t="s">
        <v>179</v>
      </c>
    </row>
    <row r="8" spans="1:83" s="3" customFormat="1" ht="58" customHeight="1" x14ac:dyDescent="0.45">
      <c r="A8" s="168" t="s">
        <v>34</v>
      </c>
      <c r="B8" s="167" t="s">
        <v>327</v>
      </c>
      <c r="C8" s="167"/>
      <c r="D8" s="167"/>
      <c r="E8" s="141" t="s">
        <v>158</v>
      </c>
      <c r="F8" s="141"/>
      <c r="G8" s="141"/>
      <c r="H8" s="141"/>
      <c r="I8" s="141"/>
      <c r="J8" s="141"/>
      <c r="K8" s="13" t="s">
        <v>128</v>
      </c>
      <c r="L8" s="13" t="s">
        <v>0</v>
      </c>
      <c r="M8" s="141" t="s">
        <v>328</v>
      </c>
      <c r="N8" s="141"/>
      <c r="O8" s="141"/>
      <c r="P8" s="141"/>
      <c r="Q8" s="142"/>
      <c r="R8" s="140" t="s">
        <v>16</v>
      </c>
      <c r="S8" s="169"/>
      <c r="T8" s="141"/>
      <c r="U8" s="141"/>
      <c r="V8" s="141"/>
      <c r="W8" s="141" t="s">
        <v>15</v>
      </c>
      <c r="X8" s="141"/>
      <c r="Y8" s="141"/>
      <c r="Z8" s="141"/>
      <c r="AA8" s="142" t="s">
        <v>329</v>
      </c>
      <c r="AB8" s="181"/>
      <c r="AC8" s="181"/>
      <c r="AD8" s="181"/>
      <c r="AE8" s="181"/>
      <c r="AF8" s="169"/>
      <c r="AG8" s="178" t="s">
        <v>146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82" t="s">
        <v>165</v>
      </c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4"/>
      <c r="BE8" s="179" t="s">
        <v>176</v>
      </c>
      <c r="BF8" s="179"/>
      <c r="BG8" s="179"/>
      <c r="BH8" s="180"/>
      <c r="BI8" s="140" t="s">
        <v>180</v>
      </c>
      <c r="BJ8" s="141"/>
      <c r="BK8" s="141" t="s">
        <v>27</v>
      </c>
      <c r="BL8" s="141"/>
      <c r="BM8" s="141"/>
      <c r="BN8" s="141"/>
      <c r="BO8" s="141"/>
      <c r="BP8" s="141" t="s">
        <v>28</v>
      </c>
      <c r="BQ8" s="141"/>
      <c r="BR8" s="141"/>
      <c r="BS8" s="141"/>
      <c r="BT8" s="141"/>
      <c r="BU8" s="141" t="s">
        <v>29</v>
      </c>
      <c r="BV8" s="141"/>
      <c r="BW8" s="141"/>
      <c r="BX8" s="141"/>
      <c r="BY8" s="141"/>
      <c r="BZ8" s="141" t="s">
        <v>31</v>
      </c>
      <c r="CA8" s="141"/>
      <c r="CB8" s="141"/>
      <c r="CC8" s="141"/>
      <c r="CD8" s="142"/>
      <c r="CE8" s="57"/>
    </row>
    <row r="9" spans="1:83" s="4" customFormat="1" ht="55.5" customHeight="1" x14ac:dyDescent="0.35">
      <c r="A9" s="16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4" t="s">
        <v>3</v>
      </c>
      <c r="AH9" s="136" t="s">
        <v>4</v>
      </c>
      <c r="AI9" s="136" t="s">
        <v>5</v>
      </c>
      <c r="AJ9" s="136" t="s">
        <v>6</v>
      </c>
      <c r="AK9" s="136" t="s">
        <v>7</v>
      </c>
      <c r="AL9" s="136" t="s">
        <v>8</v>
      </c>
      <c r="AM9" s="136" t="s">
        <v>9</v>
      </c>
      <c r="AN9" s="136" t="s">
        <v>10</v>
      </c>
      <c r="AO9" s="136" t="s">
        <v>11</v>
      </c>
      <c r="AP9" s="136" t="s">
        <v>12</v>
      </c>
      <c r="AQ9" s="136" t="s">
        <v>13</v>
      </c>
      <c r="AR9" s="176" t="s">
        <v>14</v>
      </c>
      <c r="AS9" s="174" t="s">
        <v>3</v>
      </c>
      <c r="AT9" s="136" t="s">
        <v>4</v>
      </c>
      <c r="AU9" s="136" t="s">
        <v>5</v>
      </c>
      <c r="AV9" s="136" t="s">
        <v>6</v>
      </c>
      <c r="AW9" s="136" t="s">
        <v>7</v>
      </c>
      <c r="AX9" s="136" t="s">
        <v>8</v>
      </c>
      <c r="AY9" s="136" t="s">
        <v>9</v>
      </c>
      <c r="AZ9" s="136" t="s">
        <v>10</v>
      </c>
      <c r="BA9" s="136" t="s">
        <v>11</v>
      </c>
      <c r="BB9" s="136" t="s">
        <v>12</v>
      </c>
      <c r="BC9" s="136" t="s">
        <v>13</v>
      </c>
      <c r="BD9" s="176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5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4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4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4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4" t="s">
        <v>30</v>
      </c>
      <c r="CD9" s="143" t="s">
        <v>132</v>
      </c>
      <c r="CE9" s="58"/>
    </row>
    <row r="10" spans="1:83" s="5" customFormat="1" ht="90.5" customHeight="1" x14ac:dyDescent="0.35">
      <c r="A10" s="16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5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77"/>
      <c r="AS10" s="175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77"/>
      <c r="BE10" s="50" t="s">
        <v>35</v>
      </c>
      <c r="BF10" s="51" t="s">
        <v>36</v>
      </c>
      <c r="BG10" s="51" t="s">
        <v>38</v>
      </c>
      <c r="BH10" s="55" t="s">
        <v>147</v>
      </c>
      <c r="BI10" s="135"/>
      <c r="BJ10" s="133"/>
      <c r="BK10" s="71" t="s">
        <v>183</v>
      </c>
      <c r="BL10" s="73" t="s">
        <v>186</v>
      </c>
      <c r="BM10" s="73" t="s">
        <v>187</v>
      </c>
      <c r="BN10" s="134"/>
      <c r="BO10" s="133"/>
      <c r="BP10" s="71" t="s">
        <v>183</v>
      </c>
      <c r="BQ10" s="73" t="s">
        <v>186</v>
      </c>
      <c r="BR10" s="73" t="s">
        <v>187</v>
      </c>
      <c r="BS10" s="134"/>
      <c r="BT10" s="133"/>
      <c r="BU10" s="71" t="s">
        <v>183</v>
      </c>
      <c r="BV10" s="73" t="s">
        <v>186</v>
      </c>
      <c r="BW10" s="73" t="s">
        <v>187</v>
      </c>
      <c r="BX10" s="134"/>
      <c r="BY10" s="133"/>
      <c r="BZ10" s="71" t="s">
        <v>183</v>
      </c>
      <c r="CA10" s="73" t="s">
        <v>186</v>
      </c>
      <c r="CB10" s="73" t="s">
        <v>187</v>
      </c>
      <c r="CC10" s="134"/>
      <c r="CD10" s="14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HYPERLINK("https://sitonline.vs.ch/environnement/eaux_superficielles/fr/#/?locale=fr&amp;prelevement=SFH-102&amp;scale=4500","SFH-102")</f>
        <v>SFH-102</v>
      </c>
      <c r="C12" s="114"/>
      <c r="D12" s="114" t="s">
        <v>354</v>
      </c>
      <c r="E12" s="115">
        <v>2592999</v>
      </c>
      <c r="F12" s="115"/>
      <c r="G12" s="115">
        <v>1093980</v>
      </c>
      <c r="H12" s="115"/>
      <c r="I12" s="115">
        <v>1914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HYPERLINK("https://sitonline.vs.ch/environnement/eaux_superficielles/fr/#/?locale=fr&amp;prelevement=SFH-103&amp;scale=4500","SFH-103")</f>
        <v>SFH-103</v>
      </c>
      <c r="C13" s="114"/>
      <c r="D13" s="114" t="s">
        <v>357</v>
      </c>
      <c r="E13" s="115">
        <v>2596469</v>
      </c>
      <c r="F13" s="115"/>
      <c r="G13" s="115">
        <v>1085780</v>
      </c>
      <c r="H13" s="115"/>
      <c r="I13" s="115">
        <v>2371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HYPERLINK("https://sitonline.vs.ch/environnement/eaux_superficielles/fr/#/?locale=fr&amp;prelevement=SFH-104&amp;scale=4500","SFH-104")</f>
        <v>SFH-104</v>
      </c>
      <c r="C14" s="114"/>
      <c r="D14" s="114" t="s">
        <v>359</v>
      </c>
      <c r="E14" s="115">
        <v>2596639</v>
      </c>
      <c r="F14" s="115"/>
      <c r="G14" s="115">
        <v>1085870</v>
      </c>
      <c r="H14" s="115"/>
      <c r="I14" s="115">
        <v>2357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HYPERLINK("https://sitonline.vs.ch/environnement/eaux_superficielles/fr/#/?locale=fr&amp;prelevement=SFH-105&amp;scale=4500","SFH-105")</f>
        <v>SFH-105</v>
      </c>
      <c r="C15" s="114"/>
      <c r="D15" s="114" t="s">
        <v>361</v>
      </c>
      <c r="E15" s="115">
        <v>2595299</v>
      </c>
      <c r="F15" s="115"/>
      <c r="G15" s="115">
        <v>1088510</v>
      </c>
      <c r="H15" s="115"/>
      <c r="I15" s="115">
        <v>2437</v>
      </c>
      <c r="J15" s="116"/>
      <c r="K15" s="117" t="s">
        <v>362</v>
      </c>
      <c r="L15" s="118"/>
      <c r="M15" s="118" t="s">
        <v>204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HYPERLINK("https://sitonline.vs.ch/environnement/eaux_superficielles/fr/#/?locale=fr&amp;prelevement=SFH-106&amp;scale=4500","SFH-106")</f>
        <v>SFH-106</v>
      </c>
      <c r="C16" s="114"/>
      <c r="D16" s="114" t="s">
        <v>363</v>
      </c>
      <c r="E16" s="115">
        <v>2593949</v>
      </c>
      <c r="F16" s="115"/>
      <c r="G16" s="115">
        <v>1094140</v>
      </c>
      <c r="H16" s="115"/>
      <c r="I16" s="115">
        <v>2344</v>
      </c>
      <c r="J16" s="116"/>
      <c r="K16" s="117" t="s">
        <v>364</v>
      </c>
      <c r="L16" s="118"/>
      <c r="M16" s="118" t="s">
        <v>204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HYPERLINK("https://sitonline.vs.ch/environnement/eaux_superficielles/fr/#/?locale=fr&amp;prelevement=SFH-107&amp;scale=4500","SFH-107")</f>
        <v>SFH-107</v>
      </c>
      <c r="C17" s="114"/>
      <c r="D17" s="114" t="s">
        <v>365</v>
      </c>
      <c r="E17" s="115">
        <v>2592520</v>
      </c>
      <c r="F17" s="115"/>
      <c r="G17" s="115">
        <v>1096089</v>
      </c>
      <c r="H17" s="115"/>
      <c r="I17" s="115">
        <v>2019</v>
      </c>
      <c r="J17" s="116"/>
      <c r="K17" s="117" t="s">
        <v>366</v>
      </c>
      <c r="L17" s="118"/>
      <c r="M17" s="118" t="s">
        <v>204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HYPERLINK("https://sitonline.vs.ch/environnement/eaux_superficielles/fr/#/?locale=fr&amp;prelevement=SFH-108&amp;scale=4500","SFH-108")</f>
        <v>SFH-108</v>
      </c>
      <c r="C18" s="114"/>
      <c r="D18" s="114" t="s">
        <v>367</v>
      </c>
      <c r="E18" s="115">
        <v>2591601</v>
      </c>
      <c r="F18" s="115"/>
      <c r="G18" s="115">
        <v>1097424</v>
      </c>
      <c r="H18" s="115"/>
      <c r="I18" s="115">
        <v>2017</v>
      </c>
      <c r="J18" s="116"/>
      <c r="K18" s="117" t="s">
        <v>368</v>
      </c>
      <c r="L18" s="118"/>
      <c r="M18" s="118" t="s">
        <v>204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HYPERLINK("https://sitonline.vs.ch/environnement/eaux_superficielles/fr/#/?locale=fr&amp;prelevement=SFH-109&amp;scale=4500","SFH-109")</f>
        <v>SFH-109</v>
      </c>
      <c r="C19" s="114"/>
      <c r="D19" s="114" t="s">
        <v>369</v>
      </c>
      <c r="E19" s="115">
        <v>2591449</v>
      </c>
      <c r="F19" s="115"/>
      <c r="G19" s="115">
        <v>1097540</v>
      </c>
      <c r="H19" s="115"/>
      <c r="I19" s="115">
        <v>2048</v>
      </c>
      <c r="J19" s="116"/>
      <c r="K19" s="117" t="s">
        <v>370</v>
      </c>
      <c r="L19" s="118"/>
      <c r="M19" s="118" t="s">
        <v>204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HYPERLINK("https://sitonline.vs.ch/environnement/eaux_superficielles/fr/#/?locale=fr&amp;prelevement=SFH-110&amp;scale=4500","SFH-110")</f>
        <v>SFH-110</v>
      </c>
      <c r="C20" s="114"/>
      <c r="D20" s="114" t="s">
        <v>371</v>
      </c>
      <c r="E20" s="115">
        <v>2590599</v>
      </c>
      <c r="F20" s="115"/>
      <c r="G20" s="115">
        <v>1098820</v>
      </c>
      <c r="H20" s="115"/>
      <c r="I20" s="115">
        <v>2085</v>
      </c>
      <c r="J20" s="116"/>
      <c r="K20" s="117" t="s">
        <v>372</v>
      </c>
      <c r="L20" s="118"/>
      <c r="M20" s="118" t="s">
        <v>204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HYPERLINK("https://sitonline.vs.ch/environnement/eaux_superficielles/fr/#/?locale=fr&amp;prelevement=SFH-111&amp;scale=4500","SFH-111")</f>
        <v>SFH-111</v>
      </c>
      <c r="C21" s="114"/>
      <c r="D21" s="114" t="s">
        <v>373</v>
      </c>
      <c r="E21" s="115">
        <v>2588769</v>
      </c>
      <c r="F21" s="115"/>
      <c r="G21" s="115">
        <v>1098670</v>
      </c>
      <c r="H21" s="115"/>
      <c r="I21" s="115">
        <v>1480</v>
      </c>
      <c r="J21" s="116"/>
      <c r="K21" s="117" t="s">
        <v>374</v>
      </c>
      <c r="L21" s="118"/>
      <c r="M21" s="118" t="s">
        <v>204</v>
      </c>
      <c r="N21" s="10"/>
      <c r="O21" s="10"/>
      <c r="P21" s="114"/>
      <c r="Q21" s="114" t="s">
        <v>356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HYPERLINK("https://sitonline.vs.ch/environnement/eaux_superficielles/fr/#/?locale=fr&amp;prelevement=SFH-112&amp;scale=4500","SFH-112")</f>
        <v>SFH-112</v>
      </c>
      <c r="C22" s="114"/>
      <c r="D22" s="114" t="s">
        <v>375</v>
      </c>
      <c r="E22" s="115">
        <v>2589669</v>
      </c>
      <c r="F22" s="115"/>
      <c r="G22" s="115">
        <v>1099230</v>
      </c>
      <c r="H22" s="115"/>
      <c r="I22" s="115">
        <v>2180</v>
      </c>
      <c r="J22" s="116"/>
      <c r="K22" s="117" t="s">
        <v>374</v>
      </c>
      <c r="L22" s="118"/>
      <c r="M22" s="118" t="s">
        <v>204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HYPERLINK("https://sitonline.vs.ch/environnement/eaux_superficielles/fr/#/?locale=fr&amp;prelevement=SFH-113&amp;scale=4500","SFH-113")</f>
        <v>SFH-113</v>
      </c>
      <c r="C23" s="114"/>
      <c r="D23" s="114" t="s">
        <v>376</v>
      </c>
      <c r="E23" s="115">
        <v>2588809</v>
      </c>
      <c r="F23" s="115"/>
      <c r="G23" s="115">
        <v>1095650</v>
      </c>
      <c r="H23" s="115"/>
      <c r="I23" s="115">
        <v>2143</v>
      </c>
      <c r="J23" s="116"/>
      <c r="K23" s="117" t="s">
        <v>377</v>
      </c>
      <c r="L23" s="118"/>
      <c r="M23" s="118" t="s">
        <v>204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HYPERLINK("https://sitonline.vs.ch/environnement/eaux_superficielles/fr/#/?locale=fr&amp;prelevement=SFH-114&amp;scale=4500","SFH-114")</f>
        <v>SFH-114</v>
      </c>
      <c r="C24" s="114"/>
      <c r="D24" s="114" t="s">
        <v>378</v>
      </c>
      <c r="E24" s="115">
        <v>2587179</v>
      </c>
      <c r="F24" s="115"/>
      <c r="G24" s="115">
        <v>1096490</v>
      </c>
      <c r="H24" s="115"/>
      <c r="I24" s="115">
        <v>2132</v>
      </c>
      <c r="J24" s="116"/>
      <c r="K24" s="117" t="s">
        <v>377</v>
      </c>
      <c r="L24" s="118"/>
      <c r="M24" s="118" t="s">
        <v>204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HYPERLINK("https://sitonline.vs.ch/environnement/eaux_superficielles/fr/#/?locale=fr&amp;prelevement=SFH-115&amp;scale=4500","SFH-115")</f>
        <v>SFH-115</v>
      </c>
      <c r="C25" s="114"/>
      <c r="D25" s="114" t="s">
        <v>379</v>
      </c>
      <c r="E25" s="115">
        <v>2587439</v>
      </c>
      <c r="F25" s="115"/>
      <c r="G25" s="115">
        <v>1100620</v>
      </c>
      <c r="H25" s="115"/>
      <c r="I25" s="115">
        <v>1485</v>
      </c>
      <c r="J25" s="116"/>
      <c r="K25" s="117" t="s">
        <v>379</v>
      </c>
      <c r="L25" s="118"/>
      <c r="M25" s="118" t="s">
        <v>204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HYPERLINK("https://sitonline.vs.ch/environnement/eaux_superficielles/fr/#/?locale=fr&amp;prelevement=SFH-116&amp;scale=4500","SFH-116")</f>
        <v>SFH-116</v>
      </c>
      <c r="C26" s="114"/>
      <c r="D26" s="114" t="s">
        <v>380</v>
      </c>
      <c r="E26" s="115">
        <v>2586499</v>
      </c>
      <c r="F26" s="115"/>
      <c r="G26" s="115">
        <v>1101460</v>
      </c>
      <c r="H26" s="115"/>
      <c r="I26" s="115">
        <v>1485</v>
      </c>
      <c r="J26" s="116"/>
      <c r="K26" s="117" t="s">
        <v>381</v>
      </c>
      <c r="L26" s="118"/>
      <c r="M26" s="118" t="s">
        <v>204</v>
      </c>
      <c r="N26" s="10"/>
      <c r="O26" s="10"/>
      <c r="P26" s="114"/>
      <c r="Q26" s="114" t="s">
        <v>356</v>
      </c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HYPERLINK("https://sitonline.vs.ch/environnement/eaux_superficielles/fr/#/?locale=fr&amp;prelevement=SFH-117&amp;scale=4500","SFH-117")</f>
        <v>SFH-117</v>
      </c>
      <c r="C27" s="114"/>
      <c r="D27" s="114" t="s">
        <v>382</v>
      </c>
      <c r="E27" s="115">
        <v>2586399</v>
      </c>
      <c r="F27" s="115"/>
      <c r="G27" s="115">
        <v>1101500</v>
      </c>
      <c r="H27" s="115"/>
      <c r="I27" s="115">
        <v>1495</v>
      </c>
      <c r="J27" s="116"/>
      <c r="K27" s="117" t="s">
        <v>381</v>
      </c>
      <c r="L27" s="118"/>
      <c r="M27" s="118" t="s">
        <v>204</v>
      </c>
      <c r="N27" s="10"/>
      <c r="O27" s="10"/>
      <c r="P27" s="114"/>
      <c r="Q27" s="114" t="s">
        <v>356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HYPERLINK("https://sitonline.vs.ch/environnement/eaux_superficielles/fr/#/?locale=fr&amp;prelevement=SEN-1000&amp;scale=4500","SEN-1000")</f>
        <v>SEN-1000</v>
      </c>
      <c r="C28" s="114"/>
      <c r="D28" s="114"/>
      <c r="E28" s="115">
        <v>2584280</v>
      </c>
      <c r="F28" s="115"/>
      <c r="G28" s="115">
        <v>1102940</v>
      </c>
      <c r="H28" s="115"/>
      <c r="I28" s="115">
        <v>1216</v>
      </c>
      <c r="J28" s="116"/>
      <c r="K28" s="117" t="s">
        <v>383</v>
      </c>
      <c r="L28" s="118"/>
      <c r="M28" s="118" t="s">
        <v>199</v>
      </c>
      <c r="N28" s="10"/>
      <c r="O28" s="10"/>
      <c r="P28" s="114"/>
      <c r="Q28" s="114" t="s">
        <v>384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HYPERLINK("https://sitonline.vs.ch/environnement/eaux_superficielles/fr/#/?locale=fr&amp;prelevement=SEN-1001&amp;scale=4500","SEN-1001")</f>
        <v>SEN-1001</v>
      </c>
      <c r="C29" s="114"/>
      <c r="D29" s="114"/>
      <c r="E29" s="115">
        <v>2584230</v>
      </c>
      <c r="F29" s="115"/>
      <c r="G29" s="115">
        <v>1102950</v>
      </c>
      <c r="H29" s="115"/>
      <c r="I29" s="115">
        <v>1198</v>
      </c>
      <c r="J29" s="116"/>
      <c r="K29" s="117" t="s">
        <v>383</v>
      </c>
      <c r="L29" s="118"/>
      <c r="M29" s="118" t="s">
        <v>199</v>
      </c>
      <c r="N29" s="10"/>
      <c r="O29" s="10"/>
      <c r="P29" s="114"/>
      <c r="Q29" s="114" t="s">
        <v>384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HYPERLINK("https://sitonline.vs.ch/environnement/eaux_superficielles/fr/#/?locale=fr&amp;prelevement=SEN-1002&amp;scale=4500","SEN-1002")</f>
        <v>SEN-1002</v>
      </c>
      <c r="C30" s="114"/>
      <c r="D30" s="114"/>
      <c r="E30" s="115">
        <v>2583760</v>
      </c>
      <c r="F30" s="115"/>
      <c r="G30" s="115">
        <v>1102540</v>
      </c>
      <c r="H30" s="115"/>
      <c r="I30" s="115">
        <v>921</v>
      </c>
      <c r="J30" s="116"/>
      <c r="K30" s="117" t="s">
        <v>383</v>
      </c>
      <c r="L30" s="118"/>
      <c r="M30" s="118" t="s">
        <v>199</v>
      </c>
      <c r="N30" s="10"/>
      <c r="O30" s="10"/>
      <c r="P30" s="114"/>
      <c r="Q30" s="114" t="s">
        <v>384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HYPERLINK("https://sitonline.vs.ch/environnement/eaux_superficielles/fr/#/?locale=fr&amp;prelevement=SEN-1003&amp;scale=4500","SEN-1003")</f>
        <v>SEN-1003</v>
      </c>
      <c r="C31" s="114"/>
      <c r="D31" s="114"/>
      <c r="E31" s="115">
        <v>2582548</v>
      </c>
      <c r="F31" s="115"/>
      <c r="G31" s="115">
        <v>1101094</v>
      </c>
      <c r="H31" s="115"/>
      <c r="I31" s="115">
        <v>1153</v>
      </c>
      <c r="J31" s="116"/>
      <c r="K31" s="117" t="s">
        <v>385</v>
      </c>
      <c r="L31" s="118"/>
      <c r="M31" s="118" t="s">
        <v>199</v>
      </c>
      <c r="N31" s="10"/>
      <c r="O31" s="10"/>
      <c r="P31" s="114"/>
      <c r="Q31" s="114" t="s">
        <v>384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HYPERLINK("https://sitonline.vs.ch/environnement/eaux_superficielles/fr/#/?locale=fr&amp;prelevement=SEN-1005&amp;scale=4500","SEN-1005")</f>
        <v>SEN-1005</v>
      </c>
      <c r="C32" s="114"/>
      <c r="D32" s="114"/>
      <c r="E32" s="115">
        <v>2582058</v>
      </c>
      <c r="F32" s="115"/>
      <c r="G32" s="115">
        <v>1106075</v>
      </c>
      <c r="H32" s="115"/>
      <c r="I32" s="115">
        <v>1816</v>
      </c>
      <c r="J32" s="116"/>
      <c r="K32" s="117"/>
      <c r="L32" s="118"/>
      <c r="M32" s="118" t="s">
        <v>199</v>
      </c>
      <c r="N32" s="10"/>
      <c r="O32" s="10"/>
      <c r="P32" s="114"/>
      <c r="Q32" s="114" t="s">
        <v>384</v>
      </c>
      <c r="R32" s="119"/>
      <c r="S32" s="119"/>
      <c r="T32" s="120"/>
      <c r="U32" s="121"/>
      <c r="V32" s="119"/>
      <c r="W32" s="119"/>
      <c r="X32" s="120"/>
      <c r="Y32" s="121"/>
      <c r="Z32" s="12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HYPERLINK("https://sitonline.vs.ch/environnement/eaux_superficielles/fr/#/?locale=fr&amp;prelevement=SEN-1006&amp;scale=4500","SEN-1006")</f>
        <v>SEN-1006</v>
      </c>
      <c r="C33" s="114"/>
      <c r="D33" s="114"/>
      <c r="E33" s="115">
        <v>2582361</v>
      </c>
      <c r="F33" s="115"/>
      <c r="G33" s="115">
        <v>1106230</v>
      </c>
      <c r="H33" s="115"/>
      <c r="I33" s="115">
        <v>1787</v>
      </c>
      <c r="J33" s="116"/>
      <c r="K33" s="117"/>
      <c r="L33" s="118"/>
      <c r="M33" s="118" t="s">
        <v>199</v>
      </c>
      <c r="N33" s="10"/>
      <c r="O33" s="10"/>
      <c r="P33" s="114"/>
      <c r="Q33" s="114" t="s">
        <v>384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HYPERLINK("https://sitonline.vs.ch/environnement/eaux_superficielles/fr/#/?locale=fr&amp;prelevement=SEN-1007&amp;scale=4500","SEN-1007")</f>
        <v>SEN-1007</v>
      </c>
      <c r="C34" s="114"/>
      <c r="D34" s="114"/>
      <c r="E34" s="115">
        <v>2582168</v>
      </c>
      <c r="F34" s="115"/>
      <c r="G34" s="115">
        <v>1098917</v>
      </c>
      <c r="H34" s="115"/>
      <c r="I34" s="115">
        <v>1958</v>
      </c>
      <c r="J34" s="116"/>
      <c r="K34" s="117"/>
      <c r="L34" s="118"/>
      <c r="M34" s="118" t="s">
        <v>199</v>
      </c>
      <c r="N34" s="10"/>
      <c r="O34" s="10"/>
      <c r="P34" s="114"/>
      <c r="Q34" s="114" t="s">
        <v>384</v>
      </c>
      <c r="R34" s="119"/>
      <c r="S34" s="119"/>
      <c r="T34" s="120"/>
      <c r="U34" s="121"/>
      <c r="V34" s="119"/>
      <c r="W34" s="119"/>
      <c r="X34" s="120"/>
      <c r="Y34" s="121"/>
      <c r="Z34" s="12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HYPERLINK("https://sitonline.vs.ch/environnement/eaux_superficielles/fr/#/?locale=fr&amp;prelevement=SEN-1008&amp;scale=4500","SEN-1008")</f>
        <v>SEN-1008</v>
      </c>
      <c r="C35" s="114"/>
      <c r="D35" s="114"/>
      <c r="E35" s="115">
        <v>2582415</v>
      </c>
      <c r="F35" s="115"/>
      <c r="G35" s="115">
        <v>1098152</v>
      </c>
      <c r="H35" s="115"/>
      <c r="I35" s="115">
        <v>2006</v>
      </c>
      <c r="J35" s="116"/>
      <c r="K35" s="117"/>
      <c r="L35" s="118"/>
      <c r="M35" s="118" t="s">
        <v>199</v>
      </c>
      <c r="N35" s="10"/>
      <c r="O35" s="10"/>
      <c r="P35" s="114"/>
      <c r="Q35" s="114" t="s">
        <v>384</v>
      </c>
      <c r="R35" s="119"/>
      <c r="S35" s="119"/>
      <c r="T35" s="120"/>
      <c r="U35" s="121"/>
      <c r="V35" s="119"/>
      <c r="W35" s="119"/>
      <c r="X35" s="120"/>
      <c r="Y35" s="121"/>
      <c r="Z35" s="12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HYPERLINK("https://sitonline.vs.ch/environnement/eaux_superficielles/fr/#/?locale=fr&amp;prelevement=SEN-1010&amp;scale=4500","SEN-1010")</f>
        <v>SEN-1010</v>
      </c>
      <c r="C36" s="114"/>
      <c r="D36" s="114"/>
      <c r="E36" s="115">
        <v>2582248</v>
      </c>
      <c r="F36" s="115"/>
      <c r="G36" s="115">
        <v>1105931</v>
      </c>
      <c r="H36" s="115"/>
      <c r="I36" s="115">
        <v>1727</v>
      </c>
      <c r="J36" s="116"/>
      <c r="K36" s="117"/>
      <c r="L36" s="118"/>
      <c r="M36" s="118" t="s">
        <v>199</v>
      </c>
      <c r="N36" s="10"/>
      <c r="O36" s="10"/>
      <c r="P36" s="114"/>
      <c r="Q36" s="114" t="s">
        <v>384</v>
      </c>
      <c r="R36" s="119"/>
      <c r="S36" s="119"/>
      <c r="T36" s="120"/>
      <c r="U36" s="121"/>
      <c r="V36" s="119"/>
      <c r="W36" s="119"/>
      <c r="X36" s="120"/>
      <c r="Y36" s="121"/>
      <c r="Z36" s="12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HYPERLINK("https://sitonline.vs.ch/environnement/eaux_superficielles/fr/#/?locale=fr&amp;prelevement=SEN-1011&amp;scale=4500","SEN-1011")</f>
        <v>SEN-1011</v>
      </c>
      <c r="C37" s="114"/>
      <c r="D37" s="114"/>
      <c r="E37" s="115">
        <v>2582259</v>
      </c>
      <c r="F37" s="115"/>
      <c r="G37" s="115">
        <v>1105873</v>
      </c>
      <c r="H37" s="115"/>
      <c r="I37" s="115">
        <v>1699</v>
      </c>
      <c r="J37" s="116"/>
      <c r="K37" s="117"/>
      <c r="L37" s="118"/>
      <c r="M37" s="118" t="s">
        <v>199</v>
      </c>
      <c r="N37" s="10"/>
      <c r="O37" s="10"/>
      <c r="P37" s="114"/>
      <c r="Q37" s="114" t="s">
        <v>384</v>
      </c>
      <c r="R37" s="119"/>
      <c r="S37" s="119"/>
      <c r="T37" s="120"/>
      <c r="U37" s="121"/>
      <c r="V37" s="119"/>
      <c r="W37" s="119"/>
      <c r="X37" s="120"/>
      <c r="Y37" s="121"/>
      <c r="Z37" s="12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HYPERLINK("https://sitonline.vs.ch/environnement/eaux_superficielles/fr/#/?locale=fr&amp;prelevement=SEN-1012&amp;scale=4500","SEN-1012")</f>
        <v>SEN-1012</v>
      </c>
      <c r="C38" s="114"/>
      <c r="D38" s="114"/>
      <c r="E38" s="115">
        <v>2582381</v>
      </c>
      <c r="F38" s="115"/>
      <c r="G38" s="115">
        <v>1104468</v>
      </c>
      <c r="H38" s="115"/>
      <c r="I38" s="115">
        <v>1059</v>
      </c>
      <c r="J38" s="116"/>
      <c r="K38" s="117" t="s">
        <v>386</v>
      </c>
      <c r="L38" s="118"/>
      <c r="M38" s="118" t="s">
        <v>199</v>
      </c>
      <c r="N38" s="10"/>
      <c r="O38" s="10"/>
      <c r="P38" s="114"/>
      <c r="Q38" s="114" t="s">
        <v>384</v>
      </c>
      <c r="R38" s="119"/>
      <c r="S38" s="119"/>
      <c r="T38" s="120"/>
      <c r="U38" s="121"/>
      <c r="V38" s="119"/>
      <c r="W38" s="119"/>
      <c r="X38" s="120"/>
      <c r="Y38" s="121"/>
      <c r="Z38" s="12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HYPERLINK("https://sitonline.vs.ch/environnement/eaux_superficielles/fr/#/?locale=fr&amp;prelevement=SEN-1101&amp;scale=4500","SEN-1101")</f>
        <v>SEN-1101</v>
      </c>
      <c r="C39" s="114"/>
      <c r="D39" s="114"/>
      <c r="E39" s="115">
        <v>2591840</v>
      </c>
      <c r="F39" s="115"/>
      <c r="G39" s="115">
        <v>1094130</v>
      </c>
      <c r="H39" s="115"/>
      <c r="I39" s="115">
        <v>2137</v>
      </c>
      <c r="J39" s="116"/>
      <c r="K39" s="117"/>
      <c r="L39" s="118"/>
      <c r="M39" s="118" t="s">
        <v>199</v>
      </c>
      <c r="N39" s="10"/>
      <c r="O39" s="10"/>
      <c r="P39" s="114"/>
      <c r="Q39" s="114" t="s">
        <v>384</v>
      </c>
      <c r="R39" s="119"/>
      <c r="S39" s="119"/>
      <c r="T39" s="120"/>
      <c r="U39" s="121"/>
      <c r="V39" s="119"/>
      <c r="W39" s="119"/>
      <c r="X39" s="120"/>
      <c r="Y39" s="121"/>
      <c r="Z39" s="12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HYPERLINK("https://sitonline.vs.ch/environnement/eaux_superficielles/fr/#/?locale=fr&amp;prelevement=SEN-1315&amp;scale=4500","SEN-1315")</f>
        <v>SEN-1315</v>
      </c>
      <c r="C40" s="114"/>
      <c r="D40" s="114" t="s">
        <v>387</v>
      </c>
      <c r="E40" s="115">
        <v>2583312</v>
      </c>
      <c r="F40" s="115"/>
      <c r="G40" s="115">
        <v>1099500</v>
      </c>
      <c r="H40" s="115"/>
      <c r="I40" s="115">
        <v>1250</v>
      </c>
      <c r="J40" s="116"/>
      <c r="K40" s="117" t="s">
        <v>388</v>
      </c>
      <c r="L40" s="118"/>
      <c r="M40" s="118" t="s">
        <v>210</v>
      </c>
      <c r="N40" s="10"/>
      <c r="O40" s="10"/>
      <c r="P40" s="114"/>
      <c r="Q40" s="114" t="s">
        <v>389</v>
      </c>
      <c r="R40" s="119"/>
      <c r="S40" s="119"/>
      <c r="T40" s="120"/>
      <c r="U40" s="121"/>
      <c r="V40" s="119"/>
      <c r="W40" s="119" t="s">
        <v>104</v>
      </c>
      <c r="X40" s="120">
        <v>40968</v>
      </c>
      <c r="Y40" s="121">
        <v>50</v>
      </c>
      <c r="Z40" s="129" t="s">
        <v>424</v>
      </c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HYPERLINK("https://sitonline.vs.ch/environnement/eaux_superficielles/fr/#/?locale=fr&amp;prelevement=SEN-1331&amp;scale=4500","SEN-1331")</f>
        <v>SEN-1331</v>
      </c>
      <c r="C41" s="114"/>
      <c r="D41" s="114" t="s">
        <v>390</v>
      </c>
      <c r="E41" s="115">
        <v>2582957</v>
      </c>
      <c r="F41" s="115"/>
      <c r="G41" s="115">
        <v>1104765</v>
      </c>
      <c r="H41" s="115"/>
      <c r="I41" s="115">
        <v>1356</v>
      </c>
      <c r="J41" s="116"/>
      <c r="K41" s="117" t="s">
        <v>391</v>
      </c>
      <c r="L41" s="118"/>
      <c r="M41" s="118" t="s">
        <v>204</v>
      </c>
      <c r="N41" s="10"/>
      <c r="O41" s="10"/>
      <c r="P41" s="114"/>
      <c r="Q41" s="114" t="s">
        <v>392</v>
      </c>
      <c r="R41" s="119"/>
      <c r="S41" s="119"/>
      <c r="T41" s="120"/>
      <c r="U41" s="121"/>
      <c r="V41" s="119"/>
      <c r="W41" s="119" t="s">
        <v>104</v>
      </c>
      <c r="X41" s="120">
        <v>41061</v>
      </c>
      <c r="Y41" s="121"/>
      <c r="Z41" s="129" t="s">
        <v>424</v>
      </c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" customHeight="1" x14ac:dyDescent="0.35">
      <c r="A42" s="113">
        <v>31</v>
      </c>
      <c r="B42" s="126" t="str">
        <f>HYPERLINK("https://sitonline.vs.ch/environnement/eaux_superficielles/fr/#/?locale=fr&amp;prelevement=SEN-1332&amp;scale=4500","SEN-1332")</f>
        <v>SEN-1332</v>
      </c>
      <c r="C42" s="114"/>
      <c r="D42" s="114" t="s">
        <v>393</v>
      </c>
      <c r="E42" s="115">
        <v>2583550</v>
      </c>
      <c r="F42" s="115"/>
      <c r="G42" s="115">
        <v>1104602</v>
      </c>
      <c r="H42" s="115"/>
      <c r="I42" s="115">
        <v>1391</v>
      </c>
      <c r="J42" s="116"/>
      <c r="K42" s="117" t="s">
        <v>394</v>
      </c>
      <c r="L42" s="118"/>
      <c r="M42" s="118" t="s">
        <v>204</v>
      </c>
      <c r="N42" s="10"/>
      <c r="O42" s="10"/>
      <c r="P42" s="114"/>
      <c r="Q42" s="114" t="s">
        <v>395</v>
      </c>
      <c r="R42" s="119"/>
      <c r="S42" s="119"/>
      <c r="T42" s="120"/>
      <c r="U42" s="121"/>
      <c r="V42" s="119"/>
      <c r="W42" s="119" t="s">
        <v>104</v>
      </c>
      <c r="X42" s="120">
        <v>41061</v>
      </c>
      <c r="Y42" s="121"/>
      <c r="Z42" s="129" t="s">
        <v>424</v>
      </c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HYPERLINK("https://sitonline.vs.ch/environnement/eaux_superficielles/fr/#/?locale=fr&amp;prelevement=SEN-1333&amp;scale=4500","SEN-1333")</f>
        <v>SEN-1333</v>
      </c>
      <c r="C43" s="114"/>
      <c r="D43" s="114" t="s">
        <v>396</v>
      </c>
      <c r="E43" s="115">
        <v>2583047</v>
      </c>
      <c r="F43" s="115"/>
      <c r="G43" s="115">
        <v>1097188</v>
      </c>
      <c r="H43" s="115"/>
      <c r="I43" s="115">
        <v>1980</v>
      </c>
      <c r="J43" s="116"/>
      <c r="K43" s="117" t="s">
        <v>397</v>
      </c>
      <c r="L43" s="118"/>
      <c r="M43" s="118" t="s">
        <v>204</v>
      </c>
      <c r="N43" s="10"/>
      <c r="O43" s="10"/>
      <c r="P43" s="114"/>
      <c r="Q43" s="114" t="s">
        <v>398</v>
      </c>
      <c r="R43" s="119"/>
      <c r="S43" s="119"/>
      <c r="T43" s="120"/>
      <c r="U43" s="121"/>
      <c r="V43" s="119"/>
      <c r="W43" s="119" t="s">
        <v>104</v>
      </c>
      <c r="X43" s="120">
        <v>42615</v>
      </c>
      <c r="Y43" s="121">
        <v>80</v>
      </c>
      <c r="Z43" s="129" t="s">
        <v>424</v>
      </c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HYPERLINK("https://sitonline.vs.ch/environnement/eaux_superficielles/fr/#/?locale=fr&amp;prelevement=SEN-1336&amp;scale=4500","SEN-1336")</f>
        <v>SEN-1336</v>
      </c>
      <c r="C44" s="114"/>
      <c r="D44" s="114" t="s">
        <v>399</v>
      </c>
      <c r="E44" s="115">
        <v>2581739</v>
      </c>
      <c r="F44" s="115"/>
      <c r="G44" s="115">
        <v>1100043</v>
      </c>
      <c r="H44" s="115"/>
      <c r="I44" s="115">
        <v>1620</v>
      </c>
      <c r="J44" s="116"/>
      <c r="K44" s="117" t="s">
        <v>385</v>
      </c>
      <c r="L44" s="118"/>
      <c r="M44" s="118" t="s">
        <v>204</v>
      </c>
      <c r="N44" s="10"/>
      <c r="O44" s="10"/>
      <c r="P44" s="114"/>
      <c r="Q44" s="114" t="s">
        <v>398</v>
      </c>
      <c r="R44" s="119"/>
      <c r="S44" s="119"/>
      <c r="T44" s="120"/>
      <c r="U44" s="121"/>
      <c r="V44" s="119"/>
      <c r="W44" s="119" t="s">
        <v>104</v>
      </c>
      <c r="X44" s="120">
        <v>42615</v>
      </c>
      <c r="Y44" s="121">
        <v>80</v>
      </c>
      <c r="Z44" s="129" t="s">
        <v>424</v>
      </c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HYPERLINK("https://sitonline.vs.ch/environnement/eaux_superficielles/fr/#/?locale=fr&amp;prelevement=SEN-1337&amp;scale=4500","SEN-1337")</f>
        <v>SEN-1337</v>
      </c>
      <c r="C45" s="114"/>
      <c r="D45" s="114" t="s">
        <v>400</v>
      </c>
      <c r="E45" s="115">
        <v>2581586</v>
      </c>
      <c r="F45" s="115"/>
      <c r="G45" s="115">
        <v>1100421</v>
      </c>
      <c r="H45" s="115"/>
      <c r="I45" s="115">
        <v>1600</v>
      </c>
      <c r="J45" s="116"/>
      <c r="K45" s="117" t="s">
        <v>401</v>
      </c>
      <c r="L45" s="118"/>
      <c r="M45" s="118" t="s">
        <v>201</v>
      </c>
      <c r="N45" s="10"/>
      <c r="O45" s="10"/>
      <c r="P45" s="114"/>
      <c r="Q45" s="114" t="s">
        <v>398</v>
      </c>
      <c r="R45" s="119"/>
      <c r="S45" s="119"/>
      <c r="T45" s="120"/>
      <c r="U45" s="121"/>
      <c r="V45" s="119"/>
      <c r="W45" s="119"/>
      <c r="X45" s="120"/>
      <c r="Y45" s="121"/>
      <c r="Z45" s="12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HYPERLINK("https://sitonline.vs.ch/environnement/eaux_superficielles/fr/#/?locale=fr&amp;prelevement=SEN-1338&amp;scale=4500","SEN-1338")</f>
        <v>SEN-1338</v>
      </c>
      <c r="C46" s="114"/>
      <c r="D46" s="114" t="s">
        <v>402</v>
      </c>
      <c r="E46" s="115">
        <v>2581499</v>
      </c>
      <c r="F46" s="115"/>
      <c r="G46" s="115">
        <v>1100825</v>
      </c>
      <c r="H46" s="115"/>
      <c r="I46" s="115">
        <v>1580</v>
      </c>
      <c r="J46" s="116"/>
      <c r="K46" s="117" t="s">
        <v>403</v>
      </c>
      <c r="L46" s="118"/>
      <c r="M46" s="118" t="s">
        <v>210</v>
      </c>
      <c r="N46" s="10"/>
      <c r="O46" s="10"/>
      <c r="P46" s="114"/>
      <c r="Q46" s="114" t="s">
        <v>398</v>
      </c>
      <c r="R46" s="119"/>
      <c r="S46" s="119"/>
      <c r="T46" s="120"/>
      <c r="U46" s="121"/>
      <c r="V46" s="119"/>
      <c r="W46" s="119"/>
      <c r="X46" s="120"/>
      <c r="Y46" s="121"/>
      <c r="Z46" s="12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HYPERLINK("https://sitonline.vs.ch/environnement/eaux_superficielles/fr/#/?locale=fr&amp;prelevement=SEN-1382&amp;scale=4500","SEN-1382")</f>
        <v>SEN-1382</v>
      </c>
      <c r="C47" s="114"/>
      <c r="D47" s="114" t="s">
        <v>404</v>
      </c>
      <c r="E47" s="115">
        <v>2581391</v>
      </c>
      <c r="F47" s="115"/>
      <c r="G47" s="115">
        <v>1100675</v>
      </c>
      <c r="H47" s="115"/>
      <c r="I47" s="115">
        <v>1620</v>
      </c>
      <c r="J47" s="116"/>
      <c r="K47" s="117" t="s">
        <v>405</v>
      </c>
      <c r="L47" s="118"/>
      <c r="M47" s="118" t="s">
        <v>204</v>
      </c>
      <c r="N47" s="10"/>
      <c r="O47" s="10"/>
      <c r="P47" s="114"/>
      <c r="Q47" s="114" t="s">
        <v>406</v>
      </c>
      <c r="R47" s="119"/>
      <c r="S47" s="119"/>
      <c r="T47" s="120"/>
      <c r="U47" s="121"/>
      <c r="V47" s="119"/>
      <c r="W47" s="119" t="s">
        <v>104</v>
      </c>
      <c r="X47" s="120">
        <v>42615</v>
      </c>
      <c r="Y47" s="121">
        <v>80</v>
      </c>
      <c r="Z47" s="129" t="s">
        <v>424</v>
      </c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HYPERLINK("https://sitonline.vs.ch/environnement/eaux_superficielles/fr/#/?locale=fr&amp;prelevement=SEN-1389&amp;scale=4500","SEN-1389")</f>
        <v>SEN-1389</v>
      </c>
      <c r="C48" s="114"/>
      <c r="D48" s="114" t="s">
        <v>407</v>
      </c>
      <c r="E48" s="115">
        <v>2582956</v>
      </c>
      <c r="F48" s="115"/>
      <c r="G48" s="115">
        <v>1104763</v>
      </c>
      <c r="H48" s="115"/>
      <c r="I48" s="115">
        <v>1356</v>
      </c>
      <c r="J48" s="116"/>
      <c r="K48" s="117" t="s">
        <v>408</v>
      </c>
      <c r="L48" s="118"/>
      <c r="M48" s="118" t="s">
        <v>204</v>
      </c>
      <c r="N48" s="10"/>
      <c r="O48" s="10"/>
      <c r="P48" s="114"/>
      <c r="Q48" s="114" t="s">
        <v>409</v>
      </c>
      <c r="R48" s="119"/>
      <c r="S48" s="119"/>
      <c r="T48" s="120"/>
      <c r="U48" s="121"/>
      <c r="V48" s="119"/>
      <c r="W48" s="119"/>
      <c r="X48" s="120"/>
      <c r="Y48" s="121"/>
      <c r="Z48" s="12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HYPERLINK("https://sitonline.vs.ch/environnement/eaux_superficielles/fr/#/?locale=fr&amp;prelevement=SEN-1390&amp;scale=4500","SEN-1390")</f>
        <v>SEN-1390</v>
      </c>
      <c r="C49" s="114"/>
      <c r="D49" s="114" t="s">
        <v>410</v>
      </c>
      <c r="E49" s="115">
        <v>2583540</v>
      </c>
      <c r="F49" s="115"/>
      <c r="G49" s="115">
        <v>1104597</v>
      </c>
      <c r="H49" s="115"/>
      <c r="I49" s="115">
        <v>1391</v>
      </c>
      <c r="J49" s="116"/>
      <c r="K49" s="117" t="s">
        <v>394</v>
      </c>
      <c r="L49" s="118"/>
      <c r="M49" s="118" t="s">
        <v>204</v>
      </c>
      <c r="N49" s="10"/>
      <c r="O49" s="10"/>
      <c r="P49" s="114"/>
      <c r="Q49" s="114" t="s">
        <v>409</v>
      </c>
      <c r="R49" s="119"/>
      <c r="S49" s="119"/>
      <c r="T49" s="120"/>
      <c r="U49" s="121"/>
      <c r="V49" s="119"/>
      <c r="W49" s="119"/>
      <c r="X49" s="120"/>
      <c r="Y49" s="121"/>
      <c r="Z49" s="12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HYPERLINK("https://sitonline.vs.ch/environnement/eaux_superficielles/fr/#/?locale=fr&amp;prelevement=SEN-665&amp;scale=4500","SEN-665")</f>
        <v>SEN-665</v>
      </c>
      <c r="C50" s="114"/>
      <c r="D50" s="114" t="s">
        <v>411</v>
      </c>
      <c r="E50" s="115">
        <v>2585330</v>
      </c>
      <c r="F50" s="115"/>
      <c r="G50" s="115">
        <v>1105813</v>
      </c>
      <c r="H50" s="115"/>
      <c r="I50" s="115">
        <v>2300</v>
      </c>
      <c r="J50" s="116"/>
      <c r="K50" s="117" t="s">
        <v>412</v>
      </c>
      <c r="L50" s="118"/>
      <c r="M50" s="118" t="s">
        <v>210</v>
      </c>
      <c r="N50" s="10"/>
      <c r="O50" s="10"/>
      <c r="P50" s="114"/>
      <c r="Q50" s="114" t="s">
        <v>413</v>
      </c>
      <c r="R50" s="119"/>
      <c r="S50" s="119"/>
      <c r="T50" s="120"/>
      <c r="U50" s="121"/>
      <c r="V50" s="119"/>
      <c r="W50" s="119"/>
      <c r="X50" s="120"/>
      <c r="Y50" s="121"/>
      <c r="Z50" s="12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HYPERLINK("https://sitonline.vs.ch/environnement/eaux_superficielles/fr/#/?locale=fr&amp;prelevement=SEN-957&amp;scale=4500","SEN-957")</f>
        <v>SEN-957</v>
      </c>
      <c r="C51" s="114"/>
      <c r="D51" s="114"/>
      <c r="E51" s="115">
        <v>2590315</v>
      </c>
      <c r="F51" s="115"/>
      <c r="G51" s="115">
        <v>1097595</v>
      </c>
      <c r="H51" s="115"/>
      <c r="I51" s="115">
        <v>1520</v>
      </c>
      <c r="J51" s="116"/>
      <c r="K51" s="117" t="s">
        <v>414</v>
      </c>
      <c r="L51" s="118"/>
      <c r="M51" s="118" t="s">
        <v>199</v>
      </c>
      <c r="N51" s="10"/>
      <c r="O51" s="10"/>
      <c r="P51" s="114"/>
      <c r="Q51" s="114" t="s">
        <v>384</v>
      </c>
      <c r="R51" s="119"/>
      <c r="S51" s="119"/>
      <c r="T51" s="120"/>
      <c r="U51" s="121"/>
      <c r="V51" s="119"/>
      <c r="W51" s="119"/>
      <c r="X51" s="120"/>
      <c r="Y51" s="121"/>
      <c r="Z51" s="12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HYPERLINK("https://sitonline.vs.ch/environnement/eaux_superficielles/fr/#/?locale=fr&amp;prelevement=SEN-967&amp;scale=4500","SEN-967")</f>
        <v>SEN-967</v>
      </c>
      <c r="C52" s="114"/>
      <c r="D52" s="114"/>
      <c r="E52" s="115">
        <v>2589800</v>
      </c>
      <c r="F52" s="115"/>
      <c r="G52" s="115">
        <v>1099750</v>
      </c>
      <c r="H52" s="115"/>
      <c r="I52" s="115">
        <v>2213</v>
      </c>
      <c r="J52" s="116"/>
      <c r="K52" s="117" t="s">
        <v>415</v>
      </c>
      <c r="L52" s="118"/>
      <c r="M52" s="118" t="s">
        <v>199</v>
      </c>
      <c r="N52" s="10"/>
      <c r="O52" s="10"/>
      <c r="P52" s="114"/>
      <c r="Q52" s="114" t="s">
        <v>384</v>
      </c>
      <c r="R52" s="119"/>
      <c r="S52" s="119"/>
      <c r="T52" s="120"/>
      <c r="U52" s="121"/>
      <c r="V52" s="119"/>
      <c r="W52" s="119"/>
      <c r="X52" s="120"/>
      <c r="Y52" s="121"/>
      <c r="Z52" s="12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113">
        <v>42</v>
      </c>
      <c r="B53" s="126" t="str">
        <f>HYPERLINK("https://sitonline.vs.ch/environnement/eaux_superficielles/fr/#/?locale=fr&amp;prelevement=SEN-977&amp;scale=4500","SEN-977")</f>
        <v>SEN-977</v>
      </c>
      <c r="C53" s="114"/>
      <c r="D53" s="114"/>
      <c r="E53" s="115">
        <v>2587710</v>
      </c>
      <c r="F53" s="115"/>
      <c r="G53" s="115">
        <v>1103125</v>
      </c>
      <c r="H53" s="115"/>
      <c r="I53" s="115">
        <v>2316</v>
      </c>
      <c r="J53" s="116"/>
      <c r="K53" s="117"/>
      <c r="L53" s="118"/>
      <c r="M53" s="118" t="s">
        <v>199</v>
      </c>
      <c r="N53" s="10"/>
      <c r="O53" s="10"/>
      <c r="P53" s="114"/>
      <c r="Q53" s="114" t="s">
        <v>384</v>
      </c>
      <c r="R53" s="119"/>
      <c r="S53" s="119"/>
      <c r="T53" s="120"/>
      <c r="U53" s="121"/>
      <c r="V53" s="119"/>
      <c r="W53" s="119"/>
      <c r="X53" s="120"/>
      <c r="Y53" s="121"/>
      <c r="Z53" s="129"/>
      <c r="AA53" s="122"/>
      <c r="AB53" s="114"/>
      <c r="AC53" s="114"/>
      <c r="AD53" s="114"/>
      <c r="AE53" s="114"/>
      <c r="AF53" s="114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4"/>
      <c r="BF53" s="124"/>
      <c r="BG53" s="123"/>
      <c r="BH53" s="123"/>
      <c r="BI53" s="116"/>
      <c r="BJ53" s="118"/>
      <c r="BK53" s="118"/>
      <c r="BL53" s="118"/>
      <c r="BM53" s="118"/>
      <c r="BN53" s="125"/>
      <c r="BO53" s="118"/>
      <c r="BP53" s="118"/>
      <c r="BQ53" s="118"/>
      <c r="BR53" s="118"/>
      <c r="BS53" s="125"/>
      <c r="BT53" s="118"/>
      <c r="BU53" s="118"/>
      <c r="BV53" s="118"/>
      <c r="BW53" s="118"/>
      <c r="BX53" s="125"/>
      <c r="BY53" s="118"/>
      <c r="BZ53" s="118"/>
      <c r="CA53" s="118"/>
      <c r="CB53" s="118"/>
      <c r="CC53" s="125"/>
      <c r="CD53" s="118"/>
      <c r="CE53" s="114"/>
    </row>
    <row r="54" spans="1:83" s="6" customFormat="1" ht="15.5" x14ac:dyDescent="0.35">
      <c r="A54" s="113">
        <v>43</v>
      </c>
      <c r="B54" s="126" t="str">
        <f>HYPERLINK("https://sitonline.vs.ch/environnement/eaux_superficielles/fr/#/?locale=fr&amp;prelevement=SEN-978&amp;scale=4500","SEN-978")</f>
        <v>SEN-978</v>
      </c>
      <c r="C54" s="114"/>
      <c r="D54" s="114"/>
      <c r="E54" s="115">
        <v>2587291</v>
      </c>
      <c r="F54" s="115"/>
      <c r="G54" s="115">
        <v>1104209</v>
      </c>
      <c r="H54" s="115"/>
      <c r="I54" s="115">
        <v>2461</v>
      </c>
      <c r="J54" s="116"/>
      <c r="K54" s="117"/>
      <c r="L54" s="118"/>
      <c r="M54" s="118" t="s">
        <v>199</v>
      </c>
      <c r="N54" s="10"/>
      <c r="O54" s="10"/>
      <c r="P54" s="114"/>
      <c r="Q54" s="114" t="s">
        <v>384</v>
      </c>
      <c r="R54" s="119"/>
      <c r="S54" s="119"/>
      <c r="T54" s="120"/>
      <c r="U54" s="121"/>
      <c r="V54" s="119"/>
      <c r="W54" s="119"/>
      <c r="X54" s="120"/>
      <c r="Y54" s="121"/>
      <c r="Z54" s="129"/>
      <c r="AA54" s="122"/>
      <c r="AB54" s="114"/>
      <c r="AC54" s="114"/>
      <c r="AD54" s="114"/>
      <c r="AE54" s="114"/>
      <c r="AF54" s="114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4"/>
      <c r="BF54" s="124"/>
      <c r="BG54" s="123"/>
      <c r="BH54" s="123"/>
      <c r="BI54" s="116"/>
      <c r="BJ54" s="118"/>
      <c r="BK54" s="118"/>
      <c r="BL54" s="118"/>
      <c r="BM54" s="118"/>
      <c r="BN54" s="125"/>
      <c r="BO54" s="118"/>
      <c r="BP54" s="118"/>
      <c r="BQ54" s="118"/>
      <c r="BR54" s="118"/>
      <c r="BS54" s="125"/>
      <c r="BT54" s="118"/>
      <c r="BU54" s="118"/>
      <c r="BV54" s="118"/>
      <c r="BW54" s="118"/>
      <c r="BX54" s="125"/>
      <c r="BY54" s="118"/>
      <c r="BZ54" s="118"/>
      <c r="CA54" s="118"/>
      <c r="CB54" s="118"/>
      <c r="CC54" s="125"/>
      <c r="CD54" s="118"/>
      <c r="CE54" s="114"/>
    </row>
    <row r="55" spans="1:83" s="6" customFormat="1" ht="15.5" x14ac:dyDescent="0.35">
      <c r="A55" s="113">
        <v>44</v>
      </c>
      <c r="B55" s="126" t="str">
        <f>HYPERLINK("https://sitonline.vs.ch/environnement/eaux_superficielles/fr/#/?locale=fr&amp;prelevement=SEN-982&amp;scale=4500","SEN-982")</f>
        <v>SEN-982</v>
      </c>
      <c r="C55" s="114"/>
      <c r="D55" s="114"/>
      <c r="E55" s="115">
        <v>2587058</v>
      </c>
      <c r="F55" s="115"/>
      <c r="G55" s="115">
        <v>1097394</v>
      </c>
      <c r="H55" s="115"/>
      <c r="I55" s="115">
        <v>2155</v>
      </c>
      <c r="J55" s="116"/>
      <c r="K55" s="117"/>
      <c r="L55" s="118"/>
      <c r="M55" s="118" t="s">
        <v>199</v>
      </c>
      <c r="N55" s="10"/>
      <c r="O55" s="10"/>
      <c r="P55" s="114"/>
      <c r="Q55" s="114" t="s">
        <v>384</v>
      </c>
      <c r="R55" s="119"/>
      <c r="S55" s="119"/>
      <c r="T55" s="120"/>
      <c r="U55" s="121"/>
      <c r="V55" s="119"/>
      <c r="W55" s="119"/>
      <c r="X55" s="120"/>
      <c r="Y55" s="121"/>
      <c r="Z55" s="129"/>
      <c r="AA55" s="122"/>
      <c r="AB55" s="114"/>
      <c r="AC55" s="114"/>
      <c r="AD55" s="114"/>
      <c r="AE55" s="114"/>
      <c r="AF55" s="114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4"/>
      <c r="BF55" s="124"/>
      <c r="BG55" s="123"/>
      <c r="BH55" s="123"/>
      <c r="BI55" s="116"/>
      <c r="BJ55" s="118"/>
      <c r="BK55" s="118"/>
      <c r="BL55" s="118"/>
      <c r="BM55" s="118"/>
      <c r="BN55" s="125"/>
      <c r="BO55" s="118"/>
      <c r="BP55" s="118"/>
      <c r="BQ55" s="118"/>
      <c r="BR55" s="118"/>
      <c r="BS55" s="125"/>
      <c r="BT55" s="118"/>
      <c r="BU55" s="118"/>
      <c r="BV55" s="118"/>
      <c r="BW55" s="118"/>
      <c r="BX55" s="125"/>
      <c r="BY55" s="118"/>
      <c r="BZ55" s="118"/>
      <c r="CA55" s="118"/>
      <c r="CB55" s="118"/>
      <c r="CC55" s="125"/>
      <c r="CD55" s="118"/>
      <c r="CE55" s="114"/>
    </row>
    <row r="56" spans="1:83" s="6" customFormat="1" ht="15.5" x14ac:dyDescent="0.35">
      <c r="A56" s="113">
        <v>45</v>
      </c>
      <c r="B56" s="126" t="str">
        <f>HYPERLINK("https://sitonline.vs.ch/environnement/eaux_superficielles/fr/#/?locale=fr&amp;prelevement=SEN-985&amp;scale=4500","SEN-985")</f>
        <v>SEN-985</v>
      </c>
      <c r="C56" s="114"/>
      <c r="D56" s="114"/>
      <c r="E56" s="115">
        <v>2586966</v>
      </c>
      <c r="F56" s="115"/>
      <c r="G56" s="115">
        <v>1104045</v>
      </c>
      <c r="H56" s="115"/>
      <c r="I56" s="115">
        <v>2398</v>
      </c>
      <c r="J56" s="116"/>
      <c r="K56" s="117"/>
      <c r="L56" s="118"/>
      <c r="M56" s="118" t="s">
        <v>199</v>
      </c>
      <c r="N56" s="10"/>
      <c r="O56" s="10"/>
      <c r="P56" s="114"/>
      <c r="Q56" s="114" t="s">
        <v>384</v>
      </c>
      <c r="R56" s="119"/>
      <c r="S56" s="119"/>
      <c r="T56" s="120"/>
      <c r="U56" s="121"/>
      <c r="V56" s="119"/>
      <c r="W56" s="119"/>
      <c r="X56" s="120"/>
      <c r="Y56" s="121"/>
      <c r="Z56" s="129"/>
      <c r="AA56" s="122"/>
      <c r="AB56" s="114"/>
      <c r="AC56" s="114"/>
      <c r="AD56" s="114"/>
      <c r="AE56" s="114"/>
      <c r="AF56" s="114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4"/>
      <c r="BF56" s="124"/>
      <c r="BG56" s="123"/>
      <c r="BH56" s="123"/>
      <c r="BI56" s="116"/>
      <c r="BJ56" s="118"/>
      <c r="BK56" s="118"/>
      <c r="BL56" s="118"/>
      <c r="BM56" s="118"/>
      <c r="BN56" s="125"/>
      <c r="BO56" s="118"/>
      <c r="BP56" s="118"/>
      <c r="BQ56" s="118"/>
      <c r="BR56" s="118"/>
      <c r="BS56" s="125"/>
      <c r="BT56" s="118"/>
      <c r="BU56" s="118"/>
      <c r="BV56" s="118"/>
      <c r="BW56" s="118"/>
      <c r="BX56" s="125"/>
      <c r="BY56" s="118"/>
      <c r="BZ56" s="118"/>
      <c r="CA56" s="118"/>
      <c r="CB56" s="118"/>
      <c r="CC56" s="125"/>
      <c r="CD56" s="118"/>
      <c r="CE56" s="114"/>
    </row>
    <row r="57" spans="1:83" s="6" customFormat="1" ht="15.5" x14ac:dyDescent="0.35">
      <c r="A57" s="113">
        <v>46</v>
      </c>
      <c r="B57" s="126" t="str">
        <f>HYPERLINK("https://sitonline.vs.ch/environnement/eaux_superficielles/fr/#/?locale=fr&amp;prelevement=SEN-993&amp;scale=4500","SEN-993")</f>
        <v>SEN-993</v>
      </c>
      <c r="C57" s="114"/>
      <c r="D57" s="114"/>
      <c r="E57" s="115">
        <v>2584571</v>
      </c>
      <c r="F57" s="115"/>
      <c r="G57" s="115">
        <v>1105148</v>
      </c>
      <c r="H57" s="115"/>
      <c r="I57" s="115">
        <v>1666</v>
      </c>
      <c r="J57" s="116"/>
      <c r="K57" s="117"/>
      <c r="L57" s="118"/>
      <c r="M57" s="118" t="s">
        <v>199</v>
      </c>
      <c r="N57" s="10"/>
      <c r="O57" s="10"/>
      <c r="P57" s="114"/>
      <c r="Q57" s="114" t="s">
        <v>384</v>
      </c>
      <c r="R57" s="119"/>
      <c r="S57" s="119"/>
      <c r="T57" s="120"/>
      <c r="U57" s="121"/>
      <c r="V57" s="119"/>
      <c r="W57" s="119"/>
      <c r="X57" s="120"/>
      <c r="Y57" s="121"/>
      <c r="Z57" s="129"/>
      <c r="AA57" s="122"/>
      <c r="AB57" s="114"/>
      <c r="AC57" s="114"/>
      <c r="AD57" s="114"/>
      <c r="AE57" s="114"/>
      <c r="AF57" s="114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4"/>
      <c r="BF57" s="124"/>
      <c r="BG57" s="123"/>
      <c r="BH57" s="123"/>
      <c r="BI57" s="116"/>
      <c r="BJ57" s="118"/>
      <c r="BK57" s="118"/>
      <c r="BL57" s="118"/>
      <c r="BM57" s="118"/>
      <c r="BN57" s="125"/>
      <c r="BO57" s="118"/>
      <c r="BP57" s="118"/>
      <c r="BQ57" s="118"/>
      <c r="BR57" s="118"/>
      <c r="BS57" s="125"/>
      <c r="BT57" s="118"/>
      <c r="BU57" s="118"/>
      <c r="BV57" s="118"/>
      <c r="BW57" s="118"/>
      <c r="BX57" s="125"/>
      <c r="BY57" s="118"/>
      <c r="BZ57" s="118"/>
      <c r="CA57" s="118"/>
      <c r="CB57" s="118"/>
      <c r="CC57" s="125"/>
      <c r="CD57" s="118"/>
      <c r="CE57" s="114"/>
    </row>
    <row r="58" spans="1:83" s="6" customFormat="1" ht="15.5" x14ac:dyDescent="0.35">
      <c r="A58" s="113">
        <v>47</v>
      </c>
      <c r="B58" s="126" t="str">
        <f>HYPERLINK("https://sitonline.vs.ch/environnement/eaux_superficielles/fr/#/?locale=fr&amp;prelevement=SEN-994&amp;scale=4500","SEN-994")</f>
        <v>SEN-994</v>
      </c>
      <c r="C58" s="114"/>
      <c r="D58" s="114"/>
      <c r="E58" s="115">
        <v>2585259</v>
      </c>
      <c r="F58" s="115"/>
      <c r="G58" s="115">
        <v>1105101</v>
      </c>
      <c r="H58" s="115"/>
      <c r="I58" s="115">
        <v>1897</v>
      </c>
      <c r="J58" s="116"/>
      <c r="K58" s="117" t="s">
        <v>408</v>
      </c>
      <c r="L58" s="118"/>
      <c r="M58" s="118" t="s">
        <v>199</v>
      </c>
      <c r="N58" s="10"/>
      <c r="O58" s="10"/>
      <c r="P58" s="114"/>
      <c r="Q58" s="114" t="s">
        <v>384</v>
      </c>
      <c r="R58" s="119"/>
      <c r="S58" s="119"/>
      <c r="T58" s="120"/>
      <c r="U58" s="121"/>
      <c r="V58" s="119"/>
      <c r="W58" s="119"/>
      <c r="X58" s="120"/>
      <c r="Y58" s="121"/>
      <c r="Z58" s="129"/>
      <c r="AA58" s="122"/>
      <c r="AB58" s="114"/>
      <c r="AC58" s="114"/>
      <c r="AD58" s="114"/>
      <c r="AE58" s="114"/>
      <c r="AF58" s="114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4"/>
      <c r="BF58" s="124"/>
      <c r="BG58" s="123"/>
      <c r="BH58" s="123"/>
      <c r="BI58" s="116"/>
      <c r="BJ58" s="118"/>
      <c r="BK58" s="118"/>
      <c r="BL58" s="118"/>
      <c r="BM58" s="118"/>
      <c r="BN58" s="125"/>
      <c r="BO58" s="118"/>
      <c r="BP58" s="118"/>
      <c r="BQ58" s="118"/>
      <c r="BR58" s="118"/>
      <c r="BS58" s="125"/>
      <c r="BT58" s="118"/>
      <c r="BU58" s="118"/>
      <c r="BV58" s="118"/>
      <c r="BW58" s="118"/>
      <c r="BX58" s="125"/>
      <c r="BY58" s="118"/>
      <c r="BZ58" s="118"/>
      <c r="CA58" s="118"/>
      <c r="CB58" s="118"/>
      <c r="CC58" s="125"/>
      <c r="CD58" s="118"/>
      <c r="CE58" s="114"/>
    </row>
    <row r="59" spans="1:83" s="6" customFormat="1" ht="15.5" x14ac:dyDescent="0.35">
      <c r="A59" s="113">
        <v>48</v>
      </c>
      <c r="B59" s="126" t="str">
        <f>HYPERLINK("https://sitonline.vs.ch/environnement/eaux_superficielles/fr/#/?locale=fr&amp;prelevement=SEN-995&amp;scale=4500","SEN-995")</f>
        <v>SEN-995</v>
      </c>
      <c r="C59" s="114"/>
      <c r="D59" s="114"/>
      <c r="E59" s="115">
        <v>2585534</v>
      </c>
      <c r="F59" s="115"/>
      <c r="G59" s="115">
        <v>1101549</v>
      </c>
      <c r="H59" s="115"/>
      <c r="I59" s="115">
        <v>1335</v>
      </c>
      <c r="J59" s="116"/>
      <c r="K59" s="117" t="s">
        <v>397</v>
      </c>
      <c r="L59" s="118"/>
      <c r="M59" s="118" t="s">
        <v>199</v>
      </c>
      <c r="N59" s="10"/>
      <c r="O59" s="10"/>
      <c r="P59" s="114"/>
      <c r="Q59" s="114" t="s">
        <v>384</v>
      </c>
      <c r="R59" s="119"/>
      <c r="S59" s="119"/>
      <c r="T59" s="120"/>
      <c r="U59" s="121"/>
      <c r="V59" s="119"/>
      <c r="W59" s="119"/>
      <c r="X59" s="120"/>
      <c r="Y59" s="121"/>
      <c r="Z59" s="129"/>
      <c r="AA59" s="122"/>
      <c r="AB59" s="114"/>
      <c r="AC59" s="114"/>
      <c r="AD59" s="114"/>
      <c r="AE59" s="114"/>
      <c r="AF59" s="114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4"/>
      <c r="BF59" s="124"/>
      <c r="BG59" s="123"/>
      <c r="BH59" s="123"/>
      <c r="BI59" s="116"/>
      <c r="BJ59" s="118"/>
      <c r="BK59" s="118"/>
      <c r="BL59" s="118"/>
      <c r="BM59" s="118"/>
      <c r="BN59" s="125"/>
      <c r="BO59" s="118"/>
      <c r="BP59" s="118"/>
      <c r="BQ59" s="118"/>
      <c r="BR59" s="118"/>
      <c r="BS59" s="125"/>
      <c r="BT59" s="118"/>
      <c r="BU59" s="118"/>
      <c r="BV59" s="118"/>
      <c r="BW59" s="118"/>
      <c r="BX59" s="125"/>
      <c r="BY59" s="118"/>
      <c r="BZ59" s="118"/>
      <c r="CA59" s="118"/>
      <c r="CB59" s="118"/>
      <c r="CC59" s="125"/>
      <c r="CD59" s="118"/>
      <c r="CE59" s="114"/>
    </row>
    <row r="60" spans="1:83" s="6" customFormat="1" ht="15.5" x14ac:dyDescent="0.35">
      <c r="A60" s="113">
        <v>49</v>
      </c>
      <c r="B60" s="126" t="str">
        <f>HYPERLINK("https://sitonline.vs.ch/environnement/eaux_superficielles/fr/#/?locale=fr&amp;prelevement=SEN-997&amp;scale=4500","SEN-997")</f>
        <v>SEN-997</v>
      </c>
      <c r="C60" s="114"/>
      <c r="D60" s="114"/>
      <c r="E60" s="115">
        <v>2582981</v>
      </c>
      <c r="F60" s="115"/>
      <c r="G60" s="115">
        <v>1106710</v>
      </c>
      <c r="H60" s="115"/>
      <c r="I60" s="115">
        <v>1890</v>
      </c>
      <c r="J60" s="116"/>
      <c r="K60" s="117"/>
      <c r="L60" s="118"/>
      <c r="M60" s="118" t="s">
        <v>199</v>
      </c>
      <c r="N60" s="10"/>
      <c r="O60" s="10"/>
      <c r="P60" s="114"/>
      <c r="Q60" s="114" t="s">
        <v>384</v>
      </c>
      <c r="R60" s="119"/>
      <c r="S60" s="119"/>
      <c r="T60" s="120"/>
      <c r="U60" s="121"/>
      <c r="V60" s="119"/>
      <c r="W60" s="119"/>
      <c r="X60" s="120"/>
      <c r="Y60" s="121"/>
      <c r="Z60" s="129"/>
      <c r="AA60" s="122"/>
      <c r="AB60" s="114"/>
      <c r="AC60" s="114"/>
      <c r="AD60" s="114"/>
      <c r="AE60" s="114"/>
      <c r="AF60" s="114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4"/>
      <c r="BF60" s="124"/>
      <c r="BG60" s="123"/>
      <c r="BH60" s="123"/>
      <c r="BI60" s="116"/>
      <c r="BJ60" s="118"/>
      <c r="BK60" s="118"/>
      <c r="BL60" s="118"/>
      <c r="BM60" s="118"/>
      <c r="BN60" s="125"/>
      <c r="BO60" s="118"/>
      <c r="BP60" s="118"/>
      <c r="BQ60" s="118"/>
      <c r="BR60" s="118"/>
      <c r="BS60" s="125"/>
      <c r="BT60" s="118"/>
      <c r="BU60" s="118"/>
      <c r="BV60" s="118"/>
      <c r="BW60" s="118"/>
      <c r="BX60" s="125"/>
      <c r="BY60" s="118"/>
      <c r="BZ60" s="118"/>
      <c r="CA60" s="118"/>
      <c r="CB60" s="118"/>
      <c r="CC60" s="125"/>
      <c r="CD60" s="118"/>
      <c r="CE60" s="114"/>
    </row>
    <row r="61" spans="1:83" s="6" customFormat="1" ht="15.5" x14ac:dyDescent="0.35">
      <c r="A61" s="113">
        <v>50</v>
      </c>
      <c r="B61" s="126" t="str">
        <f>HYPERLINK("https://sitonline.vs.ch/environnement/eaux_superficielles/fr/#/?locale=fr&amp;prelevement=SEN-998&amp;scale=4500","SEN-998")</f>
        <v>SEN-998</v>
      </c>
      <c r="C61" s="114"/>
      <c r="D61" s="114"/>
      <c r="E61" s="115">
        <v>2583480</v>
      </c>
      <c r="F61" s="115"/>
      <c r="G61" s="115">
        <v>1102180</v>
      </c>
      <c r="H61" s="115"/>
      <c r="I61" s="115">
        <v>839</v>
      </c>
      <c r="J61" s="116"/>
      <c r="K61" s="117" t="s">
        <v>414</v>
      </c>
      <c r="L61" s="118"/>
      <c r="M61" s="118" t="s">
        <v>199</v>
      </c>
      <c r="N61" s="10"/>
      <c r="O61" s="10"/>
      <c r="P61" s="114"/>
      <c r="Q61" s="114" t="s">
        <v>384</v>
      </c>
      <c r="R61" s="119"/>
      <c r="S61" s="119"/>
      <c r="T61" s="120"/>
      <c r="U61" s="121"/>
      <c r="V61" s="119"/>
      <c r="W61" s="119"/>
      <c r="X61" s="120"/>
      <c r="Y61" s="121"/>
      <c r="Z61" s="129"/>
      <c r="AA61" s="122"/>
      <c r="AB61" s="114"/>
      <c r="AC61" s="114"/>
      <c r="AD61" s="114"/>
      <c r="AE61" s="114"/>
      <c r="AF61" s="114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4"/>
      <c r="BF61" s="124"/>
      <c r="BG61" s="123"/>
      <c r="BH61" s="123"/>
      <c r="BI61" s="116"/>
      <c r="BJ61" s="118"/>
      <c r="BK61" s="118"/>
      <c r="BL61" s="118"/>
      <c r="BM61" s="118"/>
      <c r="BN61" s="125"/>
      <c r="BO61" s="118"/>
      <c r="BP61" s="118"/>
      <c r="BQ61" s="118"/>
      <c r="BR61" s="118"/>
      <c r="BS61" s="125"/>
      <c r="BT61" s="118"/>
      <c r="BU61" s="118"/>
      <c r="BV61" s="118"/>
      <c r="BW61" s="118"/>
      <c r="BX61" s="125"/>
      <c r="BY61" s="118"/>
      <c r="BZ61" s="118"/>
      <c r="CA61" s="118"/>
      <c r="CB61" s="118"/>
      <c r="CC61" s="125"/>
      <c r="CD61" s="118"/>
      <c r="CE61" s="114"/>
    </row>
    <row r="62" spans="1:83" s="6" customFormat="1" ht="15.5" x14ac:dyDescent="0.35">
      <c r="A62" s="113">
        <v>51</v>
      </c>
      <c r="B62" s="126" t="str">
        <f>HYPERLINK("https://sitonline.vs.ch/environnement/eaux_superficielles/fr/#/?locale=fr&amp;prelevement=SEN-999&amp;scale=4500","SEN-999")</f>
        <v>SEN-999</v>
      </c>
      <c r="C62" s="114"/>
      <c r="D62" s="114"/>
      <c r="E62" s="115">
        <v>2583550</v>
      </c>
      <c r="F62" s="115"/>
      <c r="G62" s="115">
        <v>1104615</v>
      </c>
      <c r="H62" s="115"/>
      <c r="I62" s="115">
        <v>1365</v>
      </c>
      <c r="J62" s="116"/>
      <c r="K62" s="117" t="s">
        <v>408</v>
      </c>
      <c r="L62" s="118"/>
      <c r="M62" s="118" t="s">
        <v>199</v>
      </c>
      <c r="N62" s="10"/>
      <c r="O62" s="10"/>
      <c r="P62" s="114"/>
      <c r="Q62" s="114" t="s">
        <v>384</v>
      </c>
      <c r="R62" s="119"/>
      <c r="S62" s="119"/>
      <c r="T62" s="120"/>
      <c r="U62" s="121"/>
      <c r="V62" s="119"/>
      <c r="W62" s="119"/>
      <c r="X62" s="120"/>
      <c r="Y62" s="121"/>
      <c r="Z62" s="129"/>
      <c r="AA62" s="122"/>
      <c r="AB62" s="114"/>
      <c r="AC62" s="114"/>
      <c r="AD62" s="114"/>
      <c r="AE62" s="114"/>
      <c r="AF62" s="114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4"/>
      <c r="BF62" s="124"/>
      <c r="BG62" s="123"/>
      <c r="BH62" s="123"/>
      <c r="BI62" s="116"/>
      <c r="BJ62" s="118"/>
      <c r="BK62" s="118"/>
      <c r="BL62" s="118"/>
      <c r="BM62" s="118"/>
      <c r="BN62" s="125"/>
      <c r="BO62" s="118"/>
      <c r="BP62" s="118"/>
      <c r="BQ62" s="118"/>
      <c r="BR62" s="118"/>
      <c r="BS62" s="125"/>
      <c r="BT62" s="118"/>
      <c r="BU62" s="118"/>
      <c r="BV62" s="118"/>
      <c r="BW62" s="118"/>
      <c r="BX62" s="125"/>
      <c r="BY62" s="118"/>
      <c r="BZ62" s="118"/>
      <c r="CA62" s="118"/>
      <c r="CB62" s="118"/>
      <c r="CC62" s="125"/>
      <c r="CD62" s="118"/>
      <c r="CE62" s="114"/>
    </row>
    <row r="63" spans="1:83" s="6" customFormat="1" ht="15.5" x14ac:dyDescent="0.35">
      <c r="A63" s="113">
        <v>52</v>
      </c>
      <c r="B63" s="126" t="str">
        <f>HYPERLINK("https://sitonline.vs.ch/environnement/eaux_superficielles/fr/#/?locale=fr&amp;prelevement=SFH-101&amp;scale=4500","SFH-101")</f>
        <v>SFH-101</v>
      </c>
      <c r="C63" s="114"/>
      <c r="D63" s="114" t="s">
        <v>416</v>
      </c>
      <c r="E63" s="115">
        <v>2590154</v>
      </c>
      <c r="F63" s="115"/>
      <c r="G63" s="115">
        <v>1097650</v>
      </c>
      <c r="H63" s="115"/>
      <c r="I63" s="115">
        <v>1490</v>
      </c>
      <c r="J63" s="116"/>
      <c r="K63" s="117" t="s">
        <v>360</v>
      </c>
      <c r="L63" s="118"/>
      <c r="M63" s="118" t="s">
        <v>204</v>
      </c>
      <c r="N63" s="10"/>
      <c r="O63" s="10"/>
      <c r="P63" s="114"/>
      <c r="Q63" s="114" t="s">
        <v>356</v>
      </c>
      <c r="R63" s="119"/>
      <c r="S63" s="119"/>
      <c r="T63" s="120"/>
      <c r="U63" s="121"/>
      <c r="V63" s="119"/>
      <c r="W63" s="119"/>
      <c r="X63" s="120"/>
      <c r="Y63" s="121"/>
      <c r="Z63" s="129"/>
      <c r="AA63" s="122"/>
      <c r="AB63" s="114"/>
      <c r="AC63" s="114"/>
      <c r="AD63" s="114"/>
      <c r="AE63" s="114"/>
      <c r="AF63" s="114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4"/>
      <c r="BF63" s="124"/>
      <c r="BG63" s="123"/>
      <c r="BH63" s="123"/>
      <c r="BI63" s="116"/>
      <c r="BJ63" s="118"/>
      <c r="BK63" s="118"/>
      <c r="BL63" s="118"/>
      <c r="BM63" s="118"/>
      <c r="BN63" s="125"/>
      <c r="BO63" s="118"/>
      <c r="BP63" s="118"/>
      <c r="BQ63" s="118"/>
      <c r="BR63" s="118"/>
      <c r="BS63" s="125"/>
      <c r="BT63" s="118"/>
      <c r="BU63" s="118"/>
      <c r="BV63" s="118"/>
      <c r="BW63" s="118"/>
      <c r="BX63" s="125"/>
      <c r="BY63" s="118"/>
      <c r="BZ63" s="118"/>
      <c r="CA63" s="118"/>
      <c r="CB63" s="118"/>
      <c r="CC63" s="125"/>
      <c r="CD63" s="118"/>
      <c r="CE63" s="114"/>
    </row>
    <row r="64" spans="1:83" s="6" customFormat="1" ht="15.5" x14ac:dyDescent="0.35">
      <c r="A64" s="113">
        <v>53</v>
      </c>
      <c r="B64" s="126" t="str">
        <f>HYPERLINK("https://sitonline.vs.ch/environnement/eaux_superficielles/fr/#/?locale=fr&amp;prelevement=SEN-1379&amp;scale=4500","SEN-1379")</f>
        <v>SEN-1379</v>
      </c>
      <c r="C64" s="114"/>
      <c r="D64" s="114" t="s">
        <v>396</v>
      </c>
      <c r="E64" s="115">
        <v>2582577</v>
      </c>
      <c r="F64" s="115"/>
      <c r="G64" s="115">
        <v>1097840</v>
      </c>
      <c r="H64" s="115"/>
      <c r="I64" s="115">
        <v>1940</v>
      </c>
      <c r="J64" s="116"/>
      <c r="K64" s="117" t="s">
        <v>417</v>
      </c>
      <c r="L64" s="118"/>
      <c r="M64" s="118" t="s">
        <v>204</v>
      </c>
      <c r="N64" s="10"/>
      <c r="O64" s="10"/>
      <c r="P64" s="114"/>
      <c r="Q64" s="114" t="s">
        <v>418</v>
      </c>
      <c r="R64" s="119"/>
      <c r="S64" s="119"/>
      <c r="T64" s="120"/>
      <c r="U64" s="121"/>
      <c r="V64" s="119"/>
      <c r="W64" s="119" t="s">
        <v>104</v>
      </c>
      <c r="X64" s="120">
        <v>42615</v>
      </c>
      <c r="Y64" s="121">
        <v>80</v>
      </c>
      <c r="Z64" s="129" t="s">
        <v>424</v>
      </c>
      <c r="AA64" s="122"/>
      <c r="AB64" s="114"/>
      <c r="AC64" s="114"/>
      <c r="AD64" s="114"/>
      <c r="AE64" s="114"/>
      <c r="AF64" s="114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4"/>
      <c r="BF64" s="124"/>
      <c r="BG64" s="123"/>
      <c r="BH64" s="123"/>
      <c r="BI64" s="116"/>
      <c r="BJ64" s="118"/>
      <c r="BK64" s="118"/>
      <c r="BL64" s="118"/>
      <c r="BM64" s="118"/>
      <c r="BN64" s="125"/>
      <c r="BO64" s="118"/>
      <c r="BP64" s="118"/>
      <c r="BQ64" s="118"/>
      <c r="BR64" s="118"/>
      <c r="BS64" s="125"/>
      <c r="BT64" s="118"/>
      <c r="BU64" s="118"/>
      <c r="BV64" s="118"/>
      <c r="BW64" s="118"/>
      <c r="BX64" s="125"/>
      <c r="BY64" s="118"/>
      <c r="BZ64" s="118"/>
      <c r="CA64" s="118"/>
      <c r="CB64" s="118"/>
      <c r="CC64" s="125"/>
      <c r="CD64" s="118"/>
      <c r="CE64" s="114"/>
    </row>
    <row r="65" spans="1:83" s="6" customFormat="1" ht="15.5" x14ac:dyDescent="0.35">
      <c r="A65" s="113">
        <v>54</v>
      </c>
      <c r="B65" s="126" t="str">
        <f>HYPERLINK("https://sitonline.vs.ch/environnement/eaux_superficielles/fr/#/?locale=fr&amp;prelevement=SEN-1554&amp;scale=4500","SEN-1554")</f>
        <v>SEN-1554</v>
      </c>
      <c r="C65" s="114"/>
      <c r="D65" s="114" t="s">
        <v>419</v>
      </c>
      <c r="E65" s="115">
        <v>2589766</v>
      </c>
      <c r="F65" s="115"/>
      <c r="G65" s="115">
        <v>1097998</v>
      </c>
      <c r="H65" s="115"/>
      <c r="I65" s="115">
        <v>1490</v>
      </c>
      <c r="J65" s="116"/>
      <c r="K65" s="117" t="s">
        <v>355</v>
      </c>
      <c r="L65" s="118"/>
      <c r="M65" s="118" t="s">
        <v>204</v>
      </c>
      <c r="N65" s="10"/>
      <c r="O65" s="10"/>
      <c r="P65" s="114"/>
      <c r="Q65" s="114" t="s">
        <v>420</v>
      </c>
      <c r="R65" s="119"/>
      <c r="S65" s="119"/>
      <c r="T65" s="120"/>
      <c r="U65" s="121"/>
      <c r="V65" s="119"/>
      <c r="W65" s="119"/>
      <c r="X65" s="120"/>
      <c r="Y65" s="121"/>
      <c r="Z65" s="129"/>
      <c r="AA65" s="122"/>
      <c r="AB65" s="114"/>
      <c r="AC65" s="114"/>
      <c r="AD65" s="114"/>
      <c r="AE65" s="114"/>
      <c r="AF65" s="114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4"/>
      <c r="BF65" s="124"/>
      <c r="BG65" s="123"/>
      <c r="BH65" s="123"/>
      <c r="BI65" s="116"/>
      <c r="BJ65" s="118"/>
      <c r="BK65" s="118"/>
      <c r="BL65" s="118"/>
      <c r="BM65" s="118"/>
      <c r="BN65" s="125"/>
      <c r="BO65" s="118"/>
      <c r="BP65" s="118"/>
      <c r="BQ65" s="118"/>
      <c r="BR65" s="118"/>
      <c r="BS65" s="125"/>
      <c r="BT65" s="118"/>
      <c r="BU65" s="118"/>
      <c r="BV65" s="118"/>
      <c r="BW65" s="118"/>
      <c r="BX65" s="125"/>
      <c r="BY65" s="118"/>
      <c r="BZ65" s="118"/>
      <c r="CA65" s="118"/>
      <c r="CB65" s="118"/>
      <c r="CC65" s="125"/>
      <c r="CD65" s="118"/>
      <c r="CE65" s="114"/>
    </row>
    <row r="66" spans="1:83" s="6" customFormat="1" ht="15.5" x14ac:dyDescent="0.35">
      <c r="A66" s="113">
        <v>55</v>
      </c>
      <c r="B66" s="126" t="str">
        <f>HYPERLINK("https://sitonline.vs.ch/environnement/eaux_superficielles/fr/#/?locale=fr&amp;prelevement=SEN-1380&amp;scale=4500","SEN-1380")</f>
        <v>SEN-1380</v>
      </c>
      <c r="C66" s="114"/>
      <c r="D66" s="114" t="s">
        <v>396</v>
      </c>
      <c r="E66" s="115">
        <v>2582449</v>
      </c>
      <c r="F66" s="115"/>
      <c r="G66" s="115">
        <v>1098985</v>
      </c>
      <c r="H66" s="115"/>
      <c r="I66" s="115">
        <v>1770</v>
      </c>
      <c r="J66" s="116"/>
      <c r="K66" s="117" t="s">
        <v>421</v>
      </c>
      <c r="L66" s="118"/>
      <c r="M66" s="118" t="s">
        <v>204</v>
      </c>
      <c r="N66" s="10"/>
      <c r="O66" s="10"/>
      <c r="P66" s="114"/>
      <c r="Q66" s="114" t="s">
        <v>398</v>
      </c>
      <c r="R66" s="119"/>
      <c r="S66" s="119"/>
      <c r="T66" s="120"/>
      <c r="U66" s="121"/>
      <c r="V66" s="119"/>
      <c r="W66" s="119" t="s">
        <v>104</v>
      </c>
      <c r="X66" s="120">
        <v>42615</v>
      </c>
      <c r="Y66" s="121">
        <v>80</v>
      </c>
      <c r="Z66" s="129" t="s">
        <v>424</v>
      </c>
      <c r="AA66" s="122"/>
      <c r="AB66" s="114"/>
      <c r="AC66" s="114"/>
      <c r="AD66" s="114"/>
      <c r="AE66" s="114"/>
      <c r="AF66" s="114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4"/>
      <c r="BF66" s="124"/>
      <c r="BG66" s="123"/>
      <c r="BH66" s="123"/>
      <c r="BI66" s="116"/>
      <c r="BJ66" s="118"/>
      <c r="BK66" s="118"/>
      <c r="BL66" s="118"/>
      <c r="BM66" s="118"/>
      <c r="BN66" s="125"/>
      <c r="BO66" s="118"/>
      <c r="BP66" s="118"/>
      <c r="BQ66" s="118"/>
      <c r="BR66" s="118"/>
      <c r="BS66" s="125"/>
      <c r="BT66" s="118"/>
      <c r="BU66" s="118"/>
      <c r="BV66" s="118"/>
      <c r="BW66" s="118"/>
      <c r="BX66" s="125"/>
      <c r="BY66" s="118"/>
      <c r="BZ66" s="118"/>
      <c r="CA66" s="118"/>
      <c r="CB66" s="118"/>
      <c r="CC66" s="125"/>
      <c r="CD66" s="118"/>
      <c r="CE66" s="114"/>
    </row>
    <row r="67" spans="1:83" s="6" customFormat="1" ht="15.5" x14ac:dyDescent="0.35">
      <c r="A67" s="113">
        <v>56</v>
      </c>
      <c r="B67" s="126" t="str">
        <f>HYPERLINK("https://sitonline.vs.ch/environnement/eaux_superficielles/fr/#/?locale=fr&amp;prelevement=SEN-1381&amp;scale=4500","SEN-1381")</f>
        <v>SEN-1381</v>
      </c>
      <c r="C67" s="114"/>
      <c r="D67" s="114" t="s">
        <v>396</v>
      </c>
      <c r="E67" s="115">
        <v>2581739</v>
      </c>
      <c r="F67" s="115"/>
      <c r="G67" s="115">
        <v>1100043</v>
      </c>
      <c r="H67" s="115"/>
      <c r="I67" s="115">
        <v>1620</v>
      </c>
      <c r="J67" s="116"/>
      <c r="K67" s="117" t="s">
        <v>385</v>
      </c>
      <c r="L67" s="118"/>
      <c r="M67" s="118" t="s">
        <v>201</v>
      </c>
      <c r="N67" s="10"/>
      <c r="O67" s="10"/>
      <c r="P67" s="114"/>
      <c r="Q67" s="114" t="s">
        <v>398</v>
      </c>
      <c r="R67" s="119"/>
      <c r="S67" s="119"/>
      <c r="T67" s="120"/>
      <c r="U67" s="121"/>
      <c r="V67" s="119"/>
      <c r="W67" s="119" t="s">
        <v>104</v>
      </c>
      <c r="X67" s="120">
        <v>42615</v>
      </c>
      <c r="Y67" s="121">
        <v>80</v>
      </c>
      <c r="Z67" s="129" t="s">
        <v>424</v>
      </c>
      <c r="AA67" s="122"/>
      <c r="AB67" s="114"/>
      <c r="AC67" s="114"/>
      <c r="AD67" s="114"/>
      <c r="AE67" s="114"/>
      <c r="AF67" s="114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4"/>
      <c r="BF67" s="124"/>
      <c r="BG67" s="123"/>
      <c r="BH67" s="123"/>
      <c r="BI67" s="116"/>
      <c r="BJ67" s="118"/>
      <c r="BK67" s="118"/>
      <c r="BL67" s="118"/>
      <c r="BM67" s="118"/>
      <c r="BN67" s="125"/>
      <c r="BO67" s="118"/>
      <c r="BP67" s="118"/>
      <c r="BQ67" s="118"/>
      <c r="BR67" s="118"/>
      <c r="BS67" s="125"/>
      <c r="BT67" s="118"/>
      <c r="BU67" s="118"/>
      <c r="BV67" s="118"/>
      <c r="BW67" s="118"/>
      <c r="BX67" s="125"/>
      <c r="BY67" s="118"/>
      <c r="BZ67" s="118"/>
      <c r="CA67" s="118"/>
      <c r="CB67" s="118"/>
      <c r="CC67" s="125"/>
      <c r="CD67" s="118"/>
      <c r="CE67" s="114"/>
    </row>
    <row r="68" spans="1:83" s="6" customFormat="1" ht="15.5" x14ac:dyDescent="0.35">
      <c r="A68" s="113">
        <v>57</v>
      </c>
      <c r="B68" s="126" t="str">
        <f>HYPERLINK("https://sitonline.vs.ch/environnement/eaux_superficielles/fr/#/?locale=fr&amp;prelevement=SEN-1383&amp;scale=4500","SEN-1383")</f>
        <v>SEN-1383</v>
      </c>
      <c r="C68" s="114"/>
      <c r="D68" s="114" t="s">
        <v>404</v>
      </c>
      <c r="E68" s="115">
        <v>2583379</v>
      </c>
      <c r="F68" s="115"/>
      <c r="G68" s="115">
        <v>1097133</v>
      </c>
      <c r="H68" s="115"/>
      <c r="I68" s="115">
        <v>1995</v>
      </c>
      <c r="J68" s="116"/>
      <c r="K68" s="117" t="s">
        <v>422</v>
      </c>
      <c r="L68" s="118"/>
      <c r="M68" s="118" t="s">
        <v>204</v>
      </c>
      <c r="N68" s="10"/>
      <c r="O68" s="10"/>
      <c r="P68" s="114"/>
      <c r="Q68" s="114" t="s">
        <v>398</v>
      </c>
      <c r="R68" s="119"/>
      <c r="S68" s="119"/>
      <c r="T68" s="120"/>
      <c r="U68" s="121"/>
      <c r="V68" s="119"/>
      <c r="W68" s="119" t="s">
        <v>104</v>
      </c>
      <c r="X68" s="120">
        <v>42615</v>
      </c>
      <c r="Y68" s="121">
        <v>80</v>
      </c>
      <c r="Z68" s="129" t="s">
        <v>424</v>
      </c>
      <c r="AA68" s="122"/>
      <c r="AB68" s="114"/>
      <c r="AC68" s="114"/>
      <c r="AD68" s="114"/>
      <c r="AE68" s="114"/>
      <c r="AF68" s="114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4"/>
      <c r="BF68" s="124"/>
      <c r="BG68" s="123"/>
      <c r="BH68" s="123"/>
      <c r="BI68" s="116"/>
      <c r="BJ68" s="118"/>
      <c r="BK68" s="118"/>
      <c r="BL68" s="118"/>
      <c r="BM68" s="118"/>
      <c r="BN68" s="125"/>
      <c r="BO68" s="118"/>
      <c r="BP68" s="118"/>
      <c r="BQ68" s="118"/>
      <c r="BR68" s="118"/>
      <c r="BS68" s="125"/>
      <c r="BT68" s="118"/>
      <c r="BU68" s="118"/>
      <c r="BV68" s="118"/>
      <c r="BW68" s="118"/>
      <c r="BX68" s="125"/>
      <c r="BY68" s="118"/>
      <c r="BZ68" s="118"/>
      <c r="CA68" s="118"/>
      <c r="CB68" s="118"/>
      <c r="CC68" s="125"/>
      <c r="CD68" s="118"/>
      <c r="CE68" s="114"/>
    </row>
    <row r="69" spans="1:83" s="6" customFormat="1" ht="15.5" x14ac:dyDescent="0.35">
      <c r="A69" s="113">
        <v>58</v>
      </c>
      <c r="B69" s="126" t="str">
        <f>HYPERLINK("https://sitonline.vs.ch/environnement/eaux_superficielles/fr/#/?locale=fr&amp;prelevement=SEN-1384&amp;scale=4500","SEN-1384")</f>
        <v>SEN-1384</v>
      </c>
      <c r="C69" s="114"/>
      <c r="D69" s="114" t="s">
        <v>404</v>
      </c>
      <c r="E69" s="115">
        <v>2583405</v>
      </c>
      <c r="F69" s="115"/>
      <c r="G69" s="115">
        <v>1097118</v>
      </c>
      <c r="H69" s="115"/>
      <c r="I69" s="115">
        <v>2004</v>
      </c>
      <c r="J69" s="116"/>
      <c r="K69" s="117" t="s">
        <v>423</v>
      </c>
      <c r="L69" s="118"/>
      <c r="M69" s="118" t="s">
        <v>204</v>
      </c>
      <c r="N69" s="10"/>
      <c r="O69" s="10"/>
      <c r="P69" s="114"/>
      <c r="Q69" s="114" t="s">
        <v>398</v>
      </c>
      <c r="R69" s="119"/>
      <c r="S69" s="119"/>
      <c r="T69" s="120"/>
      <c r="U69" s="121"/>
      <c r="V69" s="119"/>
      <c r="W69" s="119" t="s">
        <v>104</v>
      </c>
      <c r="X69" s="120">
        <v>42615</v>
      </c>
      <c r="Y69" s="121">
        <v>80</v>
      </c>
      <c r="Z69" s="129" t="s">
        <v>424</v>
      </c>
      <c r="AA69" s="122"/>
      <c r="AB69" s="114"/>
      <c r="AC69" s="114"/>
      <c r="AD69" s="114"/>
      <c r="AE69" s="114"/>
      <c r="AF69" s="114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4"/>
      <c r="BF69" s="124"/>
      <c r="BG69" s="123"/>
      <c r="BH69" s="123"/>
      <c r="BI69" s="116"/>
      <c r="BJ69" s="118"/>
      <c r="BK69" s="118"/>
      <c r="BL69" s="118"/>
      <c r="BM69" s="118"/>
      <c r="BN69" s="125"/>
      <c r="BO69" s="118"/>
      <c r="BP69" s="118"/>
      <c r="BQ69" s="118"/>
      <c r="BR69" s="118"/>
      <c r="BS69" s="125"/>
      <c r="BT69" s="118"/>
      <c r="BU69" s="118"/>
      <c r="BV69" s="118"/>
      <c r="BW69" s="118"/>
      <c r="BX69" s="125"/>
      <c r="BY69" s="118"/>
      <c r="BZ69" s="118"/>
      <c r="CA69" s="118"/>
      <c r="CB69" s="118"/>
      <c r="CC69" s="125"/>
      <c r="CD69" s="118"/>
      <c r="CE69" s="114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69">
      <formula1>"Permanent,Temporaire"</formula1>
    </dataValidation>
    <dataValidation type="list" allowBlank="1" showInputMessage="1" showErrorMessage="1" sqref="P12:P69">
      <formula1>"Exploité,Non-exploité"</formula1>
    </dataValidation>
    <dataValidation type="list" allowBlank="1" showInputMessage="1" showErrorMessage="1" sqref="R12:R69">
      <formula1>"Autorisation,Concession,Autre"</formula1>
    </dataValidation>
    <dataValidation type="list" allowBlank="1" showInputMessage="1" showErrorMessage="1" sqref="W12:W69">
      <formula1>"Existant,Inexistant"</formula1>
    </dataValidation>
    <dataValidation type="list" allowBlank="1" showInputMessage="1" showErrorMessage="1" sqref="AB12:AB69">
      <formula1>"Dans un cours d'eau,Dans un plan d'eau (lac),Dans des eaux souterraines (source/nappe)"</formula1>
    </dataValidation>
    <dataValidation type="list" allowBlank="1" showInputMessage="1" showErrorMessage="1" sqref="AC12:AC69">
      <formula1>"Avec régulation,Sans régulation,Barrage,Pompage,Autre (à préciser)"</formula1>
    </dataValidation>
    <dataValidation type="list" allowBlank="1" showInputMessage="1" showErrorMessage="1" sqref="BK12:BK69 BP12:BP69 BU12:BU69 BZ12:BZ69">
      <formula1>"Oui,Non"</formula1>
    </dataValidation>
    <dataValidation type="list" allowBlank="1" showInputMessage="1" showErrorMessage="1" sqref="N12:N6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6" sqref="A6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1" t="s">
        <v>353</v>
      </c>
      <c r="B1" s="202"/>
      <c r="C1" s="202"/>
      <c r="D1" s="203"/>
      <c r="E1" s="162" t="s">
        <v>223</v>
      </c>
      <c r="F1" s="163"/>
      <c r="G1" s="163"/>
      <c r="H1" s="163"/>
      <c r="I1" s="164"/>
      <c r="J1" s="24"/>
      <c r="K1" s="210" t="s">
        <v>300</v>
      </c>
      <c r="L1" s="211"/>
      <c r="M1" s="211"/>
      <c r="N1" s="211"/>
      <c r="O1" s="212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4"/>
      <c r="B2" s="205"/>
      <c r="C2" s="205"/>
      <c r="D2" s="206"/>
      <c r="E2" s="75" t="s">
        <v>224</v>
      </c>
      <c r="F2" s="156"/>
      <c r="G2" s="156"/>
      <c r="H2" s="156"/>
      <c r="I2" s="157"/>
      <c r="J2" s="24"/>
      <c r="K2" s="61" t="s">
        <v>190</v>
      </c>
      <c r="L2" s="165" t="s">
        <v>226</v>
      </c>
      <c r="M2" s="165"/>
      <c r="N2" s="16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4"/>
      <c r="B3" s="205"/>
      <c r="C3" s="205"/>
      <c r="D3" s="206"/>
      <c r="E3" s="76" t="s">
        <v>225</v>
      </c>
      <c r="F3" s="158"/>
      <c r="G3" s="158"/>
      <c r="H3" s="158"/>
      <c r="I3" s="159"/>
      <c r="J3" s="22"/>
      <c r="K3" s="68" t="s">
        <v>191</v>
      </c>
      <c r="L3" s="166" t="s">
        <v>189</v>
      </c>
      <c r="M3" s="16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7"/>
      <c r="B4" s="208"/>
      <c r="C4" s="208"/>
      <c r="D4" s="209"/>
      <c r="E4" s="77" t="s">
        <v>138</v>
      </c>
      <c r="F4" s="160"/>
      <c r="G4" s="160"/>
      <c r="H4" s="160"/>
      <c r="I4" s="16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1">
        <v>45202</v>
      </c>
      <c r="C5" s="132"/>
      <c r="D5" s="132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0" t="s">
        <v>227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2"/>
      <c r="R7" s="193" t="s">
        <v>308</v>
      </c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4" t="s">
        <v>316</v>
      </c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96" t="s">
        <v>276</v>
      </c>
    </row>
    <row r="8" spans="1:83" s="99" customFormat="1" ht="58" customHeight="1" x14ac:dyDescent="0.45">
      <c r="A8" s="168" t="s">
        <v>34</v>
      </c>
      <c r="B8" s="196" t="s">
        <v>334</v>
      </c>
      <c r="C8" s="196"/>
      <c r="D8" s="196"/>
      <c r="E8" s="178" t="s">
        <v>335</v>
      </c>
      <c r="F8" s="178"/>
      <c r="G8" s="178"/>
      <c r="H8" s="178"/>
      <c r="I8" s="178"/>
      <c r="J8" s="178"/>
      <c r="K8" s="127" t="s">
        <v>302</v>
      </c>
      <c r="L8" s="127" t="s">
        <v>301</v>
      </c>
      <c r="M8" s="178" t="s">
        <v>304</v>
      </c>
      <c r="N8" s="178"/>
      <c r="O8" s="178"/>
      <c r="P8" s="178"/>
      <c r="Q8" s="197"/>
      <c r="R8" s="184" t="s">
        <v>241</v>
      </c>
      <c r="S8" s="184"/>
      <c r="T8" s="178"/>
      <c r="U8" s="178"/>
      <c r="V8" s="178"/>
      <c r="W8" s="178" t="s">
        <v>248</v>
      </c>
      <c r="X8" s="178"/>
      <c r="Y8" s="178"/>
      <c r="Z8" s="178"/>
      <c r="AA8" s="182" t="s">
        <v>311</v>
      </c>
      <c r="AB8" s="183"/>
      <c r="AC8" s="183"/>
      <c r="AD8" s="183"/>
      <c r="AE8" s="183"/>
      <c r="AF8" s="184"/>
      <c r="AG8" s="178" t="s">
        <v>254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82" t="s">
        <v>266</v>
      </c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4"/>
      <c r="BE8" s="198" t="s">
        <v>267</v>
      </c>
      <c r="BF8" s="198"/>
      <c r="BG8" s="198"/>
      <c r="BH8" s="199"/>
      <c r="BI8" s="200" t="s">
        <v>268</v>
      </c>
      <c r="BJ8" s="178"/>
      <c r="BK8" s="178" t="s">
        <v>274</v>
      </c>
      <c r="BL8" s="178"/>
      <c r="BM8" s="178"/>
      <c r="BN8" s="178"/>
      <c r="BO8" s="178"/>
      <c r="BP8" s="178" t="s">
        <v>320</v>
      </c>
      <c r="BQ8" s="178"/>
      <c r="BR8" s="178"/>
      <c r="BS8" s="178"/>
      <c r="BT8" s="178"/>
      <c r="BU8" s="178" t="s">
        <v>275</v>
      </c>
      <c r="BV8" s="178"/>
      <c r="BW8" s="178"/>
      <c r="BX8" s="178"/>
      <c r="BY8" s="178"/>
      <c r="BZ8" s="178" t="s">
        <v>426</v>
      </c>
      <c r="CA8" s="178"/>
      <c r="CB8" s="178"/>
      <c r="CC8" s="178"/>
      <c r="CD8" s="182"/>
      <c r="CE8" s="98"/>
    </row>
    <row r="9" spans="1:83" s="110" customFormat="1" ht="55.5" customHeight="1" x14ac:dyDescent="0.35">
      <c r="A9" s="16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4" t="s">
        <v>255</v>
      </c>
      <c r="AH9" s="136" t="s">
        <v>256</v>
      </c>
      <c r="AI9" s="136" t="s">
        <v>257</v>
      </c>
      <c r="AJ9" s="136" t="s">
        <v>258</v>
      </c>
      <c r="AK9" s="136" t="s">
        <v>7</v>
      </c>
      <c r="AL9" s="136" t="s">
        <v>259</v>
      </c>
      <c r="AM9" s="136" t="s">
        <v>260</v>
      </c>
      <c r="AN9" s="136" t="s">
        <v>261</v>
      </c>
      <c r="AO9" s="136" t="s">
        <v>262</v>
      </c>
      <c r="AP9" s="136" t="s">
        <v>263</v>
      </c>
      <c r="AQ9" s="136" t="s">
        <v>264</v>
      </c>
      <c r="AR9" s="176" t="s">
        <v>265</v>
      </c>
      <c r="AS9" s="174" t="s">
        <v>255</v>
      </c>
      <c r="AT9" s="136" t="s">
        <v>256</v>
      </c>
      <c r="AU9" s="136" t="s">
        <v>257</v>
      </c>
      <c r="AV9" s="136" t="s">
        <v>258</v>
      </c>
      <c r="AW9" s="136" t="s">
        <v>7</v>
      </c>
      <c r="AX9" s="136" t="s">
        <v>259</v>
      </c>
      <c r="AY9" s="136" t="s">
        <v>260</v>
      </c>
      <c r="AZ9" s="136" t="s">
        <v>261</v>
      </c>
      <c r="BA9" s="136" t="s">
        <v>262</v>
      </c>
      <c r="BB9" s="136" t="s">
        <v>263</v>
      </c>
      <c r="BC9" s="136" t="s">
        <v>264</v>
      </c>
      <c r="BD9" s="176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9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187" t="s">
        <v>319</v>
      </c>
      <c r="BO9" s="185" t="s">
        <v>273</v>
      </c>
      <c r="BP9" s="108" t="s">
        <v>318</v>
      </c>
      <c r="BQ9" s="128" t="s">
        <v>270</v>
      </c>
      <c r="BR9" s="128" t="s">
        <v>272</v>
      </c>
      <c r="BS9" s="187" t="s">
        <v>319</v>
      </c>
      <c r="BT9" s="185" t="s">
        <v>273</v>
      </c>
      <c r="BU9" s="108" t="s">
        <v>318</v>
      </c>
      <c r="BV9" s="128" t="s">
        <v>270</v>
      </c>
      <c r="BW9" s="128" t="s">
        <v>272</v>
      </c>
      <c r="BX9" s="187" t="s">
        <v>319</v>
      </c>
      <c r="BY9" s="185" t="s">
        <v>273</v>
      </c>
      <c r="BZ9" s="108" t="s">
        <v>318</v>
      </c>
      <c r="CA9" s="128" t="s">
        <v>270</v>
      </c>
      <c r="CB9" s="128" t="s">
        <v>272</v>
      </c>
      <c r="CC9" s="187" t="s">
        <v>319</v>
      </c>
      <c r="CD9" s="185" t="s">
        <v>273</v>
      </c>
      <c r="CE9" s="109"/>
    </row>
    <row r="10" spans="1:83" s="5" customFormat="1" ht="90.5" customHeight="1" x14ac:dyDescent="0.35">
      <c r="A10" s="168"/>
      <c r="B10" s="67" t="s">
        <v>336</v>
      </c>
      <c r="C10" s="60" t="s">
        <v>427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428</v>
      </c>
      <c r="M10" s="81" t="s">
        <v>232</v>
      </c>
      <c r="N10" s="70" t="s">
        <v>428</v>
      </c>
      <c r="O10" s="33" t="s">
        <v>290</v>
      </c>
      <c r="P10" s="70" t="s">
        <v>428</v>
      </c>
      <c r="Q10" s="83" t="s">
        <v>240</v>
      </c>
      <c r="R10" s="94" t="s">
        <v>428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428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428</v>
      </c>
      <c r="AC10" s="70" t="s">
        <v>428</v>
      </c>
      <c r="AD10" s="33" t="s">
        <v>251</v>
      </c>
      <c r="AE10" s="111" t="s">
        <v>337</v>
      </c>
      <c r="AF10" s="47" t="s">
        <v>253</v>
      </c>
      <c r="AG10" s="175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77"/>
      <c r="AS10" s="175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77"/>
      <c r="BE10" s="50" t="s">
        <v>35</v>
      </c>
      <c r="BF10" s="51" t="s">
        <v>36</v>
      </c>
      <c r="BG10" s="51" t="s">
        <v>38</v>
      </c>
      <c r="BH10" s="55" t="s">
        <v>147</v>
      </c>
      <c r="BI10" s="189"/>
      <c r="BJ10" s="133"/>
      <c r="BK10" s="71" t="s">
        <v>428</v>
      </c>
      <c r="BL10" s="73" t="s">
        <v>271</v>
      </c>
      <c r="BM10" s="73" t="s">
        <v>429</v>
      </c>
      <c r="BN10" s="188"/>
      <c r="BO10" s="186"/>
      <c r="BP10" s="71" t="s">
        <v>428</v>
      </c>
      <c r="BQ10" s="73" t="s">
        <v>271</v>
      </c>
      <c r="BR10" s="73" t="s">
        <v>429</v>
      </c>
      <c r="BS10" s="188"/>
      <c r="BT10" s="186"/>
      <c r="BU10" s="71" t="s">
        <v>428</v>
      </c>
      <c r="BV10" s="73" t="s">
        <v>271</v>
      </c>
      <c r="BW10" s="73" t="s">
        <v>429</v>
      </c>
      <c r="BX10" s="188"/>
      <c r="BY10" s="186"/>
      <c r="BZ10" s="71" t="s">
        <v>428</v>
      </c>
      <c r="CA10" s="73" t="s">
        <v>271</v>
      </c>
      <c r="CB10" s="73" t="s">
        <v>429</v>
      </c>
      <c r="CC10" s="188"/>
      <c r="CD10" s="186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HYPERLINK("https://sitonline.vs.ch/environnement/eaux_superficielles/fr/#/?locale=fr&amp;prelevement=SFH-102&amp;scale=4500","SFH-102")</f>
        <v>SFH-102</v>
      </c>
      <c r="C12" s="114"/>
      <c r="D12" s="114" t="s">
        <v>354</v>
      </c>
      <c r="E12" s="115">
        <v>2592999</v>
      </c>
      <c r="F12" s="115"/>
      <c r="G12" s="115">
        <v>1093980</v>
      </c>
      <c r="H12" s="115"/>
      <c r="I12" s="115">
        <v>1914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HYPERLINK("https://sitonline.vs.ch/environnement/eaux_superficielles/fr/#/?locale=fr&amp;prelevement=SFH-103&amp;scale=4500","SFH-103")</f>
        <v>SFH-103</v>
      </c>
      <c r="C13" s="114"/>
      <c r="D13" s="114" t="s">
        <v>357</v>
      </c>
      <c r="E13" s="115">
        <v>2596469</v>
      </c>
      <c r="F13" s="115"/>
      <c r="G13" s="115">
        <v>1085780</v>
      </c>
      <c r="H13" s="115"/>
      <c r="I13" s="115">
        <v>2371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HYPERLINK("https://sitonline.vs.ch/environnement/eaux_superficielles/fr/#/?locale=fr&amp;prelevement=SFH-104&amp;scale=4500","SFH-104")</f>
        <v>SFH-104</v>
      </c>
      <c r="C14" s="114"/>
      <c r="D14" s="114" t="s">
        <v>359</v>
      </c>
      <c r="E14" s="115">
        <v>2596639</v>
      </c>
      <c r="F14" s="115"/>
      <c r="G14" s="115">
        <v>1085870</v>
      </c>
      <c r="H14" s="115"/>
      <c r="I14" s="115">
        <v>2357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HYPERLINK("https://sitonline.vs.ch/environnement/eaux_superficielles/fr/#/?locale=fr&amp;prelevement=SFH-105&amp;scale=4500","SFH-105")</f>
        <v>SFH-105</v>
      </c>
      <c r="C15" s="114"/>
      <c r="D15" s="114" t="s">
        <v>361</v>
      </c>
      <c r="E15" s="115">
        <v>2595299</v>
      </c>
      <c r="F15" s="115"/>
      <c r="G15" s="115">
        <v>1088510</v>
      </c>
      <c r="H15" s="115"/>
      <c r="I15" s="115">
        <v>2437</v>
      </c>
      <c r="J15" s="116"/>
      <c r="K15" s="117" t="s">
        <v>362</v>
      </c>
      <c r="L15" s="118"/>
      <c r="M15" s="118" t="s">
        <v>285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HYPERLINK("https://sitonline.vs.ch/environnement/eaux_superficielles/fr/#/?locale=fr&amp;prelevement=SFH-106&amp;scale=4500","SFH-106")</f>
        <v>SFH-106</v>
      </c>
      <c r="C16" s="114"/>
      <c r="D16" s="114" t="s">
        <v>363</v>
      </c>
      <c r="E16" s="115">
        <v>2593949</v>
      </c>
      <c r="F16" s="115"/>
      <c r="G16" s="115">
        <v>1094140</v>
      </c>
      <c r="H16" s="115"/>
      <c r="I16" s="115">
        <v>2344</v>
      </c>
      <c r="J16" s="116"/>
      <c r="K16" s="117" t="s">
        <v>364</v>
      </c>
      <c r="L16" s="118"/>
      <c r="M16" s="118" t="s">
        <v>285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HYPERLINK("https://sitonline.vs.ch/environnement/eaux_superficielles/fr/#/?locale=fr&amp;prelevement=SFH-107&amp;scale=4500","SFH-107")</f>
        <v>SFH-107</v>
      </c>
      <c r="C17" s="114"/>
      <c r="D17" s="114" t="s">
        <v>365</v>
      </c>
      <c r="E17" s="115">
        <v>2592520</v>
      </c>
      <c r="F17" s="115"/>
      <c r="G17" s="115">
        <v>1096089</v>
      </c>
      <c r="H17" s="115"/>
      <c r="I17" s="115">
        <v>2019</v>
      </c>
      <c r="J17" s="116"/>
      <c r="K17" s="117" t="s">
        <v>366</v>
      </c>
      <c r="L17" s="118"/>
      <c r="M17" s="118" t="s">
        <v>285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HYPERLINK("https://sitonline.vs.ch/environnement/eaux_superficielles/fr/#/?locale=fr&amp;prelevement=SFH-108&amp;scale=4500","SFH-108")</f>
        <v>SFH-108</v>
      </c>
      <c r="C18" s="114"/>
      <c r="D18" s="114" t="s">
        <v>367</v>
      </c>
      <c r="E18" s="115">
        <v>2591601</v>
      </c>
      <c r="F18" s="115"/>
      <c r="G18" s="115">
        <v>1097424</v>
      </c>
      <c r="H18" s="115"/>
      <c r="I18" s="115">
        <v>2017</v>
      </c>
      <c r="J18" s="116"/>
      <c r="K18" s="117" t="s">
        <v>368</v>
      </c>
      <c r="L18" s="118"/>
      <c r="M18" s="118" t="s">
        <v>285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HYPERLINK("https://sitonline.vs.ch/environnement/eaux_superficielles/fr/#/?locale=fr&amp;prelevement=SFH-109&amp;scale=4500","SFH-109")</f>
        <v>SFH-109</v>
      </c>
      <c r="C19" s="114"/>
      <c r="D19" s="114" t="s">
        <v>369</v>
      </c>
      <c r="E19" s="115">
        <v>2591449</v>
      </c>
      <c r="F19" s="115"/>
      <c r="G19" s="115">
        <v>1097540</v>
      </c>
      <c r="H19" s="115"/>
      <c r="I19" s="115">
        <v>2048</v>
      </c>
      <c r="J19" s="116"/>
      <c r="K19" s="117" t="s">
        <v>370</v>
      </c>
      <c r="L19" s="118"/>
      <c r="M19" s="118" t="s">
        <v>285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HYPERLINK("https://sitonline.vs.ch/environnement/eaux_superficielles/fr/#/?locale=fr&amp;prelevement=SFH-110&amp;scale=4500","SFH-110")</f>
        <v>SFH-110</v>
      </c>
      <c r="C20" s="114"/>
      <c r="D20" s="114" t="s">
        <v>371</v>
      </c>
      <c r="E20" s="115">
        <v>2590599</v>
      </c>
      <c r="F20" s="115"/>
      <c r="G20" s="115">
        <v>1098820</v>
      </c>
      <c r="H20" s="115"/>
      <c r="I20" s="115">
        <v>2085</v>
      </c>
      <c r="J20" s="116"/>
      <c r="K20" s="117" t="s">
        <v>372</v>
      </c>
      <c r="L20" s="118"/>
      <c r="M20" s="118" t="s">
        <v>285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HYPERLINK("https://sitonline.vs.ch/environnement/eaux_superficielles/fr/#/?locale=fr&amp;prelevement=SFH-111&amp;scale=4500","SFH-111")</f>
        <v>SFH-111</v>
      </c>
      <c r="C21" s="114"/>
      <c r="D21" s="114" t="s">
        <v>373</v>
      </c>
      <c r="E21" s="115">
        <v>2588769</v>
      </c>
      <c r="F21" s="115"/>
      <c r="G21" s="115">
        <v>1098670</v>
      </c>
      <c r="H21" s="115"/>
      <c r="I21" s="115">
        <v>1480</v>
      </c>
      <c r="J21" s="116"/>
      <c r="K21" s="117" t="s">
        <v>374</v>
      </c>
      <c r="L21" s="118"/>
      <c r="M21" s="118" t="s">
        <v>285</v>
      </c>
      <c r="N21" s="10"/>
      <c r="O21" s="10"/>
      <c r="P21" s="114"/>
      <c r="Q21" s="114" t="s">
        <v>356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HYPERLINK("https://sitonline.vs.ch/environnement/eaux_superficielles/fr/#/?locale=fr&amp;prelevement=SFH-112&amp;scale=4500","SFH-112")</f>
        <v>SFH-112</v>
      </c>
      <c r="C22" s="114"/>
      <c r="D22" s="114" t="s">
        <v>375</v>
      </c>
      <c r="E22" s="115">
        <v>2589669</v>
      </c>
      <c r="F22" s="115"/>
      <c r="G22" s="115">
        <v>1099230</v>
      </c>
      <c r="H22" s="115"/>
      <c r="I22" s="115">
        <v>2180</v>
      </c>
      <c r="J22" s="116"/>
      <c r="K22" s="117" t="s">
        <v>374</v>
      </c>
      <c r="L22" s="118"/>
      <c r="M22" s="118" t="s">
        <v>285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HYPERLINK("https://sitonline.vs.ch/environnement/eaux_superficielles/fr/#/?locale=fr&amp;prelevement=SFH-113&amp;scale=4500","SFH-113")</f>
        <v>SFH-113</v>
      </c>
      <c r="C23" s="114"/>
      <c r="D23" s="114" t="s">
        <v>376</v>
      </c>
      <c r="E23" s="115">
        <v>2588809</v>
      </c>
      <c r="F23" s="115"/>
      <c r="G23" s="115">
        <v>1095650</v>
      </c>
      <c r="H23" s="115"/>
      <c r="I23" s="115">
        <v>2143</v>
      </c>
      <c r="J23" s="116"/>
      <c r="K23" s="117" t="s">
        <v>377</v>
      </c>
      <c r="L23" s="118"/>
      <c r="M23" s="118" t="s">
        <v>285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HYPERLINK("https://sitonline.vs.ch/environnement/eaux_superficielles/fr/#/?locale=fr&amp;prelevement=SFH-114&amp;scale=4500","SFH-114")</f>
        <v>SFH-114</v>
      </c>
      <c r="C24" s="114"/>
      <c r="D24" s="114" t="s">
        <v>378</v>
      </c>
      <c r="E24" s="115">
        <v>2587179</v>
      </c>
      <c r="F24" s="115"/>
      <c r="G24" s="115">
        <v>1096490</v>
      </c>
      <c r="H24" s="115"/>
      <c r="I24" s="115">
        <v>2132</v>
      </c>
      <c r="J24" s="116"/>
      <c r="K24" s="117" t="s">
        <v>377</v>
      </c>
      <c r="L24" s="118"/>
      <c r="M24" s="118" t="s">
        <v>285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HYPERLINK("https://sitonline.vs.ch/environnement/eaux_superficielles/fr/#/?locale=fr&amp;prelevement=SFH-115&amp;scale=4500","SFH-115")</f>
        <v>SFH-115</v>
      </c>
      <c r="C25" s="114"/>
      <c r="D25" s="114" t="s">
        <v>379</v>
      </c>
      <c r="E25" s="115">
        <v>2587439</v>
      </c>
      <c r="F25" s="115"/>
      <c r="G25" s="115">
        <v>1100620</v>
      </c>
      <c r="H25" s="115"/>
      <c r="I25" s="115">
        <v>1485</v>
      </c>
      <c r="J25" s="116"/>
      <c r="K25" s="117" t="s">
        <v>379</v>
      </c>
      <c r="L25" s="118"/>
      <c r="M25" s="118" t="s">
        <v>285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HYPERLINK("https://sitonline.vs.ch/environnement/eaux_superficielles/fr/#/?locale=fr&amp;prelevement=SFH-116&amp;scale=4500","SFH-116")</f>
        <v>SFH-116</v>
      </c>
      <c r="C26" s="114"/>
      <c r="D26" s="114" t="s">
        <v>380</v>
      </c>
      <c r="E26" s="115">
        <v>2586499</v>
      </c>
      <c r="F26" s="115"/>
      <c r="G26" s="115">
        <v>1101460</v>
      </c>
      <c r="H26" s="115"/>
      <c r="I26" s="115">
        <v>1485</v>
      </c>
      <c r="J26" s="116"/>
      <c r="K26" s="117" t="s">
        <v>381</v>
      </c>
      <c r="L26" s="118"/>
      <c r="M26" s="118" t="s">
        <v>285</v>
      </c>
      <c r="N26" s="10"/>
      <c r="O26" s="10"/>
      <c r="P26" s="114"/>
      <c r="Q26" s="114" t="s">
        <v>356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HYPERLINK("https://sitonline.vs.ch/environnement/eaux_superficielles/fr/#/?locale=fr&amp;prelevement=SFH-117&amp;scale=4500","SFH-117")</f>
        <v>SFH-117</v>
      </c>
      <c r="C27" s="114"/>
      <c r="D27" s="114" t="s">
        <v>382</v>
      </c>
      <c r="E27" s="115">
        <v>2586399</v>
      </c>
      <c r="F27" s="115"/>
      <c r="G27" s="115">
        <v>1101500</v>
      </c>
      <c r="H27" s="115"/>
      <c r="I27" s="115">
        <v>1495</v>
      </c>
      <c r="J27" s="116"/>
      <c r="K27" s="117" t="s">
        <v>381</v>
      </c>
      <c r="L27" s="118"/>
      <c r="M27" s="118" t="s">
        <v>285</v>
      </c>
      <c r="N27" s="10"/>
      <c r="O27" s="10"/>
      <c r="P27" s="114"/>
      <c r="Q27" s="114" t="s">
        <v>356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HYPERLINK("https://sitonline.vs.ch/environnement/eaux_superficielles/fr/#/?locale=fr&amp;prelevement=SEN-1000&amp;scale=4500","SEN-1000")</f>
        <v>SEN-1000</v>
      </c>
      <c r="C28" s="114"/>
      <c r="D28" s="114"/>
      <c r="E28" s="115">
        <v>2584280</v>
      </c>
      <c r="F28" s="115"/>
      <c r="G28" s="115">
        <v>1102940</v>
      </c>
      <c r="H28" s="115"/>
      <c r="I28" s="115">
        <v>1216</v>
      </c>
      <c r="J28" s="116"/>
      <c r="K28" s="117" t="s">
        <v>383</v>
      </c>
      <c r="L28" s="118"/>
      <c r="M28" s="118" t="s">
        <v>284</v>
      </c>
      <c r="N28" s="10"/>
      <c r="O28" s="10"/>
      <c r="P28" s="114"/>
      <c r="Q28" s="114" t="s">
        <v>384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HYPERLINK("https://sitonline.vs.ch/environnement/eaux_superficielles/fr/#/?locale=fr&amp;prelevement=SEN-1001&amp;scale=4500","SEN-1001")</f>
        <v>SEN-1001</v>
      </c>
      <c r="C29" s="114"/>
      <c r="D29" s="114"/>
      <c r="E29" s="115">
        <v>2584230</v>
      </c>
      <c r="F29" s="115"/>
      <c r="G29" s="115">
        <v>1102950</v>
      </c>
      <c r="H29" s="115"/>
      <c r="I29" s="115">
        <v>1198</v>
      </c>
      <c r="J29" s="116"/>
      <c r="K29" s="117" t="s">
        <v>383</v>
      </c>
      <c r="L29" s="118"/>
      <c r="M29" s="118" t="s">
        <v>284</v>
      </c>
      <c r="N29" s="10"/>
      <c r="O29" s="10"/>
      <c r="P29" s="114"/>
      <c r="Q29" s="114" t="s">
        <v>384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HYPERLINK("https://sitonline.vs.ch/environnement/eaux_superficielles/fr/#/?locale=fr&amp;prelevement=SEN-1002&amp;scale=4500","SEN-1002")</f>
        <v>SEN-1002</v>
      </c>
      <c r="C30" s="114"/>
      <c r="D30" s="114"/>
      <c r="E30" s="115">
        <v>2583760</v>
      </c>
      <c r="F30" s="115"/>
      <c r="G30" s="115">
        <v>1102540</v>
      </c>
      <c r="H30" s="115"/>
      <c r="I30" s="115">
        <v>921</v>
      </c>
      <c r="J30" s="116"/>
      <c r="K30" s="117" t="s">
        <v>383</v>
      </c>
      <c r="L30" s="118"/>
      <c r="M30" s="118" t="s">
        <v>284</v>
      </c>
      <c r="N30" s="10"/>
      <c r="O30" s="10"/>
      <c r="P30" s="114"/>
      <c r="Q30" s="114" t="s">
        <v>384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HYPERLINK("https://sitonline.vs.ch/environnement/eaux_superficielles/fr/#/?locale=fr&amp;prelevement=SEN-1003&amp;scale=4500","SEN-1003")</f>
        <v>SEN-1003</v>
      </c>
      <c r="C31" s="114"/>
      <c r="D31" s="114"/>
      <c r="E31" s="115">
        <v>2582548</v>
      </c>
      <c r="F31" s="115"/>
      <c r="G31" s="115">
        <v>1101094</v>
      </c>
      <c r="H31" s="115"/>
      <c r="I31" s="115">
        <v>1153</v>
      </c>
      <c r="J31" s="116"/>
      <c r="K31" s="117" t="s">
        <v>385</v>
      </c>
      <c r="L31" s="118"/>
      <c r="M31" s="118" t="s">
        <v>284</v>
      </c>
      <c r="N31" s="10"/>
      <c r="O31" s="10"/>
      <c r="P31" s="114"/>
      <c r="Q31" s="114" t="s">
        <v>384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HYPERLINK("https://sitonline.vs.ch/environnement/eaux_superficielles/fr/#/?locale=fr&amp;prelevement=SEN-1005&amp;scale=4500","SEN-1005")</f>
        <v>SEN-1005</v>
      </c>
      <c r="C32" s="114"/>
      <c r="D32" s="114"/>
      <c r="E32" s="115">
        <v>2582058</v>
      </c>
      <c r="F32" s="115"/>
      <c r="G32" s="115">
        <v>1106075</v>
      </c>
      <c r="H32" s="115"/>
      <c r="I32" s="115">
        <v>1816</v>
      </c>
      <c r="J32" s="116"/>
      <c r="K32" s="117"/>
      <c r="L32" s="118"/>
      <c r="M32" s="118" t="s">
        <v>284</v>
      </c>
      <c r="N32" s="10"/>
      <c r="O32" s="10"/>
      <c r="P32" s="114"/>
      <c r="Q32" s="114" t="s">
        <v>384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HYPERLINK("https://sitonline.vs.ch/environnement/eaux_superficielles/fr/#/?locale=fr&amp;prelevement=SEN-1006&amp;scale=4500","SEN-1006")</f>
        <v>SEN-1006</v>
      </c>
      <c r="C33" s="114"/>
      <c r="D33" s="114"/>
      <c r="E33" s="115">
        <v>2582361</v>
      </c>
      <c r="F33" s="115"/>
      <c r="G33" s="115">
        <v>1106230</v>
      </c>
      <c r="H33" s="115"/>
      <c r="I33" s="115">
        <v>1787</v>
      </c>
      <c r="J33" s="116"/>
      <c r="K33" s="117"/>
      <c r="L33" s="118"/>
      <c r="M33" s="118" t="s">
        <v>284</v>
      </c>
      <c r="N33" s="10"/>
      <c r="O33" s="10"/>
      <c r="P33" s="114"/>
      <c r="Q33" s="114" t="s">
        <v>384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HYPERLINK("https://sitonline.vs.ch/environnement/eaux_superficielles/fr/#/?locale=fr&amp;prelevement=SEN-1007&amp;scale=4500","SEN-1007")</f>
        <v>SEN-1007</v>
      </c>
      <c r="C34" s="114"/>
      <c r="D34" s="114"/>
      <c r="E34" s="115">
        <v>2582168</v>
      </c>
      <c r="F34" s="115"/>
      <c r="G34" s="115">
        <v>1098917</v>
      </c>
      <c r="H34" s="115"/>
      <c r="I34" s="115">
        <v>1958</v>
      </c>
      <c r="J34" s="116"/>
      <c r="K34" s="117"/>
      <c r="L34" s="118"/>
      <c r="M34" s="118" t="s">
        <v>284</v>
      </c>
      <c r="N34" s="10"/>
      <c r="O34" s="10"/>
      <c r="P34" s="114"/>
      <c r="Q34" s="114" t="s">
        <v>384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HYPERLINK("https://sitonline.vs.ch/environnement/eaux_superficielles/fr/#/?locale=fr&amp;prelevement=SEN-1008&amp;scale=4500","SEN-1008")</f>
        <v>SEN-1008</v>
      </c>
      <c r="C35" s="114"/>
      <c r="D35" s="114"/>
      <c r="E35" s="115">
        <v>2582415</v>
      </c>
      <c r="F35" s="115"/>
      <c r="G35" s="115">
        <v>1098152</v>
      </c>
      <c r="H35" s="115"/>
      <c r="I35" s="115">
        <v>2006</v>
      </c>
      <c r="J35" s="116"/>
      <c r="K35" s="117"/>
      <c r="L35" s="118"/>
      <c r="M35" s="118" t="s">
        <v>284</v>
      </c>
      <c r="N35" s="10"/>
      <c r="O35" s="10"/>
      <c r="P35" s="114"/>
      <c r="Q35" s="114" t="s">
        <v>384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HYPERLINK("https://sitonline.vs.ch/environnement/eaux_superficielles/fr/#/?locale=fr&amp;prelevement=SEN-1010&amp;scale=4500","SEN-1010")</f>
        <v>SEN-1010</v>
      </c>
      <c r="C36" s="114"/>
      <c r="D36" s="114"/>
      <c r="E36" s="115">
        <v>2582248</v>
      </c>
      <c r="F36" s="115"/>
      <c r="G36" s="115">
        <v>1105931</v>
      </c>
      <c r="H36" s="115"/>
      <c r="I36" s="115">
        <v>1727</v>
      </c>
      <c r="J36" s="116"/>
      <c r="K36" s="117"/>
      <c r="L36" s="118"/>
      <c r="M36" s="118" t="s">
        <v>284</v>
      </c>
      <c r="N36" s="10"/>
      <c r="O36" s="10"/>
      <c r="P36" s="114"/>
      <c r="Q36" s="114" t="s">
        <v>384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HYPERLINK("https://sitonline.vs.ch/environnement/eaux_superficielles/fr/#/?locale=fr&amp;prelevement=SEN-1011&amp;scale=4500","SEN-1011")</f>
        <v>SEN-1011</v>
      </c>
      <c r="C37" s="114"/>
      <c r="D37" s="114"/>
      <c r="E37" s="115">
        <v>2582259</v>
      </c>
      <c r="F37" s="115"/>
      <c r="G37" s="115">
        <v>1105873</v>
      </c>
      <c r="H37" s="115"/>
      <c r="I37" s="115">
        <v>1699</v>
      </c>
      <c r="J37" s="116"/>
      <c r="K37" s="117"/>
      <c r="L37" s="118"/>
      <c r="M37" s="118" t="s">
        <v>284</v>
      </c>
      <c r="N37" s="10"/>
      <c r="O37" s="10"/>
      <c r="P37" s="114"/>
      <c r="Q37" s="114" t="s">
        <v>384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HYPERLINK("https://sitonline.vs.ch/environnement/eaux_superficielles/fr/#/?locale=fr&amp;prelevement=SEN-1012&amp;scale=4500","SEN-1012")</f>
        <v>SEN-1012</v>
      </c>
      <c r="C38" s="114"/>
      <c r="D38" s="114"/>
      <c r="E38" s="115">
        <v>2582381</v>
      </c>
      <c r="F38" s="115"/>
      <c r="G38" s="115">
        <v>1104468</v>
      </c>
      <c r="H38" s="115"/>
      <c r="I38" s="115">
        <v>1059</v>
      </c>
      <c r="J38" s="116"/>
      <c r="K38" s="117" t="s">
        <v>386</v>
      </c>
      <c r="L38" s="118"/>
      <c r="M38" s="118" t="s">
        <v>284</v>
      </c>
      <c r="N38" s="10"/>
      <c r="O38" s="10"/>
      <c r="P38" s="114"/>
      <c r="Q38" s="114" t="s">
        <v>384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HYPERLINK("https://sitonline.vs.ch/environnement/eaux_superficielles/fr/#/?locale=fr&amp;prelevement=SEN-1101&amp;scale=4500","SEN-1101")</f>
        <v>SEN-1101</v>
      </c>
      <c r="C39" s="114"/>
      <c r="D39" s="114"/>
      <c r="E39" s="115">
        <v>2591840</v>
      </c>
      <c r="F39" s="115"/>
      <c r="G39" s="115">
        <v>1094130</v>
      </c>
      <c r="H39" s="115"/>
      <c r="I39" s="115">
        <v>2137</v>
      </c>
      <c r="J39" s="116"/>
      <c r="K39" s="117"/>
      <c r="L39" s="118"/>
      <c r="M39" s="118" t="s">
        <v>284</v>
      </c>
      <c r="N39" s="10"/>
      <c r="O39" s="10"/>
      <c r="P39" s="114"/>
      <c r="Q39" s="114" t="s">
        <v>384</v>
      </c>
      <c r="R39" s="119"/>
      <c r="S39" s="119"/>
      <c r="T39" s="120"/>
      <c r="U39" s="121"/>
      <c r="V39" s="119"/>
      <c r="W39" s="119"/>
      <c r="X39" s="120"/>
      <c r="Y39" s="121"/>
      <c r="Z39" s="12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HYPERLINK("https://sitonline.vs.ch/environnement/eaux_superficielles/fr/#/?locale=fr&amp;prelevement=SEN-1315&amp;scale=4500","SEN-1315")</f>
        <v>SEN-1315</v>
      </c>
      <c r="C40" s="114"/>
      <c r="D40" s="114" t="s">
        <v>387</v>
      </c>
      <c r="E40" s="115">
        <v>2583312</v>
      </c>
      <c r="F40" s="115"/>
      <c r="G40" s="115">
        <v>1099500</v>
      </c>
      <c r="H40" s="115"/>
      <c r="I40" s="115">
        <v>1250</v>
      </c>
      <c r="J40" s="116"/>
      <c r="K40" s="117" t="s">
        <v>388</v>
      </c>
      <c r="L40" s="118"/>
      <c r="M40" s="118" t="s">
        <v>286</v>
      </c>
      <c r="N40" s="10"/>
      <c r="O40" s="10"/>
      <c r="P40" s="114"/>
      <c r="Q40" s="114" t="s">
        <v>389</v>
      </c>
      <c r="R40" s="119"/>
      <c r="S40" s="119"/>
      <c r="T40" s="120"/>
      <c r="U40" s="121"/>
      <c r="V40" s="119"/>
      <c r="W40" s="119" t="s">
        <v>277</v>
      </c>
      <c r="X40" s="120">
        <v>40968</v>
      </c>
      <c r="Y40" s="121">
        <v>50</v>
      </c>
      <c r="Z40" s="129" t="s">
        <v>425</v>
      </c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HYPERLINK("https://sitonline.vs.ch/environnement/eaux_superficielles/fr/#/?locale=fr&amp;prelevement=SEN-1331&amp;scale=4500","SEN-1331")</f>
        <v>SEN-1331</v>
      </c>
      <c r="C41" s="114"/>
      <c r="D41" s="114" t="s">
        <v>390</v>
      </c>
      <c r="E41" s="115">
        <v>2582957</v>
      </c>
      <c r="F41" s="115"/>
      <c r="G41" s="115">
        <v>1104765</v>
      </c>
      <c r="H41" s="115"/>
      <c r="I41" s="115">
        <v>1356</v>
      </c>
      <c r="J41" s="116"/>
      <c r="K41" s="117" t="s">
        <v>391</v>
      </c>
      <c r="L41" s="118"/>
      <c r="M41" s="118" t="s">
        <v>285</v>
      </c>
      <c r="N41" s="10"/>
      <c r="O41" s="10"/>
      <c r="P41" s="114"/>
      <c r="Q41" s="114" t="s">
        <v>392</v>
      </c>
      <c r="R41" s="119"/>
      <c r="S41" s="119"/>
      <c r="T41" s="120"/>
      <c r="U41" s="121"/>
      <c r="V41" s="119"/>
      <c r="W41" s="119" t="s">
        <v>277</v>
      </c>
      <c r="X41" s="120">
        <v>41061</v>
      </c>
      <c r="Y41" s="121"/>
      <c r="Z41" s="129" t="s">
        <v>425</v>
      </c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HYPERLINK("https://sitonline.vs.ch/environnement/eaux_superficielles/fr/#/?locale=fr&amp;prelevement=SEN-1332&amp;scale=4500","SEN-1332")</f>
        <v>SEN-1332</v>
      </c>
      <c r="C42" s="114"/>
      <c r="D42" s="114" t="s">
        <v>393</v>
      </c>
      <c r="E42" s="115">
        <v>2583550</v>
      </c>
      <c r="F42" s="115"/>
      <c r="G42" s="115">
        <v>1104602</v>
      </c>
      <c r="H42" s="115"/>
      <c r="I42" s="115">
        <v>1391</v>
      </c>
      <c r="J42" s="116"/>
      <c r="K42" s="117" t="s">
        <v>394</v>
      </c>
      <c r="L42" s="118"/>
      <c r="M42" s="118" t="s">
        <v>285</v>
      </c>
      <c r="N42" s="10"/>
      <c r="O42" s="10"/>
      <c r="P42" s="114"/>
      <c r="Q42" s="114" t="s">
        <v>395</v>
      </c>
      <c r="R42" s="119"/>
      <c r="S42" s="119"/>
      <c r="T42" s="120"/>
      <c r="U42" s="121"/>
      <c r="V42" s="119"/>
      <c r="W42" s="119" t="s">
        <v>277</v>
      </c>
      <c r="X42" s="120">
        <v>41061</v>
      </c>
      <c r="Y42" s="121"/>
      <c r="Z42" s="129" t="s">
        <v>425</v>
      </c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HYPERLINK("https://sitonline.vs.ch/environnement/eaux_superficielles/fr/#/?locale=fr&amp;prelevement=SEN-1333&amp;scale=4500","SEN-1333")</f>
        <v>SEN-1333</v>
      </c>
      <c r="C43" s="114"/>
      <c r="D43" s="114" t="s">
        <v>396</v>
      </c>
      <c r="E43" s="115">
        <v>2583047</v>
      </c>
      <c r="F43" s="115"/>
      <c r="G43" s="115">
        <v>1097188</v>
      </c>
      <c r="H43" s="115"/>
      <c r="I43" s="115">
        <v>1980</v>
      </c>
      <c r="J43" s="116"/>
      <c r="K43" s="117" t="s">
        <v>397</v>
      </c>
      <c r="L43" s="118"/>
      <c r="M43" s="118" t="s">
        <v>285</v>
      </c>
      <c r="N43" s="10"/>
      <c r="O43" s="10"/>
      <c r="P43" s="114"/>
      <c r="Q43" s="114" t="s">
        <v>398</v>
      </c>
      <c r="R43" s="119"/>
      <c r="S43" s="119"/>
      <c r="T43" s="120"/>
      <c r="U43" s="121"/>
      <c r="V43" s="119"/>
      <c r="W43" s="119" t="s">
        <v>277</v>
      </c>
      <c r="X43" s="120">
        <v>42615</v>
      </c>
      <c r="Y43" s="121">
        <v>80</v>
      </c>
      <c r="Z43" s="129" t="s">
        <v>425</v>
      </c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HYPERLINK("https://sitonline.vs.ch/environnement/eaux_superficielles/fr/#/?locale=fr&amp;prelevement=SEN-1336&amp;scale=4500","SEN-1336")</f>
        <v>SEN-1336</v>
      </c>
      <c r="C44" s="114"/>
      <c r="D44" s="114" t="s">
        <v>399</v>
      </c>
      <c r="E44" s="115">
        <v>2581739</v>
      </c>
      <c r="F44" s="115"/>
      <c r="G44" s="115">
        <v>1100043</v>
      </c>
      <c r="H44" s="115"/>
      <c r="I44" s="115">
        <v>1620</v>
      </c>
      <c r="J44" s="116"/>
      <c r="K44" s="117" t="s">
        <v>385</v>
      </c>
      <c r="L44" s="118"/>
      <c r="M44" s="118" t="s">
        <v>285</v>
      </c>
      <c r="N44" s="10"/>
      <c r="O44" s="10"/>
      <c r="P44" s="114"/>
      <c r="Q44" s="114" t="s">
        <v>398</v>
      </c>
      <c r="R44" s="119"/>
      <c r="S44" s="119"/>
      <c r="T44" s="120"/>
      <c r="U44" s="121"/>
      <c r="V44" s="119"/>
      <c r="W44" s="119" t="s">
        <v>277</v>
      </c>
      <c r="X44" s="120">
        <v>42615</v>
      </c>
      <c r="Y44" s="121">
        <v>80</v>
      </c>
      <c r="Z44" s="129" t="s">
        <v>425</v>
      </c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HYPERLINK("https://sitonline.vs.ch/environnement/eaux_superficielles/fr/#/?locale=fr&amp;prelevement=SEN-1337&amp;scale=4500","SEN-1337")</f>
        <v>SEN-1337</v>
      </c>
      <c r="C45" s="114"/>
      <c r="D45" s="114" t="s">
        <v>400</v>
      </c>
      <c r="E45" s="115">
        <v>2581586</v>
      </c>
      <c r="F45" s="115"/>
      <c r="G45" s="115">
        <v>1100421</v>
      </c>
      <c r="H45" s="115"/>
      <c r="I45" s="115">
        <v>1600</v>
      </c>
      <c r="J45" s="116"/>
      <c r="K45" s="117" t="s">
        <v>401</v>
      </c>
      <c r="L45" s="118"/>
      <c r="M45" s="118" t="s">
        <v>322</v>
      </c>
      <c r="N45" s="10"/>
      <c r="O45" s="10"/>
      <c r="P45" s="114"/>
      <c r="Q45" s="114" t="s">
        <v>398</v>
      </c>
      <c r="R45" s="119"/>
      <c r="S45" s="119"/>
      <c r="T45" s="120"/>
      <c r="U45" s="121"/>
      <c r="V45" s="119"/>
      <c r="W45" s="119"/>
      <c r="X45" s="120"/>
      <c r="Y45" s="121"/>
      <c r="Z45" s="12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HYPERLINK("https://sitonline.vs.ch/environnement/eaux_superficielles/fr/#/?locale=fr&amp;prelevement=SEN-1338&amp;scale=4500","SEN-1338")</f>
        <v>SEN-1338</v>
      </c>
      <c r="C46" s="114"/>
      <c r="D46" s="114" t="s">
        <v>402</v>
      </c>
      <c r="E46" s="115">
        <v>2581499</v>
      </c>
      <c r="F46" s="115"/>
      <c r="G46" s="115">
        <v>1100825</v>
      </c>
      <c r="H46" s="115"/>
      <c r="I46" s="115">
        <v>1580</v>
      </c>
      <c r="J46" s="116"/>
      <c r="K46" s="117" t="s">
        <v>403</v>
      </c>
      <c r="L46" s="118"/>
      <c r="M46" s="118" t="s">
        <v>286</v>
      </c>
      <c r="N46" s="10"/>
      <c r="O46" s="10"/>
      <c r="P46" s="114"/>
      <c r="Q46" s="114" t="s">
        <v>398</v>
      </c>
      <c r="R46" s="119"/>
      <c r="S46" s="119"/>
      <c r="T46" s="120"/>
      <c r="U46" s="121"/>
      <c r="V46" s="119"/>
      <c r="W46" s="119"/>
      <c r="X46" s="120"/>
      <c r="Y46" s="121"/>
      <c r="Z46" s="12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HYPERLINK("https://sitonline.vs.ch/environnement/eaux_superficielles/fr/#/?locale=fr&amp;prelevement=SEN-1382&amp;scale=4500","SEN-1382")</f>
        <v>SEN-1382</v>
      </c>
      <c r="C47" s="114"/>
      <c r="D47" s="114" t="s">
        <v>404</v>
      </c>
      <c r="E47" s="115">
        <v>2581391</v>
      </c>
      <c r="F47" s="115"/>
      <c r="G47" s="115">
        <v>1100675</v>
      </c>
      <c r="H47" s="115"/>
      <c r="I47" s="115">
        <v>1620</v>
      </c>
      <c r="J47" s="116"/>
      <c r="K47" s="117" t="s">
        <v>405</v>
      </c>
      <c r="L47" s="118"/>
      <c r="M47" s="118" t="s">
        <v>285</v>
      </c>
      <c r="N47" s="10"/>
      <c r="O47" s="10"/>
      <c r="P47" s="114"/>
      <c r="Q47" s="114" t="s">
        <v>406</v>
      </c>
      <c r="R47" s="119"/>
      <c r="S47" s="119"/>
      <c r="T47" s="120"/>
      <c r="U47" s="121"/>
      <c r="V47" s="119"/>
      <c r="W47" s="119" t="s">
        <v>277</v>
      </c>
      <c r="X47" s="120">
        <v>42615</v>
      </c>
      <c r="Y47" s="121">
        <v>80</v>
      </c>
      <c r="Z47" s="129" t="s">
        <v>425</v>
      </c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HYPERLINK("https://sitonline.vs.ch/environnement/eaux_superficielles/fr/#/?locale=fr&amp;prelevement=SEN-1389&amp;scale=4500","SEN-1389")</f>
        <v>SEN-1389</v>
      </c>
      <c r="C48" s="114"/>
      <c r="D48" s="114" t="s">
        <v>407</v>
      </c>
      <c r="E48" s="115">
        <v>2582956</v>
      </c>
      <c r="F48" s="115"/>
      <c r="G48" s="115">
        <v>1104763</v>
      </c>
      <c r="H48" s="115"/>
      <c r="I48" s="115">
        <v>1356</v>
      </c>
      <c r="J48" s="116"/>
      <c r="K48" s="117" t="s">
        <v>408</v>
      </c>
      <c r="L48" s="118"/>
      <c r="M48" s="118" t="s">
        <v>285</v>
      </c>
      <c r="N48" s="10"/>
      <c r="O48" s="10"/>
      <c r="P48" s="114"/>
      <c r="Q48" s="114" t="s">
        <v>409</v>
      </c>
      <c r="R48" s="119"/>
      <c r="S48" s="119"/>
      <c r="T48" s="120"/>
      <c r="U48" s="121"/>
      <c r="V48" s="119"/>
      <c r="W48" s="119"/>
      <c r="X48" s="120"/>
      <c r="Y48" s="121"/>
      <c r="Z48" s="12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HYPERLINK("https://sitonline.vs.ch/environnement/eaux_superficielles/fr/#/?locale=fr&amp;prelevement=SEN-1390&amp;scale=4500","SEN-1390")</f>
        <v>SEN-1390</v>
      </c>
      <c r="C49" s="114"/>
      <c r="D49" s="114" t="s">
        <v>410</v>
      </c>
      <c r="E49" s="115">
        <v>2583540</v>
      </c>
      <c r="F49" s="115"/>
      <c r="G49" s="115">
        <v>1104597</v>
      </c>
      <c r="H49" s="115"/>
      <c r="I49" s="115">
        <v>1391</v>
      </c>
      <c r="J49" s="116"/>
      <c r="K49" s="117" t="s">
        <v>394</v>
      </c>
      <c r="L49" s="118"/>
      <c r="M49" s="118" t="s">
        <v>285</v>
      </c>
      <c r="N49" s="10"/>
      <c r="O49" s="10"/>
      <c r="P49" s="114"/>
      <c r="Q49" s="114" t="s">
        <v>409</v>
      </c>
      <c r="R49" s="119"/>
      <c r="S49" s="119"/>
      <c r="T49" s="120"/>
      <c r="U49" s="121"/>
      <c r="V49" s="119"/>
      <c r="W49" s="119"/>
      <c r="X49" s="120"/>
      <c r="Y49" s="121"/>
      <c r="Z49" s="12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HYPERLINK("https://sitonline.vs.ch/environnement/eaux_superficielles/fr/#/?locale=fr&amp;prelevement=SEN-665&amp;scale=4500","SEN-665")</f>
        <v>SEN-665</v>
      </c>
      <c r="C50" s="114"/>
      <c r="D50" s="114" t="s">
        <v>411</v>
      </c>
      <c r="E50" s="115">
        <v>2585330</v>
      </c>
      <c r="F50" s="115"/>
      <c r="G50" s="115">
        <v>1105813</v>
      </c>
      <c r="H50" s="115"/>
      <c r="I50" s="115">
        <v>2300</v>
      </c>
      <c r="J50" s="116"/>
      <c r="K50" s="117" t="s">
        <v>412</v>
      </c>
      <c r="L50" s="118"/>
      <c r="M50" s="118" t="s">
        <v>286</v>
      </c>
      <c r="N50" s="10"/>
      <c r="O50" s="10"/>
      <c r="P50" s="114"/>
      <c r="Q50" s="114" t="s">
        <v>413</v>
      </c>
      <c r="R50" s="119"/>
      <c r="S50" s="119"/>
      <c r="T50" s="120"/>
      <c r="U50" s="121"/>
      <c r="V50" s="119"/>
      <c r="W50" s="119"/>
      <c r="X50" s="120"/>
      <c r="Y50" s="121"/>
      <c r="Z50" s="12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HYPERLINK("https://sitonline.vs.ch/environnement/eaux_superficielles/fr/#/?locale=fr&amp;prelevement=SEN-957&amp;scale=4500","SEN-957")</f>
        <v>SEN-957</v>
      </c>
      <c r="C51" s="114"/>
      <c r="D51" s="114"/>
      <c r="E51" s="115">
        <v>2590315</v>
      </c>
      <c r="F51" s="115"/>
      <c r="G51" s="115">
        <v>1097595</v>
      </c>
      <c r="H51" s="115"/>
      <c r="I51" s="115">
        <v>1520</v>
      </c>
      <c r="J51" s="116"/>
      <c r="K51" s="117" t="s">
        <v>414</v>
      </c>
      <c r="L51" s="118"/>
      <c r="M51" s="118" t="s">
        <v>284</v>
      </c>
      <c r="N51" s="10"/>
      <c r="O51" s="10"/>
      <c r="P51" s="114"/>
      <c r="Q51" s="114" t="s">
        <v>384</v>
      </c>
      <c r="R51" s="119"/>
      <c r="S51" s="119"/>
      <c r="T51" s="120"/>
      <c r="U51" s="121"/>
      <c r="V51" s="119"/>
      <c r="W51" s="119"/>
      <c r="X51" s="120"/>
      <c r="Y51" s="121"/>
      <c r="Z51" s="12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HYPERLINK("https://sitonline.vs.ch/environnement/eaux_superficielles/fr/#/?locale=fr&amp;prelevement=SEN-967&amp;scale=4500","SEN-967")</f>
        <v>SEN-967</v>
      </c>
      <c r="C52" s="114"/>
      <c r="D52" s="114"/>
      <c r="E52" s="115">
        <v>2589800</v>
      </c>
      <c r="F52" s="115"/>
      <c r="G52" s="115">
        <v>1099750</v>
      </c>
      <c r="H52" s="115"/>
      <c r="I52" s="115">
        <v>2213</v>
      </c>
      <c r="J52" s="116"/>
      <c r="K52" s="117" t="s">
        <v>415</v>
      </c>
      <c r="L52" s="118"/>
      <c r="M52" s="118" t="s">
        <v>284</v>
      </c>
      <c r="N52" s="10"/>
      <c r="O52" s="10"/>
      <c r="P52" s="114"/>
      <c r="Q52" s="114" t="s">
        <v>384</v>
      </c>
      <c r="R52" s="119"/>
      <c r="S52" s="119"/>
      <c r="T52" s="120"/>
      <c r="U52" s="121"/>
      <c r="V52" s="119"/>
      <c r="W52" s="119"/>
      <c r="X52" s="120"/>
      <c r="Y52" s="121"/>
      <c r="Z52" s="12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113">
        <v>42</v>
      </c>
      <c r="B53" s="126" t="str">
        <f>HYPERLINK("https://sitonline.vs.ch/environnement/eaux_superficielles/fr/#/?locale=fr&amp;prelevement=SEN-977&amp;scale=4500","SEN-977")</f>
        <v>SEN-977</v>
      </c>
      <c r="C53" s="114"/>
      <c r="D53" s="114"/>
      <c r="E53" s="115">
        <v>2587710</v>
      </c>
      <c r="F53" s="115"/>
      <c r="G53" s="115">
        <v>1103125</v>
      </c>
      <c r="H53" s="115"/>
      <c r="I53" s="115">
        <v>2316</v>
      </c>
      <c r="J53" s="116"/>
      <c r="K53" s="117"/>
      <c r="L53" s="118"/>
      <c r="M53" s="118" t="s">
        <v>284</v>
      </c>
      <c r="N53" s="10"/>
      <c r="O53" s="10"/>
      <c r="P53" s="114"/>
      <c r="Q53" s="114" t="s">
        <v>384</v>
      </c>
      <c r="R53" s="119"/>
      <c r="S53" s="119"/>
      <c r="T53" s="120"/>
      <c r="U53" s="121"/>
      <c r="V53" s="119"/>
      <c r="W53" s="119"/>
      <c r="X53" s="120"/>
      <c r="Y53" s="121"/>
      <c r="Z53" s="129"/>
      <c r="AA53" s="122"/>
      <c r="AB53" s="114"/>
      <c r="AC53" s="114"/>
      <c r="AD53" s="114"/>
      <c r="AE53" s="114"/>
      <c r="AF53" s="114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4"/>
      <c r="BF53" s="124"/>
      <c r="BG53" s="123"/>
      <c r="BH53" s="123"/>
      <c r="BI53" s="116"/>
      <c r="BJ53" s="118"/>
      <c r="BK53" s="118"/>
      <c r="BL53" s="118"/>
      <c r="BM53" s="118"/>
      <c r="BN53" s="125"/>
      <c r="BO53" s="118"/>
      <c r="BP53" s="118"/>
      <c r="BQ53" s="118"/>
      <c r="BR53" s="118"/>
      <c r="BS53" s="125"/>
      <c r="BT53" s="118"/>
      <c r="BU53" s="118"/>
      <c r="BV53" s="118"/>
      <c r="BW53" s="118"/>
      <c r="BX53" s="125"/>
      <c r="BY53" s="118"/>
      <c r="BZ53" s="118"/>
      <c r="CA53" s="118"/>
      <c r="CB53" s="118"/>
      <c r="CC53" s="125"/>
      <c r="CD53" s="118"/>
      <c r="CE53" s="114"/>
    </row>
    <row r="54" spans="1:83" s="6" customFormat="1" ht="15.5" x14ac:dyDescent="0.35">
      <c r="A54" s="113">
        <v>43</v>
      </c>
      <c r="B54" s="126" t="str">
        <f>HYPERLINK("https://sitonline.vs.ch/environnement/eaux_superficielles/fr/#/?locale=fr&amp;prelevement=SEN-978&amp;scale=4500","SEN-978")</f>
        <v>SEN-978</v>
      </c>
      <c r="C54" s="114"/>
      <c r="D54" s="114"/>
      <c r="E54" s="115">
        <v>2587291</v>
      </c>
      <c r="F54" s="115"/>
      <c r="G54" s="115">
        <v>1104209</v>
      </c>
      <c r="H54" s="115"/>
      <c r="I54" s="115">
        <v>2461</v>
      </c>
      <c r="J54" s="116"/>
      <c r="K54" s="117"/>
      <c r="L54" s="118"/>
      <c r="M54" s="118" t="s">
        <v>284</v>
      </c>
      <c r="N54" s="10"/>
      <c r="O54" s="10"/>
      <c r="P54" s="114"/>
      <c r="Q54" s="114" t="s">
        <v>384</v>
      </c>
      <c r="R54" s="119"/>
      <c r="S54" s="119"/>
      <c r="T54" s="120"/>
      <c r="U54" s="121"/>
      <c r="V54" s="119"/>
      <c r="W54" s="119"/>
      <c r="X54" s="120"/>
      <c r="Y54" s="121"/>
      <c r="Z54" s="129"/>
      <c r="AA54" s="122"/>
      <c r="AB54" s="114"/>
      <c r="AC54" s="114"/>
      <c r="AD54" s="114"/>
      <c r="AE54" s="114"/>
      <c r="AF54" s="114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4"/>
      <c r="BF54" s="124"/>
      <c r="BG54" s="123"/>
      <c r="BH54" s="123"/>
      <c r="BI54" s="116"/>
      <c r="BJ54" s="118"/>
      <c r="BK54" s="118"/>
      <c r="BL54" s="118"/>
      <c r="BM54" s="118"/>
      <c r="BN54" s="125"/>
      <c r="BO54" s="118"/>
      <c r="BP54" s="118"/>
      <c r="BQ54" s="118"/>
      <c r="BR54" s="118"/>
      <c r="BS54" s="125"/>
      <c r="BT54" s="118"/>
      <c r="BU54" s="118"/>
      <c r="BV54" s="118"/>
      <c r="BW54" s="118"/>
      <c r="BX54" s="125"/>
      <c r="BY54" s="118"/>
      <c r="BZ54" s="118"/>
      <c r="CA54" s="118"/>
      <c r="CB54" s="118"/>
      <c r="CC54" s="125"/>
      <c r="CD54" s="118"/>
      <c r="CE54" s="114"/>
    </row>
    <row r="55" spans="1:83" s="6" customFormat="1" ht="15.5" x14ac:dyDescent="0.35">
      <c r="A55" s="113">
        <v>44</v>
      </c>
      <c r="B55" s="126" t="str">
        <f>HYPERLINK("https://sitonline.vs.ch/environnement/eaux_superficielles/fr/#/?locale=fr&amp;prelevement=SEN-982&amp;scale=4500","SEN-982")</f>
        <v>SEN-982</v>
      </c>
      <c r="C55" s="114"/>
      <c r="D55" s="114"/>
      <c r="E55" s="115">
        <v>2587058</v>
      </c>
      <c r="F55" s="115"/>
      <c r="G55" s="115">
        <v>1097394</v>
      </c>
      <c r="H55" s="115"/>
      <c r="I55" s="115">
        <v>2155</v>
      </c>
      <c r="J55" s="116"/>
      <c r="K55" s="117"/>
      <c r="L55" s="118"/>
      <c r="M55" s="118" t="s">
        <v>284</v>
      </c>
      <c r="N55" s="10"/>
      <c r="O55" s="10"/>
      <c r="P55" s="114"/>
      <c r="Q55" s="114" t="s">
        <v>384</v>
      </c>
      <c r="R55" s="119"/>
      <c r="S55" s="119"/>
      <c r="T55" s="120"/>
      <c r="U55" s="121"/>
      <c r="V55" s="119"/>
      <c r="W55" s="119"/>
      <c r="X55" s="120"/>
      <c r="Y55" s="121"/>
      <c r="Z55" s="129"/>
      <c r="AA55" s="122"/>
      <c r="AB55" s="114"/>
      <c r="AC55" s="114"/>
      <c r="AD55" s="114"/>
      <c r="AE55" s="114"/>
      <c r="AF55" s="114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4"/>
      <c r="BF55" s="124"/>
      <c r="BG55" s="123"/>
      <c r="BH55" s="123"/>
      <c r="BI55" s="116"/>
      <c r="BJ55" s="118"/>
      <c r="BK55" s="118"/>
      <c r="BL55" s="118"/>
      <c r="BM55" s="118"/>
      <c r="BN55" s="125"/>
      <c r="BO55" s="118"/>
      <c r="BP55" s="118"/>
      <c r="BQ55" s="118"/>
      <c r="BR55" s="118"/>
      <c r="BS55" s="125"/>
      <c r="BT55" s="118"/>
      <c r="BU55" s="118"/>
      <c r="BV55" s="118"/>
      <c r="BW55" s="118"/>
      <c r="BX55" s="125"/>
      <c r="BY55" s="118"/>
      <c r="BZ55" s="118"/>
      <c r="CA55" s="118"/>
      <c r="CB55" s="118"/>
      <c r="CC55" s="125"/>
      <c r="CD55" s="118"/>
      <c r="CE55" s="114"/>
    </row>
    <row r="56" spans="1:83" s="6" customFormat="1" ht="15.5" x14ac:dyDescent="0.35">
      <c r="A56" s="113">
        <v>45</v>
      </c>
      <c r="B56" s="126" t="str">
        <f>HYPERLINK("https://sitonline.vs.ch/environnement/eaux_superficielles/fr/#/?locale=fr&amp;prelevement=SEN-985&amp;scale=4500","SEN-985")</f>
        <v>SEN-985</v>
      </c>
      <c r="C56" s="114"/>
      <c r="D56" s="114"/>
      <c r="E56" s="115">
        <v>2586966</v>
      </c>
      <c r="F56" s="115"/>
      <c r="G56" s="115">
        <v>1104045</v>
      </c>
      <c r="H56" s="115"/>
      <c r="I56" s="115">
        <v>2398</v>
      </c>
      <c r="J56" s="116"/>
      <c r="K56" s="117"/>
      <c r="L56" s="118"/>
      <c r="M56" s="118" t="s">
        <v>284</v>
      </c>
      <c r="N56" s="10"/>
      <c r="O56" s="10"/>
      <c r="P56" s="114"/>
      <c r="Q56" s="114" t="s">
        <v>384</v>
      </c>
      <c r="R56" s="119"/>
      <c r="S56" s="119"/>
      <c r="T56" s="120"/>
      <c r="U56" s="121"/>
      <c r="V56" s="119"/>
      <c r="W56" s="119"/>
      <c r="X56" s="120"/>
      <c r="Y56" s="121"/>
      <c r="Z56" s="129"/>
      <c r="AA56" s="122"/>
      <c r="AB56" s="114"/>
      <c r="AC56" s="114"/>
      <c r="AD56" s="114"/>
      <c r="AE56" s="114"/>
      <c r="AF56" s="114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4"/>
      <c r="BF56" s="124"/>
      <c r="BG56" s="123"/>
      <c r="BH56" s="123"/>
      <c r="BI56" s="116"/>
      <c r="BJ56" s="118"/>
      <c r="BK56" s="118"/>
      <c r="BL56" s="118"/>
      <c r="BM56" s="118"/>
      <c r="BN56" s="125"/>
      <c r="BO56" s="118"/>
      <c r="BP56" s="118"/>
      <c r="BQ56" s="118"/>
      <c r="BR56" s="118"/>
      <c r="BS56" s="125"/>
      <c r="BT56" s="118"/>
      <c r="BU56" s="118"/>
      <c r="BV56" s="118"/>
      <c r="BW56" s="118"/>
      <c r="BX56" s="125"/>
      <c r="BY56" s="118"/>
      <c r="BZ56" s="118"/>
      <c r="CA56" s="118"/>
      <c r="CB56" s="118"/>
      <c r="CC56" s="125"/>
      <c r="CD56" s="118"/>
      <c r="CE56" s="114"/>
    </row>
    <row r="57" spans="1:83" s="6" customFormat="1" ht="15.5" x14ac:dyDescent="0.35">
      <c r="A57" s="113">
        <v>46</v>
      </c>
      <c r="B57" s="126" t="str">
        <f>HYPERLINK("https://sitonline.vs.ch/environnement/eaux_superficielles/fr/#/?locale=fr&amp;prelevement=SEN-993&amp;scale=4500","SEN-993")</f>
        <v>SEN-993</v>
      </c>
      <c r="C57" s="114"/>
      <c r="D57" s="114"/>
      <c r="E57" s="115">
        <v>2584571</v>
      </c>
      <c r="F57" s="115"/>
      <c r="G57" s="115">
        <v>1105148</v>
      </c>
      <c r="H57" s="115"/>
      <c r="I57" s="115">
        <v>1666</v>
      </c>
      <c r="J57" s="116"/>
      <c r="K57" s="117"/>
      <c r="L57" s="118"/>
      <c r="M57" s="118" t="s">
        <v>284</v>
      </c>
      <c r="N57" s="10"/>
      <c r="O57" s="10"/>
      <c r="P57" s="114"/>
      <c r="Q57" s="114" t="s">
        <v>384</v>
      </c>
      <c r="R57" s="119"/>
      <c r="S57" s="119"/>
      <c r="T57" s="120"/>
      <c r="U57" s="121"/>
      <c r="V57" s="119"/>
      <c r="W57" s="119"/>
      <c r="X57" s="120"/>
      <c r="Y57" s="121"/>
      <c r="Z57" s="129"/>
      <c r="AA57" s="122"/>
      <c r="AB57" s="114"/>
      <c r="AC57" s="114"/>
      <c r="AD57" s="114"/>
      <c r="AE57" s="114"/>
      <c r="AF57" s="114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4"/>
      <c r="BF57" s="124"/>
      <c r="BG57" s="123"/>
      <c r="BH57" s="123"/>
      <c r="BI57" s="116"/>
      <c r="BJ57" s="118"/>
      <c r="BK57" s="118"/>
      <c r="BL57" s="118"/>
      <c r="BM57" s="118"/>
      <c r="BN57" s="125"/>
      <c r="BO57" s="118"/>
      <c r="BP57" s="118"/>
      <c r="BQ57" s="118"/>
      <c r="BR57" s="118"/>
      <c r="BS57" s="125"/>
      <c r="BT57" s="118"/>
      <c r="BU57" s="118"/>
      <c r="BV57" s="118"/>
      <c r="BW57" s="118"/>
      <c r="BX57" s="125"/>
      <c r="BY57" s="118"/>
      <c r="BZ57" s="118"/>
      <c r="CA57" s="118"/>
      <c r="CB57" s="118"/>
      <c r="CC57" s="125"/>
      <c r="CD57" s="118"/>
      <c r="CE57" s="114"/>
    </row>
    <row r="58" spans="1:83" s="6" customFormat="1" ht="15.5" x14ac:dyDescent="0.35">
      <c r="A58" s="113">
        <v>47</v>
      </c>
      <c r="B58" s="126" t="str">
        <f>HYPERLINK("https://sitonline.vs.ch/environnement/eaux_superficielles/fr/#/?locale=fr&amp;prelevement=SEN-994&amp;scale=4500","SEN-994")</f>
        <v>SEN-994</v>
      </c>
      <c r="C58" s="114"/>
      <c r="D58" s="114"/>
      <c r="E58" s="115">
        <v>2585259</v>
      </c>
      <c r="F58" s="115"/>
      <c r="G58" s="115">
        <v>1105101</v>
      </c>
      <c r="H58" s="115"/>
      <c r="I58" s="115">
        <v>1897</v>
      </c>
      <c r="J58" s="116"/>
      <c r="K58" s="117" t="s">
        <v>408</v>
      </c>
      <c r="L58" s="118"/>
      <c r="M58" s="118" t="s">
        <v>284</v>
      </c>
      <c r="N58" s="10"/>
      <c r="O58" s="10"/>
      <c r="P58" s="114"/>
      <c r="Q58" s="114" t="s">
        <v>384</v>
      </c>
      <c r="R58" s="119"/>
      <c r="S58" s="119"/>
      <c r="T58" s="120"/>
      <c r="U58" s="121"/>
      <c r="V58" s="119"/>
      <c r="W58" s="119"/>
      <c r="X58" s="120"/>
      <c r="Y58" s="121"/>
      <c r="Z58" s="129"/>
      <c r="AA58" s="122"/>
      <c r="AB58" s="114"/>
      <c r="AC58" s="114"/>
      <c r="AD58" s="114"/>
      <c r="AE58" s="114"/>
      <c r="AF58" s="114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4"/>
      <c r="BF58" s="124"/>
      <c r="BG58" s="123"/>
      <c r="BH58" s="123"/>
      <c r="BI58" s="116"/>
      <c r="BJ58" s="118"/>
      <c r="BK58" s="118"/>
      <c r="BL58" s="118"/>
      <c r="BM58" s="118"/>
      <c r="BN58" s="125"/>
      <c r="BO58" s="118"/>
      <c r="BP58" s="118"/>
      <c r="BQ58" s="118"/>
      <c r="BR58" s="118"/>
      <c r="BS58" s="125"/>
      <c r="BT58" s="118"/>
      <c r="BU58" s="118"/>
      <c r="BV58" s="118"/>
      <c r="BW58" s="118"/>
      <c r="BX58" s="125"/>
      <c r="BY58" s="118"/>
      <c r="BZ58" s="118"/>
      <c r="CA58" s="118"/>
      <c r="CB58" s="118"/>
      <c r="CC58" s="125"/>
      <c r="CD58" s="118"/>
      <c r="CE58" s="114"/>
    </row>
    <row r="59" spans="1:83" s="6" customFormat="1" ht="15.5" x14ac:dyDescent="0.35">
      <c r="A59" s="113">
        <v>48</v>
      </c>
      <c r="B59" s="126" t="str">
        <f>HYPERLINK("https://sitonline.vs.ch/environnement/eaux_superficielles/fr/#/?locale=fr&amp;prelevement=SEN-995&amp;scale=4500","SEN-995")</f>
        <v>SEN-995</v>
      </c>
      <c r="C59" s="114"/>
      <c r="D59" s="114"/>
      <c r="E59" s="115">
        <v>2585534</v>
      </c>
      <c r="F59" s="115"/>
      <c r="G59" s="115">
        <v>1101549</v>
      </c>
      <c r="H59" s="115"/>
      <c r="I59" s="115">
        <v>1335</v>
      </c>
      <c r="J59" s="116"/>
      <c r="K59" s="117" t="s">
        <v>397</v>
      </c>
      <c r="L59" s="118"/>
      <c r="M59" s="118" t="s">
        <v>284</v>
      </c>
      <c r="N59" s="10"/>
      <c r="O59" s="10"/>
      <c r="P59" s="114"/>
      <c r="Q59" s="114" t="s">
        <v>384</v>
      </c>
      <c r="R59" s="119"/>
      <c r="S59" s="119"/>
      <c r="T59" s="120"/>
      <c r="U59" s="121"/>
      <c r="V59" s="119"/>
      <c r="W59" s="119"/>
      <c r="X59" s="120"/>
      <c r="Y59" s="121"/>
      <c r="Z59" s="129"/>
      <c r="AA59" s="122"/>
      <c r="AB59" s="114"/>
      <c r="AC59" s="114"/>
      <c r="AD59" s="114"/>
      <c r="AE59" s="114"/>
      <c r="AF59" s="114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4"/>
      <c r="BF59" s="124"/>
      <c r="BG59" s="123"/>
      <c r="BH59" s="123"/>
      <c r="BI59" s="116"/>
      <c r="BJ59" s="118"/>
      <c r="BK59" s="118"/>
      <c r="BL59" s="118"/>
      <c r="BM59" s="118"/>
      <c r="BN59" s="125"/>
      <c r="BO59" s="118"/>
      <c r="BP59" s="118"/>
      <c r="BQ59" s="118"/>
      <c r="BR59" s="118"/>
      <c r="BS59" s="125"/>
      <c r="BT59" s="118"/>
      <c r="BU59" s="118"/>
      <c r="BV59" s="118"/>
      <c r="BW59" s="118"/>
      <c r="BX59" s="125"/>
      <c r="BY59" s="118"/>
      <c r="BZ59" s="118"/>
      <c r="CA59" s="118"/>
      <c r="CB59" s="118"/>
      <c r="CC59" s="125"/>
      <c r="CD59" s="118"/>
      <c r="CE59" s="114"/>
    </row>
    <row r="60" spans="1:83" s="6" customFormat="1" ht="15.5" x14ac:dyDescent="0.35">
      <c r="A60" s="113">
        <v>49</v>
      </c>
      <c r="B60" s="126" t="str">
        <f>HYPERLINK("https://sitonline.vs.ch/environnement/eaux_superficielles/fr/#/?locale=fr&amp;prelevement=SEN-997&amp;scale=4500","SEN-997")</f>
        <v>SEN-997</v>
      </c>
      <c r="C60" s="114"/>
      <c r="D60" s="114"/>
      <c r="E60" s="115">
        <v>2582981</v>
      </c>
      <c r="F60" s="115"/>
      <c r="G60" s="115">
        <v>1106710</v>
      </c>
      <c r="H60" s="115"/>
      <c r="I60" s="115">
        <v>1890</v>
      </c>
      <c r="J60" s="116"/>
      <c r="K60" s="117"/>
      <c r="L60" s="118"/>
      <c r="M60" s="118" t="s">
        <v>284</v>
      </c>
      <c r="N60" s="10"/>
      <c r="O60" s="10"/>
      <c r="P60" s="114"/>
      <c r="Q60" s="114" t="s">
        <v>384</v>
      </c>
      <c r="R60" s="119"/>
      <c r="S60" s="119"/>
      <c r="T60" s="120"/>
      <c r="U60" s="121"/>
      <c r="V60" s="119"/>
      <c r="W60" s="119"/>
      <c r="X60" s="120"/>
      <c r="Y60" s="121"/>
      <c r="Z60" s="129"/>
      <c r="AA60" s="122"/>
      <c r="AB60" s="114"/>
      <c r="AC60" s="114"/>
      <c r="AD60" s="114"/>
      <c r="AE60" s="114"/>
      <c r="AF60" s="114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4"/>
      <c r="BF60" s="124"/>
      <c r="BG60" s="123"/>
      <c r="BH60" s="123"/>
      <c r="BI60" s="116"/>
      <c r="BJ60" s="118"/>
      <c r="BK60" s="118"/>
      <c r="BL60" s="118"/>
      <c r="BM60" s="118"/>
      <c r="BN60" s="125"/>
      <c r="BO60" s="118"/>
      <c r="BP60" s="118"/>
      <c r="BQ60" s="118"/>
      <c r="BR60" s="118"/>
      <c r="BS60" s="125"/>
      <c r="BT60" s="118"/>
      <c r="BU60" s="118"/>
      <c r="BV60" s="118"/>
      <c r="BW60" s="118"/>
      <c r="BX60" s="125"/>
      <c r="BY60" s="118"/>
      <c r="BZ60" s="118"/>
      <c r="CA60" s="118"/>
      <c r="CB60" s="118"/>
      <c r="CC60" s="125"/>
      <c r="CD60" s="118"/>
      <c r="CE60" s="114"/>
    </row>
    <row r="61" spans="1:83" s="6" customFormat="1" ht="15.5" x14ac:dyDescent="0.35">
      <c r="A61" s="113">
        <v>50</v>
      </c>
      <c r="B61" s="126" t="str">
        <f>HYPERLINK("https://sitonline.vs.ch/environnement/eaux_superficielles/fr/#/?locale=fr&amp;prelevement=SEN-998&amp;scale=4500","SEN-998")</f>
        <v>SEN-998</v>
      </c>
      <c r="C61" s="114"/>
      <c r="D61" s="114"/>
      <c r="E61" s="115">
        <v>2583480</v>
      </c>
      <c r="F61" s="115"/>
      <c r="G61" s="115">
        <v>1102180</v>
      </c>
      <c r="H61" s="115"/>
      <c r="I61" s="115">
        <v>839</v>
      </c>
      <c r="J61" s="116"/>
      <c r="K61" s="117" t="s">
        <v>414</v>
      </c>
      <c r="L61" s="118"/>
      <c r="M61" s="118" t="s">
        <v>284</v>
      </c>
      <c r="N61" s="10"/>
      <c r="O61" s="10"/>
      <c r="P61" s="114"/>
      <c r="Q61" s="114" t="s">
        <v>384</v>
      </c>
      <c r="R61" s="119"/>
      <c r="S61" s="119"/>
      <c r="T61" s="120"/>
      <c r="U61" s="121"/>
      <c r="V61" s="119"/>
      <c r="W61" s="119"/>
      <c r="X61" s="120"/>
      <c r="Y61" s="121"/>
      <c r="Z61" s="129"/>
      <c r="AA61" s="122"/>
      <c r="AB61" s="114"/>
      <c r="AC61" s="114"/>
      <c r="AD61" s="114"/>
      <c r="AE61" s="114"/>
      <c r="AF61" s="114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4"/>
      <c r="BF61" s="124"/>
      <c r="BG61" s="123"/>
      <c r="BH61" s="123"/>
      <c r="BI61" s="116"/>
      <c r="BJ61" s="118"/>
      <c r="BK61" s="118"/>
      <c r="BL61" s="118"/>
      <c r="BM61" s="118"/>
      <c r="BN61" s="125"/>
      <c r="BO61" s="118"/>
      <c r="BP61" s="118"/>
      <c r="BQ61" s="118"/>
      <c r="BR61" s="118"/>
      <c r="BS61" s="125"/>
      <c r="BT61" s="118"/>
      <c r="BU61" s="118"/>
      <c r="BV61" s="118"/>
      <c r="BW61" s="118"/>
      <c r="BX61" s="125"/>
      <c r="BY61" s="118"/>
      <c r="BZ61" s="118"/>
      <c r="CA61" s="118"/>
      <c r="CB61" s="118"/>
      <c r="CC61" s="125"/>
      <c r="CD61" s="118"/>
      <c r="CE61" s="114"/>
    </row>
    <row r="62" spans="1:83" s="6" customFormat="1" ht="15.5" x14ac:dyDescent="0.35">
      <c r="A62" s="113">
        <v>51</v>
      </c>
      <c r="B62" s="126" t="str">
        <f>HYPERLINK("https://sitonline.vs.ch/environnement/eaux_superficielles/fr/#/?locale=fr&amp;prelevement=SEN-999&amp;scale=4500","SEN-999")</f>
        <v>SEN-999</v>
      </c>
      <c r="C62" s="114"/>
      <c r="D62" s="114"/>
      <c r="E62" s="115">
        <v>2583550</v>
      </c>
      <c r="F62" s="115"/>
      <c r="G62" s="115">
        <v>1104615</v>
      </c>
      <c r="H62" s="115"/>
      <c r="I62" s="115">
        <v>1365</v>
      </c>
      <c r="J62" s="116"/>
      <c r="K62" s="117" t="s">
        <v>408</v>
      </c>
      <c r="L62" s="118"/>
      <c r="M62" s="118" t="s">
        <v>284</v>
      </c>
      <c r="N62" s="10"/>
      <c r="O62" s="10"/>
      <c r="P62" s="114"/>
      <c r="Q62" s="114" t="s">
        <v>384</v>
      </c>
      <c r="R62" s="119"/>
      <c r="S62" s="119"/>
      <c r="T62" s="120"/>
      <c r="U62" s="121"/>
      <c r="V62" s="119"/>
      <c r="W62" s="119"/>
      <c r="X62" s="120"/>
      <c r="Y62" s="121"/>
      <c r="Z62" s="129"/>
      <c r="AA62" s="122"/>
      <c r="AB62" s="114"/>
      <c r="AC62" s="114"/>
      <c r="AD62" s="114"/>
      <c r="AE62" s="114"/>
      <c r="AF62" s="114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4"/>
      <c r="BF62" s="124"/>
      <c r="BG62" s="123"/>
      <c r="BH62" s="123"/>
      <c r="BI62" s="116"/>
      <c r="BJ62" s="118"/>
      <c r="BK62" s="118"/>
      <c r="BL62" s="118"/>
      <c r="BM62" s="118"/>
      <c r="BN62" s="125"/>
      <c r="BO62" s="118"/>
      <c r="BP62" s="118"/>
      <c r="BQ62" s="118"/>
      <c r="BR62" s="118"/>
      <c r="BS62" s="125"/>
      <c r="BT62" s="118"/>
      <c r="BU62" s="118"/>
      <c r="BV62" s="118"/>
      <c r="BW62" s="118"/>
      <c r="BX62" s="125"/>
      <c r="BY62" s="118"/>
      <c r="BZ62" s="118"/>
      <c r="CA62" s="118"/>
      <c r="CB62" s="118"/>
      <c r="CC62" s="125"/>
      <c r="CD62" s="118"/>
      <c r="CE62" s="114"/>
    </row>
    <row r="63" spans="1:83" s="6" customFormat="1" ht="15.5" x14ac:dyDescent="0.35">
      <c r="A63" s="113">
        <v>52</v>
      </c>
      <c r="B63" s="126" t="str">
        <f>HYPERLINK("https://sitonline.vs.ch/environnement/eaux_superficielles/fr/#/?locale=fr&amp;prelevement=SFH-101&amp;scale=4500","SFH-101")</f>
        <v>SFH-101</v>
      </c>
      <c r="C63" s="114"/>
      <c r="D63" s="114" t="s">
        <v>416</v>
      </c>
      <c r="E63" s="115">
        <v>2590154</v>
      </c>
      <c r="F63" s="115"/>
      <c r="G63" s="115">
        <v>1097650</v>
      </c>
      <c r="H63" s="115"/>
      <c r="I63" s="115">
        <v>1490</v>
      </c>
      <c r="J63" s="116"/>
      <c r="K63" s="117" t="s">
        <v>360</v>
      </c>
      <c r="L63" s="118"/>
      <c r="M63" s="118" t="s">
        <v>285</v>
      </c>
      <c r="N63" s="10"/>
      <c r="O63" s="10"/>
      <c r="P63" s="114"/>
      <c r="Q63" s="114" t="s">
        <v>356</v>
      </c>
      <c r="R63" s="119"/>
      <c r="S63" s="119"/>
      <c r="T63" s="120"/>
      <c r="U63" s="121"/>
      <c r="V63" s="119"/>
      <c r="W63" s="119"/>
      <c r="X63" s="120"/>
      <c r="Y63" s="121"/>
      <c r="Z63" s="129"/>
      <c r="AA63" s="122"/>
      <c r="AB63" s="114"/>
      <c r="AC63" s="114"/>
      <c r="AD63" s="114"/>
      <c r="AE63" s="114"/>
      <c r="AF63" s="114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4"/>
      <c r="BF63" s="124"/>
      <c r="BG63" s="123"/>
      <c r="BH63" s="123"/>
      <c r="BI63" s="116"/>
      <c r="BJ63" s="118"/>
      <c r="BK63" s="118"/>
      <c r="BL63" s="118"/>
      <c r="BM63" s="118"/>
      <c r="BN63" s="125"/>
      <c r="BO63" s="118"/>
      <c r="BP63" s="118"/>
      <c r="BQ63" s="118"/>
      <c r="BR63" s="118"/>
      <c r="BS63" s="125"/>
      <c r="BT63" s="118"/>
      <c r="BU63" s="118"/>
      <c r="BV63" s="118"/>
      <c r="BW63" s="118"/>
      <c r="BX63" s="125"/>
      <c r="BY63" s="118"/>
      <c r="BZ63" s="118"/>
      <c r="CA63" s="118"/>
      <c r="CB63" s="118"/>
      <c r="CC63" s="125"/>
      <c r="CD63" s="118"/>
      <c r="CE63" s="114"/>
    </row>
    <row r="64" spans="1:83" s="6" customFormat="1" ht="15.5" x14ac:dyDescent="0.35">
      <c r="A64" s="113">
        <v>53</v>
      </c>
      <c r="B64" s="126" t="str">
        <f>HYPERLINK("https://sitonline.vs.ch/environnement/eaux_superficielles/fr/#/?locale=fr&amp;prelevement=SEN-1379&amp;scale=4500","SEN-1379")</f>
        <v>SEN-1379</v>
      </c>
      <c r="C64" s="114"/>
      <c r="D64" s="114" t="s">
        <v>396</v>
      </c>
      <c r="E64" s="115">
        <v>2582577</v>
      </c>
      <c r="F64" s="115"/>
      <c r="G64" s="115">
        <v>1097840</v>
      </c>
      <c r="H64" s="115"/>
      <c r="I64" s="115">
        <v>1940</v>
      </c>
      <c r="J64" s="116"/>
      <c r="K64" s="117" t="s">
        <v>417</v>
      </c>
      <c r="L64" s="118"/>
      <c r="M64" s="118" t="s">
        <v>285</v>
      </c>
      <c r="N64" s="10"/>
      <c r="O64" s="10"/>
      <c r="P64" s="114"/>
      <c r="Q64" s="114" t="s">
        <v>418</v>
      </c>
      <c r="R64" s="119"/>
      <c r="S64" s="119"/>
      <c r="T64" s="120"/>
      <c r="U64" s="121"/>
      <c r="V64" s="119"/>
      <c r="W64" s="119" t="s">
        <v>277</v>
      </c>
      <c r="X64" s="120">
        <v>42615</v>
      </c>
      <c r="Y64" s="121">
        <v>80</v>
      </c>
      <c r="Z64" s="129" t="s">
        <v>425</v>
      </c>
      <c r="AA64" s="122"/>
      <c r="AB64" s="114"/>
      <c r="AC64" s="114"/>
      <c r="AD64" s="114"/>
      <c r="AE64" s="114"/>
      <c r="AF64" s="114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4"/>
      <c r="BF64" s="124"/>
      <c r="BG64" s="123"/>
      <c r="BH64" s="123"/>
      <c r="BI64" s="116"/>
      <c r="BJ64" s="118"/>
      <c r="BK64" s="118"/>
      <c r="BL64" s="118"/>
      <c r="BM64" s="118"/>
      <c r="BN64" s="125"/>
      <c r="BO64" s="118"/>
      <c r="BP64" s="118"/>
      <c r="BQ64" s="118"/>
      <c r="BR64" s="118"/>
      <c r="BS64" s="125"/>
      <c r="BT64" s="118"/>
      <c r="BU64" s="118"/>
      <c r="BV64" s="118"/>
      <c r="BW64" s="118"/>
      <c r="BX64" s="125"/>
      <c r="BY64" s="118"/>
      <c r="BZ64" s="118"/>
      <c r="CA64" s="118"/>
      <c r="CB64" s="118"/>
      <c r="CC64" s="125"/>
      <c r="CD64" s="118"/>
      <c r="CE64" s="114"/>
    </row>
    <row r="65" spans="1:83" s="6" customFormat="1" ht="15.5" x14ac:dyDescent="0.35">
      <c r="A65" s="113">
        <v>54</v>
      </c>
      <c r="B65" s="126" t="str">
        <f>HYPERLINK("https://sitonline.vs.ch/environnement/eaux_superficielles/fr/#/?locale=fr&amp;prelevement=SEN-1554&amp;scale=4500","SEN-1554")</f>
        <v>SEN-1554</v>
      </c>
      <c r="C65" s="114"/>
      <c r="D65" s="114" t="s">
        <v>419</v>
      </c>
      <c r="E65" s="115">
        <v>2589766</v>
      </c>
      <c r="F65" s="115"/>
      <c r="G65" s="115">
        <v>1097998</v>
      </c>
      <c r="H65" s="115"/>
      <c r="I65" s="115">
        <v>1490</v>
      </c>
      <c r="J65" s="116"/>
      <c r="K65" s="117" t="s">
        <v>355</v>
      </c>
      <c r="L65" s="118"/>
      <c r="M65" s="118" t="s">
        <v>285</v>
      </c>
      <c r="N65" s="10"/>
      <c r="O65" s="10"/>
      <c r="P65" s="114"/>
      <c r="Q65" s="114" t="s">
        <v>420</v>
      </c>
      <c r="R65" s="119"/>
      <c r="S65" s="119"/>
      <c r="T65" s="120"/>
      <c r="U65" s="121"/>
      <c r="V65" s="119"/>
      <c r="W65" s="119"/>
      <c r="X65" s="120"/>
      <c r="Y65" s="121"/>
      <c r="Z65" s="129"/>
      <c r="AA65" s="122"/>
      <c r="AB65" s="114"/>
      <c r="AC65" s="114"/>
      <c r="AD65" s="114"/>
      <c r="AE65" s="114"/>
      <c r="AF65" s="114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4"/>
      <c r="BF65" s="124"/>
      <c r="BG65" s="123"/>
      <c r="BH65" s="123"/>
      <c r="BI65" s="116"/>
      <c r="BJ65" s="118"/>
      <c r="BK65" s="118"/>
      <c r="BL65" s="118"/>
      <c r="BM65" s="118"/>
      <c r="BN65" s="125"/>
      <c r="BO65" s="118"/>
      <c r="BP65" s="118"/>
      <c r="BQ65" s="118"/>
      <c r="BR65" s="118"/>
      <c r="BS65" s="125"/>
      <c r="BT65" s="118"/>
      <c r="BU65" s="118"/>
      <c r="BV65" s="118"/>
      <c r="BW65" s="118"/>
      <c r="BX65" s="125"/>
      <c r="BY65" s="118"/>
      <c r="BZ65" s="118"/>
      <c r="CA65" s="118"/>
      <c r="CB65" s="118"/>
      <c r="CC65" s="125"/>
      <c r="CD65" s="118"/>
      <c r="CE65" s="114"/>
    </row>
    <row r="66" spans="1:83" s="6" customFormat="1" ht="15.5" x14ac:dyDescent="0.35">
      <c r="A66" s="113">
        <v>55</v>
      </c>
      <c r="B66" s="126" t="str">
        <f>HYPERLINK("https://sitonline.vs.ch/environnement/eaux_superficielles/fr/#/?locale=fr&amp;prelevement=SEN-1380&amp;scale=4500","SEN-1380")</f>
        <v>SEN-1380</v>
      </c>
      <c r="C66" s="114"/>
      <c r="D66" s="114" t="s">
        <v>396</v>
      </c>
      <c r="E66" s="115">
        <v>2582449</v>
      </c>
      <c r="F66" s="115"/>
      <c r="G66" s="115">
        <v>1098985</v>
      </c>
      <c r="H66" s="115"/>
      <c r="I66" s="115">
        <v>1770</v>
      </c>
      <c r="J66" s="116"/>
      <c r="K66" s="117" t="s">
        <v>421</v>
      </c>
      <c r="L66" s="118"/>
      <c r="M66" s="118" t="s">
        <v>285</v>
      </c>
      <c r="N66" s="10"/>
      <c r="O66" s="10"/>
      <c r="P66" s="114"/>
      <c r="Q66" s="114" t="s">
        <v>398</v>
      </c>
      <c r="R66" s="119"/>
      <c r="S66" s="119"/>
      <c r="T66" s="120"/>
      <c r="U66" s="121"/>
      <c r="V66" s="119"/>
      <c r="W66" s="119" t="s">
        <v>277</v>
      </c>
      <c r="X66" s="120">
        <v>42615</v>
      </c>
      <c r="Y66" s="121">
        <v>80</v>
      </c>
      <c r="Z66" s="129" t="s">
        <v>425</v>
      </c>
      <c r="AA66" s="122"/>
      <c r="AB66" s="114"/>
      <c r="AC66" s="114"/>
      <c r="AD66" s="114"/>
      <c r="AE66" s="114"/>
      <c r="AF66" s="114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4"/>
      <c r="BF66" s="124"/>
      <c r="BG66" s="123"/>
      <c r="BH66" s="123"/>
      <c r="BI66" s="116"/>
      <c r="BJ66" s="118"/>
      <c r="BK66" s="118"/>
      <c r="BL66" s="118"/>
      <c r="BM66" s="118"/>
      <c r="BN66" s="125"/>
      <c r="BO66" s="118"/>
      <c r="BP66" s="118"/>
      <c r="BQ66" s="118"/>
      <c r="BR66" s="118"/>
      <c r="BS66" s="125"/>
      <c r="BT66" s="118"/>
      <c r="BU66" s="118"/>
      <c r="BV66" s="118"/>
      <c r="BW66" s="118"/>
      <c r="BX66" s="125"/>
      <c r="BY66" s="118"/>
      <c r="BZ66" s="118"/>
      <c r="CA66" s="118"/>
      <c r="CB66" s="118"/>
      <c r="CC66" s="125"/>
      <c r="CD66" s="118"/>
      <c r="CE66" s="114"/>
    </row>
    <row r="67" spans="1:83" s="6" customFormat="1" ht="15.5" x14ac:dyDescent="0.35">
      <c r="A67" s="113">
        <v>56</v>
      </c>
      <c r="B67" s="126" t="str">
        <f>HYPERLINK("https://sitonline.vs.ch/environnement/eaux_superficielles/fr/#/?locale=fr&amp;prelevement=SEN-1381&amp;scale=4500","SEN-1381")</f>
        <v>SEN-1381</v>
      </c>
      <c r="C67" s="114"/>
      <c r="D67" s="114" t="s">
        <v>396</v>
      </c>
      <c r="E67" s="115">
        <v>2581739</v>
      </c>
      <c r="F67" s="115"/>
      <c r="G67" s="115">
        <v>1100043</v>
      </c>
      <c r="H67" s="115"/>
      <c r="I67" s="115">
        <v>1620</v>
      </c>
      <c r="J67" s="116"/>
      <c r="K67" s="117" t="s">
        <v>385</v>
      </c>
      <c r="L67" s="118"/>
      <c r="M67" s="118" t="s">
        <v>322</v>
      </c>
      <c r="N67" s="10"/>
      <c r="O67" s="10"/>
      <c r="P67" s="114"/>
      <c r="Q67" s="114" t="s">
        <v>398</v>
      </c>
      <c r="R67" s="119"/>
      <c r="S67" s="119"/>
      <c r="T67" s="120"/>
      <c r="U67" s="121"/>
      <c r="V67" s="119"/>
      <c r="W67" s="119" t="s">
        <v>277</v>
      </c>
      <c r="X67" s="120">
        <v>42615</v>
      </c>
      <c r="Y67" s="121">
        <v>80</v>
      </c>
      <c r="Z67" s="129" t="s">
        <v>425</v>
      </c>
      <c r="AA67" s="122"/>
      <c r="AB67" s="114"/>
      <c r="AC67" s="114"/>
      <c r="AD67" s="114"/>
      <c r="AE67" s="114"/>
      <c r="AF67" s="114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4"/>
      <c r="BF67" s="124"/>
      <c r="BG67" s="123"/>
      <c r="BH67" s="123"/>
      <c r="BI67" s="116"/>
      <c r="BJ67" s="118"/>
      <c r="BK67" s="118"/>
      <c r="BL67" s="118"/>
      <c r="BM67" s="118"/>
      <c r="BN67" s="125"/>
      <c r="BO67" s="118"/>
      <c r="BP67" s="118"/>
      <c r="BQ67" s="118"/>
      <c r="BR67" s="118"/>
      <c r="BS67" s="125"/>
      <c r="BT67" s="118"/>
      <c r="BU67" s="118"/>
      <c r="BV67" s="118"/>
      <c r="BW67" s="118"/>
      <c r="BX67" s="125"/>
      <c r="BY67" s="118"/>
      <c r="BZ67" s="118"/>
      <c r="CA67" s="118"/>
      <c r="CB67" s="118"/>
      <c r="CC67" s="125"/>
      <c r="CD67" s="118"/>
      <c r="CE67" s="114"/>
    </row>
    <row r="68" spans="1:83" s="6" customFormat="1" ht="15.5" x14ac:dyDescent="0.35">
      <c r="A68" s="113">
        <v>57</v>
      </c>
      <c r="B68" s="126" t="str">
        <f>HYPERLINK("https://sitonline.vs.ch/environnement/eaux_superficielles/fr/#/?locale=fr&amp;prelevement=SEN-1383&amp;scale=4500","SEN-1383")</f>
        <v>SEN-1383</v>
      </c>
      <c r="C68" s="114"/>
      <c r="D68" s="114" t="s">
        <v>404</v>
      </c>
      <c r="E68" s="115">
        <v>2583379</v>
      </c>
      <c r="F68" s="115"/>
      <c r="G68" s="115">
        <v>1097133</v>
      </c>
      <c r="H68" s="115"/>
      <c r="I68" s="115">
        <v>1995</v>
      </c>
      <c r="J68" s="116"/>
      <c r="K68" s="117" t="s">
        <v>422</v>
      </c>
      <c r="L68" s="118"/>
      <c r="M68" s="118" t="s">
        <v>285</v>
      </c>
      <c r="N68" s="10"/>
      <c r="O68" s="10"/>
      <c r="P68" s="114"/>
      <c r="Q68" s="114" t="s">
        <v>398</v>
      </c>
      <c r="R68" s="119"/>
      <c r="S68" s="119"/>
      <c r="T68" s="120"/>
      <c r="U68" s="121"/>
      <c r="V68" s="119"/>
      <c r="W68" s="119" t="s">
        <v>277</v>
      </c>
      <c r="X68" s="120">
        <v>42615</v>
      </c>
      <c r="Y68" s="121">
        <v>80</v>
      </c>
      <c r="Z68" s="129" t="s">
        <v>425</v>
      </c>
      <c r="AA68" s="122"/>
      <c r="AB68" s="114"/>
      <c r="AC68" s="114"/>
      <c r="AD68" s="114"/>
      <c r="AE68" s="114"/>
      <c r="AF68" s="114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4"/>
      <c r="BF68" s="124"/>
      <c r="BG68" s="123"/>
      <c r="BH68" s="123"/>
      <c r="BI68" s="116"/>
      <c r="BJ68" s="118"/>
      <c r="BK68" s="118"/>
      <c r="BL68" s="118"/>
      <c r="BM68" s="118"/>
      <c r="BN68" s="125"/>
      <c r="BO68" s="118"/>
      <c r="BP68" s="118"/>
      <c r="BQ68" s="118"/>
      <c r="BR68" s="118"/>
      <c r="BS68" s="125"/>
      <c r="BT68" s="118"/>
      <c r="BU68" s="118"/>
      <c r="BV68" s="118"/>
      <c r="BW68" s="118"/>
      <c r="BX68" s="125"/>
      <c r="BY68" s="118"/>
      <c r="BZ68" s="118"/>
      <c r="CA68" s="118"/>
      <c r="CB68" s="118"/>
      <c r="CC68" s="125"/>
      <c r="CD68" s="118"/>
      <c r="CE68" s="114"/>
    </row>
    <row r="69" spans="1:83" s="6" customFormat="1" ht="15.5" x14ac:dyDescent="0.35">
      <c r="A69" s="113">
        <v>58</v>
      </c>
      <c r="B69" s="126" t="str">
        <f>HYPERLINK("https://sitonline.vs.ch/environnement/eaux_superficielles/fr/#/?locale=fr&amp;prelevement=SEN-1384&amp;scale=4500","SEN-1384")</f>
        <v>SEN-1384</v>
      </c>
      <c r="C69" s="114"/>
      <c r="D69" s="114" t="s">
        <v>404</v>
      </c>
      <c r="E69" s="115">
        <v>2583405</v>
      </c>
      <c r="F69" s="115"/>
      <c r="G69" s="115">
        <v>1097118</v>
      </c>
      <c r="H69" s="115"/>
      <c r="I69" s="115">
        <v>2004</v>
      </c>
      <c r="J69" s="116"/>
      <c r="K69" s="117" t="s">
        <v>423</v>
      </c>
      <c r="L69" s="118"/>
      <c r="M69" s="118" t="s">
        <v>285</v>
      </c>
      <c r="N69" s="10"/>
      <c r="O69" s="10"/>
      <c r="P69" s="114"/>
      <c r="Q69" s="114" t="s">
        <v>398</v>
      </c>
      <c r="R69" s="119"/>
      <c r="S69" s="119"/>
      <c r="T69" s="120"/>
      <c r="U69" s="121"/>
      <c r="V69" s="119"/>
      <c r="W69" s="119" t="s">
        <v>277</v>
      </c>
      <c r="X69" s="120">
        <v>42615</v>
      </c>
      <c r="Y69" s="121">
        <v>80</v>
      </c>
      <c r="Z69" s="129" t="s">
        <v>425</v>
      </c>
      <c r="AA69" s="122"/>
      <c r="AB69" s="114"/>
      <c r="AC69" s="114"/>
      <c r="AD69" s="114"/>
      <c r="AE69" s="114"/>
      <c r="AF69" s="114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4"/>
      <c r="BF69" s="124"/>
      <c r="BG69" s="123"/>
      <c r="BH69" s="123"/>
      <c r="BI69" s="116"/>
      <c r="BJ69" s="118"/>
      <c r="BK69" s="118"/>
      <c r="BL69" s="118"/>
      <c r="BM69" s="118"/>
      <c r="BN69" s="125"/>
      <c r="BO69" s="118"/>
      <c r="BP69" s="118"/>
      <c r="BQ69" s="118"/>
      <c r="BR69" s="118"/>
      <c r="BS69" s="125"/>
      <c r="BT69" s="118"/>
      <c r="BU69" s="118"/>
      <c r="BV69" s="118"/>
      <c r="BW69" s="118"/>
      <c r="BX69" s="125"/>
      <c r="BY69" s="118"/>
      <c r="BZ69" s="118"/>
      <c r="CA69" s="118"/>
      <c r="CB69" s="118"/>
      <c r="CC69" s="125"/>
      <c r="CD69" s="118"/>
      <c r="CE69" s="114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13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69">
      <formula1>"Mit ständiger Wasserführung,Keine ständiger Wasserführung"</formula1>
    </dataValidation>
    <dataValidation type="list" allowBlank="1" showInputMessage="1" showErrorMessage="1" sqref="P12:P69">
      <formula1>"Bestehend,Ausser Betrieb"</formula1>
    </dataValidation>
    <dataValidation type="list" allowBlank="1" showInputMessage="1" showErrorMessage="1" sqref="R12:R69">
      <formula1>"Bewilligung,Konzession,Andere"</formula1>
    </dataValidation>
    <dataValidation type="list" allowBlank="1" showInputMessage="1" showErrorMessage="1" sqref="W12:W69">
      <formula1>"Vorhanden,Nicht vorhanden"</formula1>
    </dataValidation>
    <dataValidation type="list" allowBlank="1" showInputMessage="1" showErrorMessage="1" sqref="AB12:AB69">
      <formula1>"In einem Gewässerlauf,In einem See,Im Grundwasser (Quelle/Grundwasserleiter)"</formula1>
    </dataValidation>
    <dataValidation type="list" allowBlank="1" showInputMessage="1" showErrorMessage="1" sqref="AC12:AC69">
      <formula1>"Mit Regulierung,Ohne Regulierung,Stausee,Pumpen,Andere (bitte angeben)"</formula1>
    </dataValidation>
    <dataValidation type="list" allowBlank="1" showInputMessage="1" showErrorMessage="1" sqref="BK12:BK69 BP12:BP69 BU12:BU69 BZ12:BZ69">
      <formula1>"Ja,Nein"</formula1>
    </dataValidation>
    <dataValidation type="list" allowBlank="1" showInputMessage="1" showErrorMessage="1" sqref="N12:N6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2023-10-16T07:36:06Z</dcterms:modified>
</cp:coreProperties>
</file>