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1" l="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<sst xmlns="http://schemas.openxmlformats.org/spreadsheetml/2006/main" count="801" uniqueCount="383">
  <si>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</si>
  <si>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</si>
  <si>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</si>
  <si>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</si>
  <si>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</si>
  <si>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</si>
  <si>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</si>
  <si>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</si>
  <si>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</si>
  <si>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</si>
  <si>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</si>
  <si>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</si>
  <si>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</si>
  <si>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</si>
  <si>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</si>
  <si>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</si>
  <si>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</si>
  <si>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</si>
  <si>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</si>
  <si>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</si>
  <si>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</si>
  <si>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</si>
  <si>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</si>
  <si>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</si>
  <si>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</si>
  <si>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</si>
  <si>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</si>
  <si>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</si>
  <si>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</si>
  <si>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</si>
  <si>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</si>
  <si>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</si>
  <si>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</si>
  <si>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</si>
  <si>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</si>
  <si>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</si>
  <si>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</si>
  <si>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</si>
  <si>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</si>
  <si>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</si>
  <si>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</si>
  <si>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</si>
  <si>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</si>
  <si>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</si>
  <si>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</si>
  <si>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</si>
  <si>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</si>
  <si>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</si>
  <si>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</si>
  <si>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</si>
  <si>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</si>
  <si>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</si>
  <si>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</si>
  <si>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</si>
  <si>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</si>
  <si>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</si>
  <si>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</si>
  <si>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</si>
  <si>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</si>
  <si>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</si>
  <si>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</si>
  <si>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</si>
  <si>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</si>
  <si>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</si>
  <si>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</si>
  <si>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</si>
  <si>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</si>
  <si>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</si>
  <si>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</si>
  <si>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</si>
  <si>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</si>
  <si>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</si>
  <si>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</si>
  <si>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</si>
  <si>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</si>
  <si>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</si>
  <si>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</si>
  <si>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</si>
  <si>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</si>
  <si>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</si>
  <si>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</si>
  <si>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</si>
  <si>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</si>
  <si>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</si>
  <si>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</si>
  <si>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</si>
  <si>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</si>
  <si>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</si>
  <si>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</si>
  <si>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</si>
  <si>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</si>
  <si>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</si>
  <si>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</si>
  <si>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</si>
  <si>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</si>
  <si>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</si>
  <si>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</si>
  <si>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</si>
  <si>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</si>
  <si>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</si>
  <si>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</si>
  <si>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</si>
  <si>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</si>
  <si>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</si>
  <si>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</si>
  <si>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</si>
  <si>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</si>
  <si>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</si>
  <si>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</si>
  <si>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</si>
  <si>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</si>
  <si>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</si>
  <si>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</si>
  <si>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</si>
  <si>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</si>
  <si>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</si>
  <si>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</si>
  <si>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</si>
  <si>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</si>
  <si>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</si>
  <si>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</si>
  <si>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</si>
  <si>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</si>
  <si>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</si>
  <si>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</si>
  <si>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</si>
  <si>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</si>
  <si>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</si>
  <si>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</si>
  <si>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</si>
  <si>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</si>
  <si>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</si>
  <si>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</si>
  <si>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</si>
  <si>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</si>
  <si>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</si>
  <si>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</si>
  <si>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</si>
  <si>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</si>
  <si>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</si>
  <si>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</si>
  <si>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</si>
  <si>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</si>
  <si>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</si>
  <si>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</si>
  <si>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</si>
  <si>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</si>
  <si>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</si>
  <si>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</si>
  <si>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</si>
  <si>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</si>
  <si>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</si>
  <si>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</si>
  <si>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</si>
  <si>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</si>
  <si>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</si>
  <si>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</si>
  <si>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</si>
  <si>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</si>
  <si>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</si>
  <si>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</si>
  <si>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</si>
  <si>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</si>
  <si>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</si>
  <si>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</si>
  <si>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</si>
  <si>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</si>
  <si>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</si>
  <si>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</si>
  <si>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</si>
  <si>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</si>
  <si>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</si>
  <si>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</si>
  <si>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</si>
  <si>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</si>
  <si>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</si>
  <si>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</si>
  <si>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</si>
  <si>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</si>
  <si>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</si>
  <si>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</si>
  <si>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</si>
  <si>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</si>
  <si>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</si>
  <si>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</si>
  <si>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</si>
  <si>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</si>
  <si>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</si>
  <si>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</si>
  <si>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</si>
  <si>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</si>
  <si>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</si>
  <si>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</si>
  <si>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</si>
  <si>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</si>
  <si>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</si>
  <si>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</si>
  <si>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</si>
  <si>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</si>
  <si>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</si>
  <si>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</si>
  <si>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</si>
  <si>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</si>
  <si>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</si>
  <si>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</si>
  <si>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</si>
  <si>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</si>
  <si>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</si>
  <si>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</si>
  <si>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</si>
  <si>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</si>
  <si>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</si>
  <si>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</si>
  <si>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</si>
  <si>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</si>
  <si>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</si>
  <si>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</si>
  <si>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</si>
  <si>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</si>
  <si>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</si>
  <si>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</si>
  <si>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</si>
  <si>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</si>
  <si>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</si>
  <si>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</si>
  <si>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</si>
  <si>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</si>
  <si>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</si>
  <si>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</si>
  <si>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</si>
  <si>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</si>
  <si>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</si>
  <si>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</si>
  <si>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</si>
  <si>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</si>
  <si>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</si>
  <si>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</si>
  <si>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</si>
  <si>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</si>
  <si>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</si>
  <si>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</si>
  <si>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</si>
  <si>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</si>
  <si>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</si>
  <si>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</si>
  <si>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</si>
  <si>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</si>
  <si>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</si>
  <si>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</si>
  <si>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</si>
  <si>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</si>
  <si>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</si>
  <si>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</si>
  <si>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</si>
  <si>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</si>
  <si>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</si>
  <si>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</si>
  <si>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</si>
  <si>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</si>
  <si>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</si>
  <si>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</si>
  <si>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</si>
  <si>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</si>
  <si>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</si>
  <si>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</si>
  <si>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</si>
  <si>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</si>
  <si>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</si>
  <si>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</si>
  <si>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</si>
  <si>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</si>
  <si>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</si>
  <si>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</si>
  <si>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</si>
  <si>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</si>
  <si>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</si>
  <si>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</si>
  <si>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</si>
  <si>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</si>
  <si>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</si>
  <si>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</si>
  <si>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</si>
  <si>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</si>
  <si>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</si>
  <si>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</si>
  <si>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</si>
  <si>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</si>
  <si>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</si>
  <si>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</si>
  <si>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</si>
  <si>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</si>
  <si>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</si>
  <si>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</si>
  <si>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</si>
  <si>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</si>
  <si>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</si>
  <si>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</si>
  <si>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</si>
  <si>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</si>
  <si>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</si>
  <si>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</si>
  <si>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</si>
  <si>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</si>
  <si>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</si>
  <si>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</si>
  <si>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</si>
  <si>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</si>
  <si>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</si>
  <si>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</si>
  <si>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</si>
  <si>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</si>
  <si>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</si>
  <si>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</si>
  <si>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</si>
  <si>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</si>
  <si>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</si>
  <si>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</si>
  <si>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</si>
  <si>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</si>
  <si>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</si>
  <si>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</si>
  <si>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</si>
  <si>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</si>
  <si>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</si>
  <si>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</si>
  <si>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</si>
  <si>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</si>
  <si>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</si>
  <si>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</si>
  <si>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</si>
  <si>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</si>
  <si>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</si>
  <si>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</si>
  <si>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</si>
  <si>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</si>
  <si>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</si>
  <si>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</si>
  <si>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</si>
  <si>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</si>
  <si>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</si>
  <si>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</si>
  <si>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</si>
  <si>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</si>
  <si>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</si>
  <si>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</si>
  <si>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</si>
  <si>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</si>
  <si>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</si>
  <si>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</si>
  <si>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</si>
  <si>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</si>
  <si>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</si>
  <si>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Troistorrents</t>
  </si>
  <si>
    <t>Inventar der Wasserentnahmen _x000D_
Troistorrents</t>
  </si>
  <si>
    <t>Pont du Pas</t>
  </si>
  <si>
    <t>Vièze</t>
  </si>
  <si>
    <t>CIMO (CIBA) Usine de Monthey SA</t>
  </si>
  <si>
    <t>Tine</t>
  </si>
  <si>
    <t>Vièze de Morgins</t>
  </si>
  <si>
    <t>proche du torrent de la Tille (RD Vièze)</t>
  </si>
  <si>
    <t>commune</t>
  </si>
  <si>
    <t>proche d'un affluent RG de la Vièze de Morgins</t>
  </si>
  <si>
    <t>proche d'un affluent du torrent de Fayot</t>
  </si>
  <si>
    <t>proche d'un affluent RG du torrent de Fayot</t>
  </si>
  <si>
    <t>proche du Ruisseau de la Chaux</t>
  </si>
  <si>
    <t>proche du Bonavau (RD de la Vièze de Morgins)</t>
  </si>
  <si>
    <t>proche du Bonavau (RD Vièze de Morgins)</t>
  </si>
  <si>
    <t>proche d'un affluent RD de la Vièze de Morgins</t>
  </si>
  <si>
    <t>La Foilleuse Télémorgins</t>
  </si>
  <si>
    <t>Télémorgins</t>
  </si>
  <si>
    <t>Vallon de Morgins</t>
  </si>
  <si>
    <t>Commune</t>
  </si>
  <si>
    <t>proche d'un affluent RD Vièze de Morgins</t>
  </si>
  <si>
    <t>proche d'un affluent RG Vièze de Morgins</t>
  </si>
  <si>
    <t>proche d'un affluent RG de la Vièze</t>
  </si>
  <si>
    <t>proche d'un affluent RD de la Vièze</t>
  </si>
  <si>
    <t>proche du Ruisseau de Cheseaux</t>
  </si>
  <si>
    <t>proche du ruisseau de Cheseaux</t>
  </si>
  <si>
    <t>Tine inférieur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</si>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</sst>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44" totalsRowShown="0" headerRowDxfId="165" dataDxfId="164" headerRowCellStyle="Milliers" dataCellStyle="Milliers">
  <autoFilter ref="A11:CE4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HYPERLINK("https://sitonline.vs.ch/environnement/eaux_superficielles/fr/#/?locale=fr&amp;prelevement=SFH-158&amp;scale=4500","SFH-158")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44" totalsRowShown="0" headerRowDxfId="82" dataDxfId="81" headerRowCellStyle="Milliers" dataCellStyle="Milliers">
  <autoFilter ref="A11:CE44"/>
  <tableColumns count="83">
    <tableColumn id="1" name="No" dataDxfId="80"/>
    <tableColumn id="4" name="Capt_IDCant" dataDxfId="79">
      <calculatedColumnFormula>HYPERLINK("https://sitonline.vs.ch/environnement/eaux_superficielles/fr/#/?locale=fr&amp;prelevement=SFH-158&amp;scale=4500","SFH-158")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HYPERLINK("https://sitonline.vs.ch/environnement/eaux_superficielles/fr/#/?locale=fr&amp;prelevement=SFH-158&amp;scale=4500","SFH-158")</f>
        <v>SFH-158</v>
      </c>
      <c r="C12" s="116"/>
      <c r="D12" s="116" t="s">
        <v>354</v>
      </c>
      <c r="E12" s="117">
        <v>2559307</v>
      </c>
      <c r="F12" s="117"/>
      <c r="G12" s="117">
        <v>1118988</v>
      </c>
      <c r="H12" s="117"/>
      <c r="I12" s="117">
        <v>706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HYPERLINK("https://sitonline.vs.ch/environnement/eaux_superficielles/fr/#/?locale=fr&amp;prelevement=SFH-163&amp;scale=4500","SFH-163")</f>
        <v>SFH-163</v>
      </c>
      <c r="C13" s="116"/>
      <c r="D13" s="116" t="s">
        <v>357</v>
      </c>
      <c r="E13" s="117">
        <v>2557097</v>
      </c>
      <c r="F13" s="117"/>
      <c r="G13" s="117">
        <v>1121166</v>
      </c>
      <c r="H13" s="117"/>
      <c r="I13" s="117">
        <v>1252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HYPERLINK("https://sitonline.vs.ch/environnement/eaux_superficielles/fr/#/?locale=fr&amp;prelevement=SEN-1066&amp;scale=4500","SEN-1066")</f>
        <v>SEN-1066</v>
      </c>
      <c r="C14" s="116"/>
      <c r="D14" s="116"/>
      <c r="E14" s="117">
        <v>2561076</v>
      </c>
      <c r="F14" s="117"/>
      <c r="G14" s="117">
        <v>1117392</v>
      </c>
      <c r="H14" s="117"/>
      <c r="I14" s="117">
        <v>1600</v>
      </c>
      <c r="J14" s="118"/>
      <c r="K14" s="119" t="s">
        <v>359</v>
      </c>
      <c r="L14" s="120"/>
      <c r="M14" s="120" t="s">
        <v>199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HYPERLINK("https://sitonline.vs.ch/environnement/eaux_superficielles/fr/#/?locale=fr&amp;prelevement=SEN-1068&amp;scale=4500","SEN-1068")</f>
        <v>SEN-1068</v>
      </c>
      <c r="C15" s="116"/>
      <c r="D15" s="116"/>
      <c r="E15" s="117">
        <v>2557907</v>
      </c>
      <c r="F15" s="117"/>
      <c r="G15" s="117">
        <v>1119575</v>
      </c>
      <c r="H15" s="117"/>
      <c r="I15" s="117">
        <v>1387</v>
      </c>
      <c r="J15" s="118"/>
      <c r="K15" s="119" t="s">
        <v>361</v>
      </c>
      <c r="L15" s="120"/>
      <c r="M15" s="120" t="s">
        <v>199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HYPERLINK("https://sitonline.vs.ch/environnement/eaux_superficielles/fr/#/?locale=fr&amp;prelevement=SEN-1071&amp;scale=4500","SEN-1071")</f>
        <v>SEN-1071</v>
      </c>
      <c r="C16" s="116"/>
      <c r="D16" s="116"/>
      <c r="E16" s="117">
        <v>2556755</v>
      </c>
      <c r="F16" s="117"/>
      <c r="G16" s="117">
        <v>1118830</v>
      </c>
      <c r="H16" s="117"/>
      <c r="I16" s="117">
        <v>1439</v>
      </c>
      <c r="J16" s="118"/>
      <c r="K16" s="119" t="s">
        <v>362</v>
      </c>
      <c r="L16" s="120"/>
      <c r="M16" s="120" t="s">
        <v>199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HYPERLINK("https://sitonline.vs.ch/environnement/eaux_superficielles/fr/#/?locale=fr&amp;prelevement=SEN-1072&amp;scale=4500","SEN-1072")</f>
        <v>SEN-1072</v>
      </c>
      <c r="C17" s="116"/>
      <c r="D17" s="116"/>
      <c r="E17" s="117">
        <v>2556610</v>
      </c>
      <c r="F17" s="117"/>
      <c r="G17" s="117">
        <v>1119325</v>
      </c>
      <c r="H17" s="117"/>
      <c r="I17" s="117">
        <v>1532</v>
      </c>
      <c r="J17" s="118"/>
      <c r="K17" s="119" t="s">
        <v>363</v>
      </c>
      <c r="L17" s="120"/>
      <c r="M17" s="120" t="s">
        <v>199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HYPERLINK("https://sitonline.vs.ch/environnement/eaux_superficielles/fr/#/?locale=fr&amp;prelevement=SEN-1074&amp;scale=4500","SEN-1074")</f>
        <v>SEN-1074</v>
      </c>
      <c r="C18" s="116"/>
      <c r="D18" s="116"/>
      <c r="E18" s="117">
        <v>2555405</v>
      </c>
      <c r="F18" s="117"/>
      <c r="G18" s="117">
        <v>1118837</v>
      </c>
      <c r="H18" s="117"/>
      <c r="I18" s="117">
        <v>1717</v>
      </c>
      <c r="J18" s="118"/>
      <c r="K18" s="119" t="s">
        <v>364</v>
      </c>
      <c r="L18" s="120"/>
      <c r="M18" s="120" t="s">
        <v>199</v>
      </c>
      <c r="N18" s="10"/>
      <c r="O18" s="10"/>
      <c r="P18" s="116"/>
      <c r="Q18" s="116" t="s">
        <v>360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HYPERLINK("https://sitonline.vs.ch/environnement/eaux_superficielles/fr/#/?locale=fr&amp;prelevement=SEN-1075&amp;scale=4500","SEN-1075")</f>
        <v>SEN-1075</v>
      </c>
      <c r="C19" s="116"/>
      <c r="D19" s="116"/>
      <c r="E19" s="117">
        <v>2554930</v>
      </c>
      <c r="F19" s="117"/>
      <c r="G19" s="117">
        <v>1118755</v>
      </c>
      <c r="H19" s="117"/>
      <c r="I19" s="117">
        <v>1793</v>
      </c>
      <c r="J19" s="118"/>
      <c r="K19" s="119" t="s">
        <v>363</v>
      </c>
      <c r="L19" s="120"/>
      <c r="M19" s="120" t="s">
        <v>199</v>
      </c>
      <c r="N19" s="10"/>
      <c r="O19" s="10"/>
      <c r="P19" s="116"/>
      <c r="Q19" s="116" t="s">
        <v>360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HYPERLINK("https://sitonline.vs.ch/environnement/eaux_superficielles/fr/#/?locale=fr&amp;prelevement=SEN-1091&amp;scale=4500","SEN-1091")</f>
        <v>SEN-1091</v>
      </c>
      <c r="C20" s="116"/>
      <c r="D20" s="116"/>
      <c r="E20" s="117">
        <v>2554041</v>
      </c>
      <c r="F20" s="117"/>
      <c r="G20" s="117">
        <v>1117735</v>
      </c>
      <c r="H20" s="117"/>
      <c r="I20" s="117">
        <v>1798</v>
      </c>
      <c r="J20" s="118"/>
      <c r="K20" s="119" t="s">
        <v>365</v>
      </c>
      <c r="L20" s="120"/>
      <c r="M20" s="120" t="s">
        <v>199</v>
      </c>
      <c r="N20" s="10"/>
      <c r="O20" s="10"/>
      <c r="P20" s="116"/>
      <c r="Q20" s="116" t="s">
        <v>360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HYPERLINK("https://sitonline.vs.ch/environnement/eaux_superficielles/fr/#/?locale=fr&amp;prelevement=SEN-1092&amp;scale=4500","SEN-1092")</f>
        <v>SEN-1092</v>
      </c>
      <c r="C21" s="116"/>
      <c r="D21" s="116"/>
      <c r="E21" s="117">
        <v>2553995</v>
      </c>
      <c r="F21" s="117"/>
      <c r="G21" s="117">
        <v>1117470</v>
      </c>
      <c r="H21" s="117"/>
      <c r="I21" s="117">
        <v>1834</v>
      </c>
      <c r="J21" s="118"/>
      <c r="K21" s="119" t="s">
        <v>366</v>
      </c>
      <c r="L21" s="120"/>
      <c r="M21" s="120" t="s">
        <v>199</v>
      </c>
      <c r="N21" s="10"/>
      <c r="O21" s="10"/>
      <c r="P21" s="116"/>
      <c r="Q21" s="116" t="s">
        <v>360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HYPERLINK("https://sitonline.vs.ch/environnement/eaux_superficielles/fr/#/?locale=fr&amp;prelevement=SEN-1094&amp;scale=4500","SEN-1094")</f>
        <v>SEN-1094</v>
      </c>
      <c r="C22" s="116"/>
      <c r="D22" s="116"/>
      <c r="E22" s="117">
        <v>2554000</v>
      </c>
      <c r="F22" s="117"/>
      <c r="G22" s="117">
        <v>1118700</v>
      </c>
      <c r="H22" s="117"/>
      <c r="I22" s="117">
        <v>1649</v>
      </c>
      <c r="J22" s="118"/>
      <c r="K22" s="119" t="s">
        <v>367</v>
      </c>
      <c r="L22" s="120"/>
      <c r="M22" s="120" t="s">
        <v>199</v>
      </c>
      <c r="N22" s="10"/>
      <c r="O22" s="10"/>
      <c r="P22" s="116"/>
      <c r="Q22" s="116" t="s">
        <v>360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HYPERLINK("https://sitonline.vs.ch/environnement/eaux_superficielles/fr/#/?locale=fr&amp;prelevement=SEN-1095&amp;scale=4500","SEN-1095")</f>
        <v>SEN-1095</v>
      </c>
      <c r="C23" s="116"/>
      <c r="D23" s="116"/>
      <c r="E23" s="117">
        <v>2554100</v>
      </c>
      <c r="F23" s="117"/>
      <c r="G23" s="117">
        <v>1119115</v>
      </c>
      <c r="H23" s="117"/>
      <c r="I23" s="117">
        <v>1589</v>
      </c>
      <c r="J23" s="118"/>
      <c r="K23" s="119" t="s">
        <v>367</v>
      </c>
      <c r="L23" s="120"/>
      <c r="M23" s="120" t="s">
        <v>199</v>
      </c>
      <c r="N23" s="10"/>
      <c r="O23" s="10"/>
      <c r="P23" s="116"/>
      <c r="Q23" s="116" t="s">
        <v>360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HYPERLINK("https://sitonline.vs.ch/environnement/eaux_superficielles/fr/#/?locale=fr&amp;prelevement=SEN-1096&amp;scale=4500","SEN-1096")</f>
        <v>SEN-1096</v>
      </c>
      <c r="C24" s="116"/>
      <c r="D24" s="116"/>
      <c r="E24" s="117">
        <v>2553995</v>
      </c>
      <c r="F24" s="117"/>
      <c r="G24" s="117">
        <v>1118490</v>
      </c>
      <c r="H24" s="117"/>
      <c r="I24" s="117">
        <v>1685</v>
      </c>
      <c r="J24" s="118"/>
      <c r="K24" s="119" t="s">
        <v>367</v>
      </c>
      <c r="L24" s="120"/>
      <c r="M24" s="120" t="s">
        <v>199</v>
      </c>
      <c r="N24" s="10"/>
      <c r="O24" s="10"/>
      <c r="P24" s="116"/>
      <c r="Q24" s="116" t="s">
        <v>360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HYPERLINK("https://sitonline.vs.ch/environnement/eaux_superficielles/fr/#/?locale=fr&amp;prelevement=SEN-1504&amp;scale=4500","SEN-1504")</f>
        <v>SEN-1504</v>
      </c>
      <c r="C25" s="116"/>
      <c r="D25" s="116" t="s">
        <v>368</v>
      </c>
      <c r="E25" s="117">
        <v>2555230</v>
      </c>
      <c r="F25" s="117"/>
      <c r="G25" s="117">
        <v>1120760</v>
      </c>
      <c r="H25" s="117"/>
      <c r="I25" s="117">
        <v>1300</v>
      </c>
      <c r="J25" s="118"/>
      <c r="K25" s="119" t="s">
        <v>358</v>
      </c>
      <c r="L25" s="120"/>
      <c r="M25" s="120" t="s">
        <v>201</v>
      </c>
      <c r="N25" s="10"/>
      <c r="O25" s="10"/>
      <c r="P25" s="116"/>
      <c r="Q25" s="116" t="s">
        <v>369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HYPERLINK("https://sitonline.vs.ch/environnement/eaux_superficielles/fr/#/?locale=fr&amp;prelevement=SEN-486&amp;scale=4500","SEN-486")</f>
        <v>SEN-486</v>
      </c>
      <c r="C26" s="116"/>
      <c r="D26" s="116" t="s">
        <v>370</v>
      </c>
      <c r="E26" s="117">
        <v>2554000</v>
      </c>
      <c r="F26" s="117"/>
      <c r="G26" s="117">
        <v>1120000</v>
      </c>
      <c r="H26" s="117"/>
      <c r="I26" s="117">
        <v>1400</v>
      </c>
      <c r="J26" s="118"/>
      <c r="K26" s="119" t="s">
        <v>358</v>
      </c>
      <c r="L26" s="120"/>
      <c r="M26" s="120" t="s">
        <v>199</v>
      </c>
      <c r="N26" s="10"/>
      <c r="O26" s="10"/>
      <c r="P26" s="116"/>
      <c r="Q26" s="116" t="s">
        <v>371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HYPERLINK("https://sitonline.vs.ch/environnement/eaux_superficielles/fr/#/?locale=fr&amp;prelevement=SEN-925&amp;scale=4500","SEN-925")</f>
        <v>SEN-925</v>
      </c>
      <c r="C27" s="116"/>
      <c r="D27" s="116"/>
      <c r="E27" s="117">
        <v>2555130</v>
      </c>
      <c r="F27" s="117"/>
      <c r="G27" s="117">
        <v>1120350</v>
      </c>
      <c r="H27" s="117"/>
      <c r="I27" s="117">
        <v>1482</v>
      </c>
      <c r="J27" s="118"/>
      <c r="K27" s="119" t="s">
        <v>372</v>
      </c>
      <c r="L27" s="120"/>
      <c r="M27" s="120" t="s">
        <v>199</v>
      </c>
      <c r="N27" s="10"/>
      <c r="O27" s="10"/>
      <c r="P27" s="116"/>
      <c r="Q27" s="116" t="s">
        <v>360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HYPERLINK("https://sitonline.vs.ch/environnement/eaux_superficielles/fr/#/?locale=fr&amp;prelevement=SEN-926&amp;scale=4500","SEN-926")</f>
        <v>SEN-926</v>
      </c>
      <c r="C28" s="116"/>
      <c r="D28" s="116"/>
      <c r="E28" s="117">
        <v>2555115</v>
      </c>
      <c r="F28" s="117"/>
      <c r="G28" s="117">
        <v>1120345</v>
      </c>
      <c r="H28" s="117"/>
      <c r="I28" s="117">
        <v>1481</v>
      </c>
      <c r="J28" s="118"/>
      <c r="K28" s="119" t="s">
        <v>372</v>
      </c>
      <c r="L28" s="120"/>
      <c r="M28" s="120" t="s">
        <v>199</v>
      </c>
      <c r="N28" s="10"/>
      <c r="O28" s="10"/>
      <c r="P28" s="116"/>
      <c r="Q28" s="116" t="s">
        <v>360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HYPERLINK("https://sitonline.vs.ch/environnement/eaux_superficielles/fr/#/?locale=fr&amp;prelevement=SEN-928&amp;scale=4500","SEN-928")</f>
        <v>SEN-928</v>
      </c>
      <c r="C29" s="116"/>
      <c r="D29" s="116"/>
      <c r="E29" s="117">
        <v>2554060</v>
      </c>
      <c r="F29" s="117"/>
      <c r="G29" s="117">
        <v>1120695</v>
      </c>
      <c r="H29" s="117"/>
      <c r="I29" s="117">
        <v>1494</v>
      </c>
      <c r="J29" s="118"/>
      <c r="K29" s="119" t="s">
        <v>373</v>
      </c>
      <c r="L29" s="120"/>
      <c r="M29" s="120" t="s">
        <v>199</v>
      </c>
      <c r="N29" s="10"/>
      <c r="O29" s="10"/>
      <c r="P29" s="116"/>
      <c r="Q29" s="116" t="s">
        <v>360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HYPERLINK("https://sitonline.vs.ch/environnement/eaux_superficielles/fr/#/?locale=fr&amp;prelevement=SEN-904&amp;scale=4500","SEN-904")</f>
        <v>SEN-904</v>
      </c>
      <c r="C30" s="116"/>
      <c r="D30" s="116"/>
      <c r="E30" s="117">
        <v>2560405</v>
      </c>
      <c r="F30" s="117"/>
      <c r="G30" s="117">
        <v>1122410</v>
      </c>
      <c r="H30" s="117"/>
      <c r="I30" s="117">
        <v>933</v>
      </c>
      <c r="J30" s="118"/>
      <c r="K30" s="119" t="s">
        <v>374</v>
      </c>
      <c r="L30" s="120"/>
      <c r="M30" s="120" t="s">
        <v>199</v>
      </c>
      <c r="N30" s="10"/>
      <c r="O30" s="10"/>
      <c r="P30" s="116"/>
      <c r="Q30" s="116" t="s">
        <v>360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HYPERLINK("https://sitonline.vs.ch/environnement/eaux_superficielles/fr/#/?locale=fr&amp;prelevement=SEN-905&amp;scale=4500","SEN-905")</f>
        <v>SEN-905</v>
      </c>
      <c r="C31" s="116"/>
      <c r="D31" s="116"/>
      <c r="E31" s="117">
        <v>2560440</v>
      </c>
      <c r="F31" s="117"/>
      <c r="G31" s="117">
        <v>1122380</v>
      </c>
      <c r="H31" s="117"/>
      <c r="I31" s="117">
        <v>916</v>
      </c>
      <c r="J31" s="118"/>
      <c r="K31" s="119" t="s">
        <v>374</v>
      </c>
      <c r="L31" s="120"/>
      <c r="M31" s="120" t="s">
        <v>199</v>
      </c>
      <c r="N31" s="10"/>
      <c r="O31" s="10"/>
      <c r="P31" s="116"/>
      <c r="Q31" s="116" t="s">
        <v>360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HYPERLINK("https://sitonline.vs.ch/environnement/eaux_superficielles/fr/#/?locale=fr&amp;prelevement=SEN-908&amp;scale=4500","SEN-908")</f>
        <v>SEN-908</v>
      </c>
      <c r="C32" s="116"/>
      <c r="D32" s="116"/>
      <c r="E32" s="117">
        <v>2561105</v>
      </c>
      <c r="F32" s="117"/>
      <c r="G32" s="117">
        <v>1120530</v>
      </c>
      <c r="H32" s="117"/>
      <c r="I32" s="117">
        <v>721</v>
      </c>
      <c r="J32" s="118"/>
      <c r="K32" s="119" t="s">
        <v>375</v>
      </c>
      <c r="L32" s="120"/>
      <c r="M32" s="120" t="s">
        <v>199</v>
      </c>
      <c r="N32" s="10"/>
      <c r="O32" s="10"/>
      <c r="P32" s="116"/>
      <c r="Q32" s="116" t="s">
        <v>360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HYPERLINK("https://sitonline.vs.ch/environnement/eaux_superficielles/fr/#/?locale=fr&amp;prelevement=SEN-909&amp;scale=4500","SEN-909")</f>
        <v>SEN-909</v>
      </c>
      <c r="C33" s="116"/>
      <c r="D33" s="116"/>
      <c r="E33" s="117">
        <v>2560945</v>
      </c>
      <c r="F33" s="117"/>
      <c r="G33" s="117">
        <v>1121065</v>
      </c>
      <c r="H33" s="117"/>
      <c r="I33" s="117">
        <v>635</v>
      </c>
      <c r="J33" s="118"/>
      <c r="K33" s="119" t="s">
        <v>376</v>
      </c>
      <c r="L33" s="120"/>
      <c r="M33" s="120" t="s">
        <v>199</v>
      </c>
      <c r="N33" s="10"/>
      <c r="O33" s="10"/>
      <c r="P33" s="116"/>
      <c r="Q33" s="116" t="s">
        <v>360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HYPERLINK("https://sitonline.vs.ch/environnement/eaux_superficielles/fr/#/?locale=fr&amp;prelevement=SEN-911&amp;scale=4500","SEN-911")</f>
        <v>SEN-911</v>
      </c>
      <c r="C34" s="116"/>
      <c r="D34" s="116"/>
      <c r="E34" s="117">
        <v>2558300</v>
      </c>
      <c r="F34" s="117"/>
      <c r="G34" s="117">
        <v>1120300</v>
      </c>
      <c r="H34" s="117"/>
      <c r="I34" s="117">
        <v>1263</v>
      </c>
      <c r="J34" s="118"/>
      <c r="K34" s="119" t="s">
        <v>367</v>
      </c>
      <c r="L34" s="120"/>
      <c r="M34" s="120" t="s">
        <v>199</v>
      </c>
      <c r="N34" s="10"/>
      <c r="O34" s="10"/>
      <c r="P34" s="116"/>
      <c r="Q34" s="116" t="s">
        <v>360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115">
        <v>24</v>
      </c>
      <c r="B35" s="128" t="str">
        <f>HYPERLINK("https://sitonline.vs.ch/environnement/eaux_superficielles/fr/#/?locale=fr&amp;prelevement=SEN-912&amp;scale=4500","SEN-912")</f>
        <v>SEN-912</v>
      </c>
      <c r="C35" s="116"/>
      <c r="D35" s="116"/>
      <c r="E35" s="117">
        <v>2559315</v>
      </c>
      <c r="F35" s="117"/>
      <c r="G35" s="117">
        <v>1121196</v>
      </c>
      <c r="H35" s="117"/>
      <c r="I35" s="117">
        <v>1217</v>
      </c>
      <c r="J35" s="118"/>
      <c r="K35" s="119" t="s">
        <v>377</v>
      </c>
      <c r="L35" s="120"/>
      <c r="M35" s="120" t="s">
        <v>199</v>
      </c>
      <c r="N35" s="10"/>
      <c r="O35" s="10"/>
      <c r="P35" s="116"/>
      <c r="Q35" s="116" t="s">
        <v>360</v>
      </c>
      <c r="R35" s="121"/>
      <c r="S35" s="121"/>
      <c r="T35" s="122"/>
      <c r="U35" s="123"/>
      <c r="V35" s="121"/>
      <c r="W35" s="121"/>
      <c r="X35" s="122"/>
      <c r="Y35" s="123"/>
      <c r="Z35" s="121"/>
      <c r="AA35" s="124"/>
      <c r="AB35" s="116"/>
      <c r="AC35" s="116"/>
      <c r="AD35" s="116"/>
      <c r="AE35" s="116"/>
      <c r="AF35" s="116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6"/>
      <c r="BF35" s="126"/>
      <c r="BG35" s="125"/>
      <c r="BH35" s="125"/>
      <c r="BI35" s="118"/>
      <c r="BJ35" s="120"/>
      <c r="BK35" s="120"/>
      <c r="BL35" s="120"/>
      <c r="BM35" s="120"/>
      <c r="BN35" s="127"/>
      <c r="BO35" s="120"/>
      <c r="BP35" s="120"/>
      <c r="BQ35" s="120"/>
      <c r="BR35" s="120"/>
      <c r="BS35" s="127"/>
      <c r="BT35" s="120"/>
      <c r="BU35" s="120"/>
      <c r="BV35" s="120"/>
      <c r="BW35" s="120"/>
      <c r="BX35" s="127"/>
      <c r="BY35" s="120"/>
      <c r="BZ35" s="120"/>
      <c r="CA35" s="120"/>
      <c r="CB35" s="120"/>
      <c r="CC35" s="127"/>
      <c r="CD35" s="120"/>
      <c r="CE35" s="116"/>
    </row>
    <row r="36" spans="1:83" s="6" customFormat="1" ht="15.5" x14ac:dyDescent="0.35">
      <c r="A36" s="115">
        <v>25</v>
      </c>
      <c r="B36" s="128" t="str">
        <f>HYPERLINK("https://sitonline.vs.ch/environnement/eaux_superficielles/fr/#/?locale=fr&amp;prelevement=SEN-913&amp;scale=4500","SEN-913")</f>
        <v>SEN-913</v>
      </c>
      <c r="C36" s="116"/>
      <c r="D36" s="116"/>
      <c r="E36" s="117">
        <v>2557200</v>
      </c>
      <c r="F36" s="117"/>
      <c r="G36" s="117">
        <v>1121415</v>
      </c>
      <c r="H36" s="117"/>
      <c r="I36" s="117">
        <v>1340</v>
      </c>
      <c r="J36" s="118"/>
      <c r="K36" s="119" t="s">
        <v>361</v>
      </c>
      <c r="L36" s="120"/>
      <c r="M36" s="120" t="s">
        <v>199</v>
      </c>
      <c r="N36" s="10"/>
      <c r="O36" s="10"/>
      <c r="P36" s="116"/>
      <c r="Q36" s="116" t="s">
        <v>360</v>
      </c>
      <c r="R36" s="121"/>
      <c r="S36" s="121"/>
      <c r="T36" s="122"/>
      <c r="U36" s="123"/>
      <c r="V36" s="121"/>
      <c r="W36" s="121"/>
      <c r="X36" s="122"/>
      <c r="Y36" s="123"/>
      <c r="Z36" s="121"/>
      <c r="AA36" s="124"/>
      <c r="AB36" s="116"/>
      <c r="AC36" s="116"/>
      <c r="AD36" s="116"/>
      <c r="AE36" s="116"/>
      <c r="AF36" s="116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126"/>
      <c r="BG36" s="125"/>
      <c r="BH36" s="125"/>
      <c r="BI36" s="118"/>
      <c r="BJ36" s="120"/>
      <c r="BK36" s="120"/>
      <c r="BL36" s="120"/>
      <c r="BM36" s="120"/>
      <c r="BN36" s="127"/>
      <c r="BO36" s="120"/>
      <c r="BP36" s="120"/>
      <c r="BQ36" s="120"/>
      <c r="BR36" s="120"/>
      <c r="BS36" s="127"/>
      <c r="BT36" s="120"/>
      <c r="BU36" s="120"/>
      <c r="BV36" s="120"/>
      <c r="BW36" s="120"/>
      <c r="BX36" s="127"/>
      <c r="BY36" s="120"/>
      <c r="BZ36" s="120"/>
      <c r="CA36" s="120"/>
      <c r="CB36" s="120"/>
      <c r="CC36" s="127"/>
      <c r="CD36" s="120"/>
      <c r="CE36" s="116"/>
    </row>
    <row r="37" spans="1:83" s="6" customFormat="1" ht="15.5" x14ac:dyDescent="0.35">
      <c r="A37" s="115">
        <v>26</v>
      </c>
      <c r="B37" s="128" t="str">
        <f>HYPERLINK("https://sitonline.vs.ch/environnement/eaux_superficielles/fr/#/?locale=fr&amp;prelevement=SEN-917&amp;scale=4500","SEN-917")</f>
        <v>SEN-917</v>
      </c>
      <c r="C37" s="116"/>
      <c r="D37" s="116"/>
      <c r="E37" s="117">
        <v>2555350</v>
      </c>
      <c r="F37" s="117"/>
      <c r="G37" s="117">
        <v>1118817</v>
      </c>
      <c r="H37" s="117"/>
      <c r="I37" s="117">
        <v>1724</v>
      </c>
      <c r="J37" s="118"/>
      <c r="K37" s="119" t="s">
        <v>364</v>
      </c>
      <c r="L37" s="120"/>
      <c r="M37" s="120" t="s">
        <v>199</v>
      </c>
      <c r="N37" s="10"/>
      <c r="O37" s="10"/>
      <c r="P37" s="116"/>
      <c r="Q37" s="116" t="s">
        <v>360</v>
      </c>
      <c r="R37" s="121"/>
      <c r="S37" s="121"/>
      <c r="T37" s="122"/>
      <c r="U37" s="123"/>
      <c r="V37" s="121"/>
      <c r="W37" s="121"/>
      <c r="X37" s="122"/>
      <c r="Y37" s="123"/>
      <c r="Z37" s="121"/>
      <c r="AA37" s="124"/>
      <c r="AB37" s="116"/>
      <c r="AC37" s="116"/>
      <c r="AD37" s="116"/>
      <c r="AE37" s="116"/>
      <c r="AF37" s="116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6"/>
      <c r="BF37" s="126"/>
      <c r="BG37" s="125"/>
      <c r="BH37" s="125"/>
      <c r="BI37" s="118"/>
      <c r="BJ37" s="120"/>
      <c r="BK37" s="120"/>
      <c r="BL37" s="120"/>
      <c r="BM37" s="120"/>
      <c r="BN37" s="127"/>
      <c r="BO37" s="120"/>
      <c r="BP37" s="120"/>
      <c r="BQ37" s="120"/>
      <c r="BR37" s="120"/>
      <c r="BS37" s="127"/>
      <c r="BT37" s="120"/>
      <c r="BU37" s="120"/>
      <c r="BV37" s="120"/>
      <c r="BW37" s="120"/>
      <c r="BX37" s="127"/>
      <c r="BY37" s="120"/>
      <c r="BZ37" s="120"/>
      <c r="CA37" s="120"/>
      <c r="CB37" s="120"/>
      <c r="CC37" s="127"/>
      <c r="CD37" s="120"/>
      <c r="CE37" s="116"/>
    </row>
    <row r="38" spans="1:83" s="6" customFormat="1" ht="15.5" x14ac:dyDescent="0.35">
      <c r="A38" s="115">
        <v>27</v>
      </c>
      <c r="B38" s="128" t="str">
        <f>HYPERLINK("https://sitonline.vs.ch/environnement/eaux_superficielles/fr/#/?locale=fr&amp;prelevement=SEN-918&amp;scale=4500","SEN-918")</f>
        <v>SEN-918</v>
      </c>
      <c r="C38" s="116"/>
      <c r="D38" s="116"/>
      <c r="E38" s="117">
        <v>2555380</v>
      </c>
      <c r="F38" s="117"/>
      <c r="G38" s="117">
        <v>1118835</v>
      </c>
      <c r="H38" s="117"/>
      <c r="I38" s="117">
        <v>1719</v>
      </c>
      <c r="J38" s="118"/>
      <c r="K38" s="119" t="s">
        <v>364</v>
      </c>
      <c r="L38" s="120"/>
      <c r="M38" s="120" t="s">
        <v>199</v>
      </c>
      <c r="N38" s="10"/>
      <c r="O38" s="10"/>
      <c r="P38" s="116"/>
      <c r="Q38" s="116" t="s">
        <v>360</v>
      </c>
      <c r="R38" s="121"/>
      <c r="S38" s="121"/>
      <c r="T38" s="122"/>
      <c r="U38" s="123"/>
      <c r="V38" s="121"/>
      <c r="W38" s="121"/>
      <c r="X38" s="122"/>
      <c r="Y38" s="123"/>
      <c r="Z38" s="121"/>
      <c r="AA38" s="124"/>
      <c r="AB38" s="116"/>
      <c r="AC38" s="116"/>
      <c r="AD38" s="116"/>
      <c r="AE38" s="116"/>
      <c r="AF38" s="116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6"/>
      <c r="BF38" s="126"/>
      <c r="BG38" s="125"/>
      <c r="BH38" s="125"/>
      <c r="BI38" s="118"/>
      <c r="BJ38" s="120"/>
      <c r="BK38" s="120"/>
      <c r="BL38" s="120"/>
      <c r="BM38" s="120"/>
      <c r="BN38" s="127"/>
      <c r="BO38" s="120"/>
      <c r="BP38" s="120"/>
      <c r="BQ38" s="120"/>
      <c r="BR38" s="120"/>
      <c r="BS38" s="127"/>
      <c r="BT38" s="120"/>
      <c r="BU38" s="120"/>
      <c r="BV38" s="120"/>
      <c r="BW38" s="120"/>
      <c r="BX38" s="127"/>
      <c r="BY38" s="120"/>
      <c r="BZ38" s="120"/>
      <c r="CA38" s="120"/>
      <c r="CB38" s="120"/>
      <c r="CC38" s="127"/>
      <c r="CD38" s="120"/>
      <c r="CE38" s="116"/>
    </row>
    <row r="39" spans="1:83" s="6" customFormat="1" ht="15.5" x14ac:dyDescent="0.35">
      <c r="A39" s="115">
        <v>28</v>
      </c>
      <c r="B39" s="128" t="str">
        <f>HYPERLINK("https://sitonline.vs.ch/environnement/eaux_superficielles/fr/#/?locale=fr&amp;prelevement=SEN-919&amp;scale=4500","SEN-919")</f>
        <v>SEN-919</v>
      </c>
      <c r="C39" s="116"/>
      <c r="D39" s="116"/>
      <c r="E39" s="117">
        <v>2554804</v>
      </c>
      <c r="F39" s="117"/>
      <c r="G39" s="117">
        <v>1118789</v>
      </c>
      <c r="H39" s="117"/>
      <c r="I39" s="117">
        <v>1812</v>
      </c>
      <c r="J39" s="118"/>
      <c r="K39" s="119" t="s">
        <v>363</v>
      </c>
      <c r="L39" s="120"/>
      <c r="M39" s="120" t="s">
        <v>199</v>
      </c>
      <c r="N39" s="10"/>
      <c r="O39" s="10"/>
      <c r="P39" s="116"/>
      <c r="Q39" s="116" t="s">
        <v>360</v>
      </c>
      <c r="R39" s="121"/>
      <c r="S39" s="121"/>
      <c r="T39" s="122"/>
      <c r="U39" s="123"/>
      <c r="V39" s="121"/>
      <c r="W39" s="121"/>
      <c r="X39" s="122"/>
      <c r="Y39" s="123"/>
      <c r="Z39" s="121"/>
      <c r="AA39" s="124"/>
      <c r="AB39" s="116"/>
      <c r="AC39" s="116"/>
      <c r="AD39" s="116"/>
      <c r="AE39" s="116"/>
      <c r="AF39" s="116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6"/>
      <c r="BF39" s="126"/>
      <c r="BG39" s="125"/>
      <c r="BH39" s="125"/>
      <c r="BI39" s="118"/>
      <c r="BJ39" s="120"/>
      <c r="BK39" s="120"/>
      <c r="BL39" s="120"/>
      <c r="BM39" s="120"/>
      <c r="BN39" s="127"/>
      <c r="BO39" s="120"/>
      <c r="BP39" s="120"/>
      <c r="BQ39" s="120"/>
      <c r="BR39" s="120"/>
      <c r="BS39" s="127"/>
      <c r="BT39" s="120"/>
      <c r="BU39" s="120"/>
      <c r="BV39" s="120"/>
      <c r="BW39" s="120"/>
      <c r="BX39" s="127"/>
      <c r="BY39" s="120"/>
      <c r="BZ39" s="120"/>
      <c r="CA39" s="120"/>
      <c r="CB39" s="120"/>
      <c r="CC39" s="127"/>
      <c r="CD39" s="120"/>
      <c r="CE39" s="116"/>
    </row>
    <row r="40" spans="1:83" s="6" customFormat="1" ht="15.5" x14ac:dyDescent="0.35">
      <c r="A40" s="115">
        <v>29</v>
      </c>
      <c r="B40" s="128" t="str">
        <f>HYPERLINK("https://sitonline.vs.ch/environnement/eaux_superficielles/fr/#/?locale=fr&amp;prelevement=SEN-920&amp;scale=4500","SEN-920")</f>
        <v>SEN-920</v>
      </c>
      <c r="C40" s="116"/>
      <c r="D40" s="116"/>
      <c r="E40" s="117">
        <v>2556315</v>
      </c>
      <c r="F40" s="117"/>
      <c r="G40" s="117">
        <v>1120237</v>
      </c>
      <c r="H40" s="117"/>
      <c r="I40" s="117">
        <v>1569</v>
      </c>
      <c r="J40" s="118"/>
      <c r="K40" s="119" t="s">
        <v>367</v>
      </c>
      <c r="L40" s="120"/>
      <c r="M40" s="120" t="s">
        <v>199</v>
      </c>
      <c r="N40" s="10"/>
      <c r="O40" s="10"/>
      <c r="P40" s="116"/>
      <c r="Q40" s="116" t="s">
        <v>360</v>
      </c>
      <c r="R40" s="121"/>
      <c r="S40" s="121"/>
      <c r="T40" s="122"/>
      <c r="U40" s="123"/>
      <c r="V40" s="121"/>
      <c r="W40" s="121"/>
      <c r="X40" s="122"/>
      <c r="Y40" s="123"/>
      <c r="Z40" s="121"/>
      <c r="AA40" s="124"/>
      <c r="AB40" s="116"/>
      <c r="AC40" s="116"/>
      <c r="AD40" s="116"/>
      <c r="AE40" s="116"/>
      <c r="AF40" s="116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6"/>
      <c r="BF40" s="126"/>
      <c r="BG40" s="125"/>
      <c r="BH40" s="125"/>
      <c r="BI40" s="118"/>
      <c r="BJ40" s="120"/>
      <c r="BK40" s="120"/>
      <c r="BL40" s="120"/>
      <c r="BM40" s="120"/>
      <c r="BN40" s="127"/>
      <c r="BO40" s="120"/>
      <c r="BP40" s="120"/>
      <c r="BQ40" s="120"/>
      <c r="BR40" s="120"/>
      <c r="BS40" s="127"/>
      <c r="BT40" s="120"/>
      <c r="BU40" s="120"/>
      <c r="BV40" s="120"/>
      <c r="BW40" s="120"/>
      <c r="BX40" s="127"/>
      <c r="BY40" s="120"/>
      <c r="BZ40" s="120"/>
      <c r="CA40" s="120"/>
      <c r="CB40" s="120"/>
      <c r="CC40" s="127"/>
      <c r="CD40" s="120"/>
      <c r="CE40" s="116"/>
    </row>
    <row r="41" spans="1:83" s="6" customFormat="1" ht="15.5" x14ac:dyDescent="0.35">
      <c r="A41" s="115">
        <v>30</v>
      </c>
      <c r="B41" s="128" t="str">
        <f>HYPERLINK("https://sitonline.vs.ch/environnement/eaux_superficielles/fr/#/?locale=fr&amp;prelevement=SEN-922&amp;scale=4500","SEN-922")</f>
        <v>SEN-922</v>
      </c>
      <c r="C41" s="116"/>
      <c r="D41" s="116"/>
      <c r="E41" s="117">
        <v>2554875</v>
      </c>
      <c r="F41" s="117"/>
      <c r="G41" s="117">
        <v>1122028</v>
      </c>
      <c r="H41" s="117"/>
      <c r="I41" s="117">
        <v>1539</v>
      </c>
      <c r="J41" s="118"/>
      <c r="K41" s="119" t="s">
        <v>361</v>
      </c>
      <c r="L41" s="120"/>
      <c r="M41" s="120" t="s">
        <v>199</v>
      </c>
      <c r="N41" s="10"/>
      <c r="O41" s="10"/>
      <c r="P41" s="116"/>
      <c r="Q41" s="116" t="s">
        <v>360</v>
      </c>
      <c r="R41" s="121"/>
      <c r="S41" s="121"/>
      <c r="T41" s="122"/>
      <c r="U41" s="123"/>
      <c r="V41" s="121"/>
      <c r="W41" s="121"/>
      <c r="X41" s="122"/>
      <c r="Y41" s="123"/>
      <c r="Z41" s="121"/>
      <c r="AA41" s="124"/>
      <c r="AB41" s="116"/>
      <c r="AC41" s="116"/>
      <c r="AD41" s="116"/>
      <c r="AE41" s="116"/>
      <c r="AF41" s="116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6"/>
      <c r="BF41" s="126"/>
      <c r="BG41" s="125"/>
      <c r="BH41" s="125"/>
      <c r="BI41" s="118"/>
      <c r="BJ41" s="120"/>
      <c r="BK41" s="120"/>
      <c r="BL41" s="120"/>
      <c r="BM41" s="120"/>
      <c r="BN41" s="127"/>
      <c r="BO41" s="120"/>
      <c r="BP41" s="120"/>
      <c r="BQ41" s="120"/>
      <c r="BR41" s="120"/>
      <c r="BS41" s="127"/>
      <c r="BT41" s="120"/>
      <c r="BU41" s="120"/>
      <c r="BV41" s="120"/>
      <c r="BW41" s="120"/>
      <c r="BX41" s="127"/>
      <c r="BY41" s="120"/>
      <c r="BZ41" s="120"/>
      <c r="CA41" s="120"/>
      <c r="CB41" s="120"/>
      <c r="CC41" s="127"/>
      <c r="CD41" s="120"/>
      <c r="CE41" s="116"/>
    </row>
    <row r="42" spans="1:83" s="6" customFormat="1" ht="15.5" x14ac:dyDescent="0.35">
      <c r="A42" s="115">
        <v>31</v>
      </c>
      <c r="B42" s="128" t="str">
        <f>HYPERLINK("https://sitonline.vs.ch/environnement/eaux_superficielles/fr/#/?locale=fr&amp;prelevement=SEN-923&amp;scale=4500","SEN-923")</f>
        <v>SEN-923</v>
      </c>
      <c r="C42" s="116"/>
      <c r="D42" s="116"/>
      <c r="E42" s="117">
        <v>2554915</v>
      </c>
      <c r="F42" s="117"/>
      <c r="G42" s="117">
        <v>1121740</v>
      </c>
      <c r="H42" s="117"/>
      <c r="I42" s="117">
        <v>1478</v>
      </c>
      <c r="J42" s="118"/>
      <c r="K42" s="119" t="s">
        <v>361</v>
      </c>
      <c r="L42" s="120"/>
      <c r="M42" s="120" t="s">
        <v>199</v>
      </c>
      <c r="N42" s="10"/>
      <c r="O42" s="10"/>
      <c r="P42" s="116"/>
      <c r="Q42" s="116" t="s">
        <v>360</v>
      </c>
      <c r="R42" s="121"/>
      <c r="S42" s="121"/>
      <c r="T42" s="122"/>
      <c r="U42" s="123"/>
      <c r="V42" s="121"/>
      <c r="W42" s="121"/>
      <c r="X42" s="122"/>
      <c r="Y42" s="123"/>
      <c r="Z42" s="121"/>
      <c r="AA42" s="124"/>
      <c r="AB42" s="116"/>
      <c r="AC42" s="116"/>
      <c r="AD42" s="116"/>
      <c r="AE42" s="116"/>
      <c r="AF42" s="116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6"/>
      <c r="BF42" s="126"/>
      <c r="BG42" s="125"/>
      <c r="BH42" s="125"/>
      <c r="BI42" s="118"/>
      <c r="BJ42" s="120"/>
      <c r="BK42" s="120"/>
      <c r="BL42" s="120"/>
      <c r="BM42" s="120"/>
      <c r="BN42" s="127"/>
      <c r="BO42" s="120"/>
      <c r="BP42" s="120"/>
      <c r="BQ42" s="120"/>
      <c r="BR42" s="120"/>
      <c r="BS42" s="127"/>
      <c r="BT42" s="120"/>
      <c r="BU42" s="120"/>
      <c r="BV42" s="120"/>
      <c r="BW42" s="120"/>
      <c r="BX42" s="127"/>
      <c r="BY42" s="120"/>
      <c r="BZ42" s="120"/>
      <c r="CA42" s="120"/>
      <c r="CB42" s="120"/>
      <c r="CC42" s="127"/>
      <c r="CD42" s="120"/>
      <c r="CE42" s="116"/>
    </row>
    <row r="43" spans="1:83" s="6" customFormat="1" ht="15.5" x14ac:dyDescent="0.35">
      <c r="A43" s="115">
        <v>32</v>
      </c>
      <c r="B43" s="128" t="str">
        <f>HYPERLINK("https://sitonline.vs.ch/environnement/eaux_superficielles/fr/#/?locale=fr&amp;prelevement=SEN-924&amp;scale=4500","SEN-924")</f>
        <v>SEN-924</v>
      </c>
      <c r="C43" s="116"/>
      <c r="D43" s="116"/>
      <c r="E43" s="117">
        <v>2555275</v>
      </c>
      <c r="F43" s="117"/>
      <c r="G43" s="117">
        <v>1120405</v>
      </c>
      <c r="H43" s="117"/>
      <c r="I43" s="117">
        <v>1467</v>
      </c>
      <c r="J43" s="118"/>
      <c r="K43" s="119" t="s">
        <v>367</v>
      </c>
      <c r="L43" s="120"/>
      <c r="M43" s="120" t="s">
        <v>199</v>
      </c>
      <c r="N43" s="10"/>
      <c r="O43" s="10"/>
      <c r="P43" s="116"/>
      <c r="Q43" s="116" t="s">
        <v>360</v>
      </c>
      <c r="R43" s="121"/>
      <c r="S43" s="121"/>
      <c r="T43" s="122"/>
      <c r="U43" s="123"/>
      <c r="V43" s="121"/>
      <c r="W43" s="121"/>
      <c r="X43" s="122"/>
      <c r="Y43" s="123"/>
      <c r="Z43" s="121"/>
      <c r="AA43" s="124"/>
      <c r="AB43" s="116"/>
      <c r="AC43" s="116"/>
      <c r="AD43" s="116"/>
      <c r="AE43" s="116"/>
      <c r="AF43" s="116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6"/>
      <c r="BF43" s="126"/>
      <c r="BG43" s="125"/>
      <c r="BH43" s="125"/>
      <c r="BI43" s="118"/>
      <c r="BJ43" s="120"/>
      <c r="BK43" s="120"/>
      <c r="BL43" s="120"/>
      <c r="BM43" s="120"/>
      <c r="BN43" s="127"/>
      <c r="BO43" s="120"/>
      <c r="BP43" s="120"/>
      <c r="BQ43" s="120"/>
      <c r="BR43" s="120"/>
      <c r="BS43" s="127"/>
      <c r="BT43" s="120"/>
      <c r="BU43" s="120"/>
      <c r="BV43" s="120"/>
      <c r="BW43" s="120"/>
      <c r="BX43" s="127"/>
      <c r="BY43" s="120"/>
      <c r="BZ43" s="120"/>
      <c r="CA43" s="120"/>
      <c r="CB43" s="120"/>
      <c r="CC43" s="127"/>
      <c r="CD43" s="120"/>
      <c r="CE43" s="116"/>
    </row>
    <row r="44" spans="1:83" s="6" customFormat="1" ht="15.5" x14ac:dyDescent="0.35">
      <c r="A44" s="115">
        <v>33</v>
      </c>
      <c r="B44" s="128" t="str">
        <f>HYPERLINK("https://sitonline.vs.ch/environnement/eaux_superficielles/fr/#/?locale=fr&amp;prelevement=SEN-1385&amp;scale=4500","SEN-1385")</f>
        <v>SEN-1385</v>
      </c>
      <c r="C44" s="116"/>
      <c r="D44" s="116" t="s">
        <v>378</v>
      </c>
      <c r="E44" s="117">
        <v>2559937</v>
      </c>
      <c r="F44" s="117"/>
      <c r="G44" s="117">
        <v>1120024</v>
      </c>
      <c r="H44" s="117"/>
      <c r="I44" s="117">
        <v>744</v>
      </c>
      <c r="J44" s="118"/>
      <c r="K44" s="119" t="s">
        <v>358</v>
      </c>
      <c r="L44" s="120"/>
      <c r="M44" s="120" t="s">
        <v>204</v>
      </c>
      <c r="N44" s="10"/>
      <c r="O44" s="10"/>
      <c r="P44" s="116"/>
      <c r="Q44" s="116" t="s">
        <v>356</v>
      </c>
      <c r="R44" s="121"/>
      <c r="S44" s="121"/>
      <c r="T44" s="122"/>
      <c r="U44" s="123"/>
      <c r="V44" s="121"/>
      <c r="W44" s="121"/>
      <c r="X44" s="122"/>
      <c r="Y44" s="123"/>
      <c r="Z44" s="121"/>
      <c r="AA44" s="124"/>
      <c r="AB44" s="116"/>
      <c r="AC44" s="116"/>
      <c r="AD44" s="116"/>
      <c r="AE44" s="116"/>
      <c r="AF44" s="116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6"/>
      <c r="BF44" s="126"/>
      <c r="BG44" s="125"/>
      <c r="BH44" s="125"/>
      <c r="BI44" s="118"/>
      <c r="BJ44" s="120"/>
      <c r="BK44" s="120"/>
      <c r="BL44" s="120"/>
      <c r="BM44" s="120"/>
      <c r="BN44" s="127"/>
      <c r="BO44" s="120"/>
      <c r="BP44" s="120"/>
      <c r="BQ44" s="120"/>
      <c r="BR44" s="120"/>
      <c r="BS44" s="127"/>
      <c r="BT44" s="120"/>
      <c r="BU44" s="120"/>
      <c r="BV44" s="120"/>
      <c r="BW44" s="120"/>
      <c r="BX44" s="127"/>
      <c r="BY44" s="120"/>
      <c r="BZ44" s="120"/>
      <c r="CA44" s="120"/>
      <c r="CB44" s="120"/>
      <c r="CC44" s="127"/>
      <c r="CD44" s="120"/>
      <c r="CE44" s="116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44">
      <formula1>"Permanent,Temporaire"</formula1>
    </dataValidation>
    <dataValidation type="list" allowBlank="1" showInputMessage="1" showErrorMessage="1" sqref="P12:P44">
      <formula1>"Exploité,Non-exploité"</formula1>
    </dataValidation>
    <dataValidation type="list" allowBlank="1" showInputMessage="1" showErrorMessage="1" sqref="R12:R44">
      <formula1>"Autorisation,Concession,Autre"</formula1>
    </dataValidation>
    <dataValidation type="list" allowBlank="1" showInputMessage="1" showErrorMessage="1" sqref="W12:W44">
      <formula1>"Existant,Inexistant"</formula1>
    </dataValidation>
    <dataValidation type="list" allowBlank="1" showInputMessage="1" showErrorMessage="1" sqref="AB12:AB44">
      <formula1>"Dans un cours d'eau,Dans un plan d'eau (lac),Dans des eaux souterraines (source/nappe)"</formula1>
    </dataValidation>
    <dataValidation type="list" allowBlank="1" showInputMessage="1" showErrorMessage="1" sqref="AC12:AC44">
      <formula1>"Avec régulation,Sans régulation,Barrage,Pompage,Autre (à préciser)"</formula1>
    </dataValidation>
    <dataValidation type="list" allowBlank="1" showInputMessage="1" showErrorMessage="1" sqref="BK12:BK44 BP12:BP44 BU12:BU44 BZ12:BZ44">
      <formula1>"Oui,Non"</formula1>
    </dataValidation>
    <dataValidation type="list" allowBlank="1" showInputMessage="1" showErrorMessage="1" sqref="N12:N4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379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380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381</v>
      </c>
      <c r="M10" s="81" t="s">
        <v>232</v>
      </c>
      <c r="N10" s="70" t="s">
        <v>381</v>
      </c>
      <c r="O10" s="33" t="s">
        <v>290</v>
      </c>
      <c r="P10" s="70" t="s">
        <v>381</v>
      </c>
      <c r="Q10" s="83" t="s">
        <v>240</v>
      </c>
      <c r="R10" s="94" t="s">
        <v>381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381</v>
      </c>
      <c r="AC10" s="70" t="s">
        <v>381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381</v>
      </c>
      <c r="BL10" s="73" t="s">
        <v>271</v>
      </c>
      <c r="BM10" s="73" t="s">
        <v>382</v>
      </c>
      <c r="BN10" s="210"/>
      <c r="BO10" s="208"/>
      <c r="BP10" s="71" t="s">
        <v>381</v>
      </c>
      <c r="BQ10" s="73" t="s">
        <v>271</v>
      </c>
      <c r="BR10" s="73" t="s">
        <v>382</v>
      </c>
      <c r="BS10" s="210"/>
      <c r="BT10" s="208"/>
      <c r="BU10" s="71" t="s">
        <v>381</v>
      </c>
      <c r="BV10" s="73" t="s">
        <v>271</v>
      </c>
      <c r="BW10" s="73" t="s">
        <v>382</v>
      </c>
      <c r="BX10" s="210"/>
      <c r="BY10" s="208"/>
      <c r="BZ10" s="71" t="s">
        <v>381</v>
      </c>
      <c r="CA10" s="73" t="s">
        <v>271</v>
      </c>
      <c r="CB10" s="73" t="s">
        <v>382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HYPERLINK("https://sitonline.vs.ch/environnement/eaux_superficielles/fr/#/?locale=fr&amp;prelevement=SFH-158&amp;scale=4500","SFH-158")</f>
        <v>SFH-158</v>
      </c>
      <c r="C12" s="116"/>
      <c r="D12" s="116" t="s">
        <v>354</v>
      </c>
      <c r="E12" s="117">
        <v>2559307</v>
      </c>
      <c r="F12" s="117"/>
      <c r="G12" s="117">
        <v>1118988</v>
      </c>
      <c r="H12" s="117"/>
      <c r="I12" s="117">
        <v>706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HYPERLINK("https://sitonline.vs.ch/environnement/eaux_superficielles/fr/#/?locale=fr&amp;prelevement=SFH-163&amp;scale=4500","SFH-163")</f>
        <v>SFH-163</v>
      </c>
      <c r="C13" s="116"/>
      <c r="D13" s="116" t="s">
        <v>357</v>
      </c>
      <c r="E13" s="117">
        <v>2557097</v>
      </c>
      <c r="F13" s="117"/>
      <c r="G13" s="117">
        <v>1121166</v>
      </c>
      <c r="H13" s="117"/>
      <c r="I13" s="117">
        <v>1252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HYPERLINK("https://sitonline.vs.ch/environnement/eaux_superficielles/fr/#/?locale=fr&amp;prelevement=SEN-1066&amp;scale=4500","SEN-1066")</f>
        <v>SEN-1066</v>
      </c>
      <c r="C14" s="116"/>
      <c r="D14" s="116"/>
      <c r="E14" s="117">
        <v>2561076</v>
      </c>
      <c r="F14" s="117"/>
      <c r="G14" s="117">
        <v>1117392</v>
      </c>
      <c r="H14" s="117"/>
      <c r="I14" s="117">
        <v>1600</v>
      </c>
      <c r="J14" s="118"/>
      <c r="K14" s="119" t="s">
        <v>359</v>
      </c>
      <c r="L14" s="120"/>
      <c r="M14" s="120" t="s">
        <v>284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HYPERLINK("https://sitonline.vs.ch/environnement/eaux_superficielles/fr/#/?locale=fr&amp;prelevement=SEN-1068&amp;scale=4500","SEN-1068")</f>
        <v>SEN-1068</v>
      </c>
      <c r="C15" s="116"/>
      <c r="D15" s="116"/>
      <c r="E15" s="117">
        <v>2557907</v>
      </c>
      <c r="F15" s="117"/>
      <c r="G15" s="117">
        <v>1119575</v>
      </c>
      <c r="H15" s="117"/>
      <c r="I15" s="117">
        <v>1387</v>
      </c>
      <c r="J15" s="118"/>
      <c r="K15" s="119" t="s">
        <v>361</v>
      </c>
      <c r="L15" s="120"/>
      <c r="M15" s="120" t="s">
        <v>284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HYPERLINK("https://sitonline.vs.ch/environnement/eaux_superficielles/fr/#/?locale=fr&amp;prelevement=SEN-1071&amp;scale=4500","SEN-1071")</f>
        <v>SEN-1071</v>
      </c>
      <c r="C16" s="116"/>
      <c r="D16" s="116"/>
      <c r="E16" s="117">
        <v>2556755</v>
      </c>
      <c r="F16" s="117"/>
      <c r="G16" s="117">
        <v>1118830</v>
      </c>
      <c r="H16" s="117"/>
      <c r="I16" s="117">
        <v>1439</v>
      </c>
      <c r="J16" s="118"/>
      <c r="K16" s="119" t="s">
        <v>362</v>
      </c>
      <c r="L16" s="120"/>
      <c r="M16" s="120" t="s">
        <v>284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HYPERLINK("https://sitonline.vs.ch/environnement/eaux_superficielles/fr/#/?locale=fr&amp;prelevement=SEN-1072&amp;scale=4500","SEN-1072")</f>
        <v>SEN-1072</v>
      </c>
      <c r="C17" s="116"/>
      <c r="D17" s="116"/>
      <c r="E17" s="117">
        <v>2556610</v>
      </c>
      <c r="F17" s="117"/>
      <c r="G17" s="117">
        <v>1119325</v>
      </c>
      <c r="H17" s="117"/>
      <c r="I17" s="117">
        <v>1532</v>
      </c>
      <c r="J17" s="118"/>
      <c r="K17" s="119" t="s">
        <v>363</v>
      </c>
      <c r="L17" s="120"/>
      <c r="M17" s="120" t="s">
        <v>284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HYPERLINK("https://sitonline.vs.ch/environnement/eaux_superficielles/fr/#/?locale=fr&amp;prelevement=SEN-1074&amp;scale=4500","SEN-1074")</f>
        <v>SEN-1074</v>
      </c>
      <c r="C18" s="116"/>
      <c r="D18" s="116"/>
      <c r="E18" s="117">
        <v>2555405</v>
      </c>
      <c r="F18" s="117"/>
      <c r="G18" s="117">
        <v>1118837</v>
      </c>
      <c r="H18" s="117"/>
      <c r="I18" s="117">
        <v>1717</v>
      </c>
      <c r="J18" s="118"/>
      <c r="K18" s="119" t="s">
        <v>364</v>
      </c>
      <c r="L18" s="120"/>
      <c r="M18" s="120" t="s">
        <v>284</v>
      </c>
      <c r="N18" s="10"/>
      <c r="O18" s="10"/>
      <c r="P18" s="116"/>
      <c r="Q18" s="116" t="s">
        <v>360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HYPERLINK("https://sitonline.vs.ch/environnement/eaux_superficielles/fr/#/?locale=fr&amp;prelevement=SEN-1075&amp;scale=4500","SEN-1075")</f>
        <v>SEN-1075</v>
      </c>
      <c r="C19" s="116"/>
      <c r="D19" s="116"/>
      <c r="E19" s="117">
        <v>2554930</v>
      </c>
      <c r="F19" s="117"/>
      <c r="G19" s="117">
        <v>1118755</v>
      </c>
      <c r="H19" s="117"/>
      <c r="I19" s="117">
        <v>1793</v>
      </c>
      <c r="J19" s="118"/>
      <c r="K19" s="119" t="s">
        <v>363</v>
      </c>
      <c r="L19" s="120"/>
      <c r="M19" s="120" t="s">
        <v>284</v>
      </c>
      <c r="N19" s="10"/>
      <c r="O19" s="10"/>
      <c r="P19" s="116"/>
      <c r="Q19" s="116" t="s">
        <v>360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HYPERLINK("https://sitonline.vs.ch/environnement/eaux_superficielles/fr/#/?locale=fr&amp;prelevement=SEN-1091&amp;scale=4500","SEN-1091")</f>
        <v>SEN-1091</v>
      </c>
      <c r="C20" s="116"/>
      <c r="D20" s="116"/>
      <c r="E20" s="117">
        <v>2554041</v>
      </c>
      <c r="F20" s="117"/>
      <c r="G20" s="117">
        <v>1117735</v>
      </c>
      <c r="H20" s="117"/>
      <c r="I20" s="117">
        <v>1798</v>
      </c>
      <c r="J20" s="118"/>
      <c r="K20" s="119" t="s">
        <v>365</v>
      </c>
      <c r="L20" s="120"/>
      <c r="M20" s="120" t="s">
        <v>284</v>
      </c>
      <c r="N20" s="10"/>
      <c r="O20" s="10"/>
      <c r="P20" s="116"/>
      <c r="Q20" s="116" t="s">
        <v>360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HYPERLINK("https://sitonline.vs.ch/environnement/eaux_superficielles/fr/#/?locale=fr&amp;prelevement=SEN-1092&amp;scale=4500","SEN-1092")</f>
        <v>SEN-1092</v>
      </c>
      <c r="C21" s="116"/>
      <c r="D21" s="116"/>
      <c r="E21" s="117">
        <v>2553995</v>
      </c>
      <c r="F21" s="117"/>
      <c r="G21" s="117">
        <v>1117470</v>
      </c>
      <c r="H21" s="117"/>
      <c r="I21" s="117">
        <v>1834</v>
      </c>
      <c r="J21" s="118"/>
      <c r="K21" s="119" t="s">
        <v>366</v>
      </c>
      <c r="L21" s="120"/>
      <c r="M21" s="120" t="s">
        <v>284</v>
      </c>
      <c r="N21" s="10"/>
      <c r="O21" s="10"/>
      <c r="P21" s="116"/>
      <c r="Q21" s="116" t="s">
        <v>360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HYPERLINK("https://sitonline.vs.ch/environnement/eaux_superficielles/fr/#/?locale=fr&amp;prelevement=SEN-1094&amp;scale=4500","SEN-1094")</f>
        <v>SEN-1094</v>
      </c>
      <c r="C22" s="116"/>
      <c r="D22" s="116"/>
      <c r="E22" s="117">
        <v>2554000</v>
      </c>
      <c r="F22" s="117"/>
      <c r="G22" s="117">
        <v>1118700</v>
      </c>
      <c r="H22" s="117"/>
      <c r="I22" s="117">
        <v>1649</v>
      </c>
      <c r="J22" s="118"/>
      <c r="K22" s="119" t="s">
        <v>367</v>
      </c>
      <c r="L22" s="120"/>
      <c r="M22" s="120" t="s">
        <v>284</v>
      </c>
      <c r="N22" s="10"/>
      <c r="O22" s="10"/>
      <c r="P22" s="116"/>
      <c r="Q22" s="116" t="s">
        <v>360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HYPERLINK("https://sitonline.vs.ch/environnement/eaux_superficielles/fr/#/?locale=fr&amp;prelevement=SEN-1095&amp;scale=4500","SEN-1095")</f>
        <v>SEN-1095</v>
      </c>
      <c r="C23" s="116"/>
      <c r="D23" s="116"/>
      <c r="E23" s="117">
        <v>2554100</v>
      </c>
      <c r="F23" s="117"/>
      <c r="G23" s="117">
        <v>1119115</v>
      </c>
      <c r="H23" s="117"/>
      <c r="I23" s="117">
        <v>1589</v>
      </c>
      <c r="J23" s="118"/>
      <c r="K23" s="119" t="s">
        <v>367</v>
      </c>
      <c r="L23" s="120"/>
      <c r="M23" s="120" t="s">
        <v>284</v>
      </c>
      <c r="N23" s="10"/>
      <c r="O23" s="10"/>
      <c r="P23" s="116"/>
      <c r="Q23" s="116" t="s">
        <v>360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HYPERLINK("https://sitonline.vs.ch/environnement/eaux_superficielles/fr/#/?locale=fr&amp;prelevement=SEN-1096&amp;scale=4500","SEN-1096")</f>
        <v>SEN-1096</v>
      </c>
      <c r="C24" s="116"/>
      <c r="D24" s="116"/>
      <c r="E24" s="117">
        <v>2553995</v>
      </c>
      <c r="F24" s="117"/>
      <c r="G24" s="117">
        <v>1118490</v>
      </c>
      <c r="H24" s="117"/>
      <c r="I24" s="117">
        <v>1685</v>
      </c>
      <c r="J24" s="118"/>
      <c r="K24" s="119" t="s">
        <v>367</v>
      </c>
      <c r="L24" s="120"/>
      <c r="M24" s="120" t="s">
        <v>284</v>
      </c>
      <c r="N24" s="10"/>
      <c r="O24" s="10"/>
      <c r="P24" s="116"/>
      <c r="Q24" s="116" t="s">
        <v>360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HYPERLINK("https://sitonline.vs.ch/environnement/eaux_superficielles/fr/#/?locale=fr&amp;prelevement=SEN-1504&amp;scale=4500","SEN-1504")</f>
        <v>SEN-1504</v>
      </c>
      <c r="C25" s="116"/>
      <c r="D25" s="116" t="s">
        <v>368</v>
      </c>
      <c r="E25" s="117">
        <v>2555230</v>
      </c>
      <c r="F25" s="117"/>
      <c r="G25" s="117">
        <v>1120760</v>
      </c>
      <c r="H25" s="117"/>
      <c r="I25" s="117">
        <v>1300</v>
      </c>
      <c r="J25" s="118"/>
      <c r="K25" s="119" t="s">
        <v>358</v>
      </c>
      <c r="L25" s="120"/>
      <c r="M25" s="120" t="s">
        <v>322</v>
      </c>
      <c r="N25" s="10"/>
      <c r="O25" s="10"/>
      <c r="P25" s="116"/>
      <c r="Q25" s="116" t="s">
        <v>369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HYPERLINK("https://sitonline.vs.ch/environnement/eaux_superficielles/fr/#/?locale=fr&amp;prelevement=SEN-486&amp;scale=4500","SEN-486")</f>
        <v>SEN-486</v>
      </c>
      <c r="C26" s="116"/>
      <c r="D26" s="116" t="s">
        <v>370</v>
      </c>
      <c r="E26" s="117">
        <v>2554000</v>
      </c>
      <c r="F26" s="117"/>
      <c r="G26" s="117">
        <v>1120000</v>
      </c>
      <c r="H26" s="117"/>
      <c r="I26" s="117">
        <v>1400</v>
      </c>
      <c r="J26" s="118"/>
      <c r="K26" s="119" t="s">
        <v>358</v>
      </c>
      <c r="L26" s="120"/>
      <c r="M26" s="120" t="s">
        <v>284</v>
      </c>
      <c r="N26" s="10"/>
      <c r="O26" s="10"/>
      <c r="P26" s="116"/>
      <c r="Q26" s="116" t="s">
        <v>371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HYPERLINK("https://sitonline.vs.ch/environnement/eaux_superficielles/fr/#/?locale=fr&amp;prelevement=SEN-925&amp;scale=4500","SEN-925")</f>
        <v>SEN-925</v>
      </c>
      <c r="C27" s="116"/>
      <c r="D27" s="116"/>
      <c r="E27" s="117">
        <v>2555130</v>
      </c>
      <c r="F27" s="117"/>
      <c r="G27" s="117">
        <v>1120350</v>
      </c>
      <c r="H27" s="117"/>
      <c r="I27" s="117">
        <v>1482</v>
      </c>
      <c r="J27" s="118"/>
      <c r="K27" s="119" t="s">
        <v>372</v>
      </c>
      <c r="L27" s="120"/>
      <c r="M27" s="120" t="s">
        <v>284</v>
      </c>
      <c r="N27" s="10"/>
      <c r="O27" s="10"/>
      <c r="P27" s="116"/>
      <c r="Q27" s="116" t="s">
        <v>360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HYPERLINK("https://sitonline.vs.ch/environnement/eaux_superficielles/fr/#/?locale=fr&amp;prelevement=SEN-926&amp;scale=4500","SEN-926")</f>
        <v>SEN-926</v>
      </c>
      <c r="C28" s="116"/>
      <c r="D28" s="116"/>
      <c r="E28" s="117">
        <v>2555115</v>
      </c>
      <c r="F28" s="117"/>
      <c r="G28" s="117">
        <v>1120345</v>
      </c>
      <c r="H28" s="117"/>
      <c r="I28" s="117">
        <v>1481</v>
      </c>
      <c r="J28" s="118"/>
      <c r="K28" s="119" t="s">
        <v>372</v>
      </c>
      <c r="L28" s="120"/>
      <c r="M28" s="120" t="s">
        <v>284</v>
      </c>
      <c r="N28" s="10"/>
      <c r="O28" s="10"/>
      <c r="P28" s="116"/>
      <c r="Q28" s="116" t="s">
        <v>360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HYPERLINK("https://sitonline.vs.ch/environnement/eaux_superficielles/fr/#/?locale=fr&amp;prelevement=SEN-928&amp;scale=4500","SEN-928")</f>
        <v>SEN-928</v>
      </c>
      <c r="C29" s="116"/>
      <c r="D29" s="116"/>
      <c r="E29" s="117">
        <v>2554060</v>
      </c>
      <c r="F29" s="117"/>
      <c r="G29" s="117">
        <v>1120695</v>
      </c>
      <c r="H29" s="117"/>
      <c r="I29" s="117">
        <v>1494</v>
      </c>
      <c r="J29" s="118"/>
      <c r="K29" s="119" t="s">
        <v>373</v>
      </c>
      <c r="L29" s="120"/>
      <c r="M29" s="120" t="s">
        <v>284</v>
      </c>
      <c r="N29" s="10"/>
      <c r="O29" s="10"/>
      <c r="P29" s="116"/>
      <c r="Q29" s="116" t="s">
        <v>360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HYPERLINK("https://sitonline.vs.ch/environnement/eaux_superficielles/fr/#/?locale=fr&amp;prelevement=SEN-904&amp;scale=4500","SEN-904")</f>
        <v>SEN-904</v>
      </c>
      <c r="C30" s="116"/>
      <c r="D30" s="116"/>
      <c r="E30" s="117">
        <v>2560405</v>
      </c>
      <c r="F30" s="117"/>
      <c r="G30" s="117">
        <v>1122410</v>
      </c>
      <c r="H30" s="117"/>
      <c r="I30" s="117">
        <v>933</v>
      </c>
      <c r="J30" s="118"/>
      <c r="K30" s="119" t="s">
        <v>374</v>
      </c>
      <c r="L30" s="120"/>
      <c r="M30" s="120" t="s">
        <v>284</v>
      </c>
      <c r="N30" s="10"/>
      <c r="O30" s="10"/>
      <c r="P30" s="116"/>
      <c r="Q30" s="116" t="s">
        <v>360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HYPERLINK("https://sitonline.vs.ch/environnement/eaux_superficielles/fr/#/?locale=fr&amp;prelevement=SEN-905&amp;scale=4500","SEN-905")</f>
        <v>SEN-905</v>
      </c>
      <c r="C31" s="116"/>
      <c r="D31" s="116"/>
      <c r="E31" s="117">
        <v>2560440</v>
      </c>
      <c r="F31" s="117"/>
      <c r="G31" s="117">
        <v>1122380</v>
      </c>
      <c r="H31" s="117"/>
      <c r="I31" s="117">
        <v>916</v>
      </c>
      <c r="J31" s="118"/>
      <c r="K31" s="119" t="s">
        <v>374</v>
      </c>
      <c r="L31" s="120"/>
      <c r="M31" s="120" t="s">
        <v>284</v>
      </c>
      <c r="N31" s="10"/>
      <c r="O31" s="10"/>
      <c r="P31" s="116"/>
      <c r="Q31" s="116" t="s">
        <v>360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HYPERLINK("https://sitonline.vs.ch/environnement/eaux_superficielles/fr/#/?locale=fr&amp;prelevement=SEN-908&amp;scale=4500","SEN-908")</f>
        <v>SEN-908</v>
      </c>
      <c r="C32" s="116"/>
      <c r="D32" s="116"/>
      <c r="E32" s="117">
        <v>2561105</v>
      </c>
      <c r="F32" s="117"/>
      <c r="G32" s="117">
        <v>1120530</v>
      </c>
      <c r="H32" s="117"/>
      <c r="I32" s="117">
        <v>721</v>
      </c>
      <c r="J32" s="118"/>
      <c r="K32" s="119" t="s">
        <v>375</v>
      </c>
      <c r="L32" s="120"/>
      <c r="M32" s="120" t="s">
        <v>284</v>
      </c>
      <c r="N32" s="10"/>
      <c r="O32" s="10"/>
      <c r="P32" s="116"/>
      <c r="Q32" s="116" t="s">
        <v>360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HYPERLINK("https://sitonline.vs.ch/environnement/eaux_superficielles/fr/#/?locale=fr&amp;prelevement=SEN-909&amp;scale=4500","SEN-909")</f>
        <v>SEN-909</v>
      </c>
      <c r="C33" s="116"/>
      <c r="D33" s="116"/>
      <c r="E33" s="117">
        <v>2560945</v>
      </c>
      <c r="F33" s="117"/>
      <c r="G33" s="117">
        <v>1121065</v>
      </c>
      <c r="H33" s="117"/>
      <c r="I33" s="117">
        <v>635</v>
      </c>
      <c r="J33" s="118"/>
      <c r="K33" s="119" t="s">
        <v>376</v>
      </c>
      <c r="L33" s="120"/>
      <c r="M33" s="120" t="s">
        <v>284</v>
      </c>
      <c r="N33" s="10"/>
      <c r="O33" s="10"/>
      <c r="P33" s="116"/>
      <c r="Q33" s="116" t="s">
        <v>360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HYPERLINK("https://sitonline.vs.ch/environnement/eaux_superficielles/fr/#/?locale=fr&amp;prelevement=SEN-911&amp;scale=4500","SEN-911")</f>
        <v>SEN-911</v>
      </c>
      <c r="C34" s="116"/>
      <c r="D34" s="116"/>
      <c r="E34" s="117">
        <v>2558300</v>
      </c>
      <c r="F34" s="117"/>
      <c r="G34" s="117">
        <v>1120300</v>
      </c>
      <c r="H34" s="117"/>
      <c r="I34" s="117">
        <v>1263</v>
      </c>
      <c r="J34" s="118"/>
      <c r="K34" s="119" t="s">
        <v>367</v>
      </c>
      <c r="L34" s="120"/>
      <c r="M34" s="120" t="s">
        <v>284</v>
      </c>
      <c r="N34" s="10"/>
      <c r="O34" s="10"/>
      <c r="P34" s="116"/>
      <c r="Q34" s="116" t="s">
        <v>360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115">
        <v>24</v>
      </c>
      <c r="B35" s="128" t="str">
        <f>HYPERLINK("https://sitonline.vs.ch/environnement/eaux_superficielles/fr/#/?locale=fr&amp;prelevement=SEN-912&amp;scale=4500","SEN-912")</f>
        <v>SEN-912</v>
      </c>
      <c r="C35" s="116"/>
      <c r="D35" s="116"/>
      <c r="E35" s="117">
        <v>2559315</v>
      </c>
      <c r="F35" s="117"/>
      <c r="G35" s="117">
        <v>1121196</v>
      </c>
      <c r="H35" s="117"/>
      <c r="I35" s="117">
        <v>1217</v>
      </c>
      <c r="J35" s="118"/>
      <c r="K35" s="119" t="s">
        <v>377</v>
      </c>
      <c r="L35" s="120"/>
      <c r="M35" s="120" t="s">
        <v>284</v>
      </c>
      <c r="N35" s="10"/>
      <c r="O35" s="10"/>
      <c r="P35" s="116"/>
      <c r="Q35" s="116" t="s">
        <v>360</v>
      </c>
      <c r="R35" s="121"/>
      <c r="S35" s="121"/>
      <c r="T35" s="122"/>
      <c r="U35" s="123"/>
      <c r="V35" s="121"/>
      <c r="W35" s="121"/>
      <c r="X35" s="122"/>
      <c r="Y35" s="123"/>
      <c r="Z35" s="121"/>
      <c r="AA35" s="124"/>
      <c r="AB35" s="116"/>
      <c r="AC35" s="116"/>
      <c r="AD35" s="116"/>
      <c r="AE35" s="116"/>
      <c r="AF35" s="116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6"/>
      <c r="BF35" s="126"/>
      <c r="BG35" s="125"/>
      <c r="BH35" s="125"/>
      <c r="BI35" s="118"/>
      <c r="BJ35" s="120"/>
      <c r="BK35" s="120"/>
      <c r="BL35" s="120"/>
      <c r="BM35" s="120"/>
      <c r="BN35" s="127"/>
      <c r="BO35" s="120"/>
      <c r="BP35" s="120"/>
      <c r="BQ35" s="120"/>
      <c r="BR35" s="120"/>
      <c r="BS35" s="127"/>
      <c r="BT35" s="120"/>
      <c r="BU35" s="120"/>
      <c r="BV35" s="120"/>
      <c r="BW35" s="120"/>
      <c r="BX35" s="127"/>
      <c r="BY35" s="120"/>
      <c r="BZ35" s="120"/>
      <c r="CA35" s="120"/>
      <c r="CB35" s="120"/>
      <c r="CC35" s="127"/>
      <c r="CD35" s="120"/>
      <c r="CE35" s="116"/>
    </row>
    <row r="36" spans="1:83" s="6" customFormat="1" ht="15.5" x14ac:dyDescent="0.35">
      <c r="A36" s="115">
        <v>25</v>
      </c>
      <c r="B36" s="128" t="str">
        <f>HYPERLINK("https://sitonline.vs.ch/environnement/eaux_superficielles/fr/#/?locale=fr&amp;prelevement=SEN-913&amp;scale=4500","SEN-913")</f>
        <v>SEN-913</v>
      </c>
      <c r="C36" s="116"/>
      <c r="D36" s="116"/>
      <c r="E36" s="117">
        <v>2557200</v>
      </c>
      <c r="F36" s="117"/>
      <c r="G36" s="117">
        <v>1121415</v>
      </c>
      <c r="H36" s="117"/>
      <c r="I36" s="117">
        <v>1340</v>
      </c>
      <c r="J36" s="118"/>
      <c r="K36" s="119" t="s">
        <v>361</v>
      </c>
      <c r="L36" s="120"/>
      <c r="M36" s="120" t="s">
        <v>284</v>
      </c>
      <c r="N36" s="10"/>
      <c r="O36" s="10"/>
      <c r="P36" s="116"/>
      <c r="Q36" s="116" t="s">
        <v>360</v>
      </c>
      <c r="R36" s="121"/>
      <c r="S36" s="121"/>
      <c r="T36" s="122"/>
      <c r="U36" s="123"/>
      <c r="V36" s="121"/>
      <c r="W36" s="121"/>
      <c r="X36" s="122"/>
      <c r="Y36" s="123"/>
      <c r="Z36" s="121"/>
      <c r="AA36" s="124"/>
      <c r="AB36" s="116"/>
      <c r="AC36" s="116"/>
      <c r="AD36" s="116"/>
      <c r="AE36" s="116"/>
      <c r="AF36" s="116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126"/>
      <c r="BG36" s="125"/>
      <c r="BH36" s="125"/>
      <c r="BI36" s="118"/>
      <c r="BJ36" s="120"/>
      <c r="BK36" s="120"/>
      <c r="BL36" s="120"/>
      <c r="BM36" s="120"/>
      <c r="BN36" s="127"/>
      <c r="BO36" s="120"/>
      <c r="BP36" s="120"/>
      <c r="BQ36" s="120"/>
      <c r="BR36" s="120"/>
      <c r="BS36" s="127"/>
      <c r="BT36" s="120"/>
      <c r="BU36" s="120"/>
      <c r="BV36" s="120"/>
      <c r="BW36" s="120"/>
      <c r="BX36" s="127"/>
      <c r="BY36" s="120"/>
      <c r="BZ36" s="120"/>
      <c r="CA36" s="120"/>
      <c r="CB36" s="120"/>
      <c r="CC36" s="127"/>
      <c r="CD36" s="120"/>
      <c r="CE36" s="116"/>
    </row>
    <row r="37" spans="1:83" s="6" customFormat="1" ht="15.5" x14ac:dyDescent="0.35">
      <c r="A37" s="115">
        <v>26</v>
      </c>
      <c r="B37" s="128" t="str">
        <f>HYPERLINK("https://sitonline.vs.ch/environnement/eaux_superficielles/fr/#/?locale=fr&amp;prelevement=SEN-917&amp;scale=4500","SEN-917")</f>
        <v>SEN-917</v>
      </c>
      <c r="C37" s="116"/>
      <c r="D37" s="116"/>
      <c r="E37" s="117">
        <v>2555350</v>
      </c>
      <c r="F37" s="117"/>
      <c r="G37" s="117">
        <v>1118817</v>
      </c>
      <c r="H37" s="117"/>
      <c r="I37" s="117">
        <v>1724</v>
      </c>
      <c r="J37" s="118"/>
      <c r="K37" s="119" t="s">
        <v>364</v>
      </c>
      <c r="L37" s="120"/>
      <c r="M37" s="120" t="s">
        <v>284</v>
      </c>
      <c r="N37" s="10"/>
      <c r="O37" s="10"/>
      <c r="P37" s="116"/>
      <c r="Q37" s="116" t="s">
        <v>360</v>
      </c>
      <c r="R37" s="121"/>
      <c r="S37" s="121"/>
      <c r="T37" s="122"/>
      <c r="U37" s="123"/>
      <c r="V37" s="121"/>
      <c r="W37" s="121"/>
      <c r="X37" s="122"/>
      <c r="Y37" s="123"/>
      <c r="Z37" s="121"/>
      <c r="AA37" s="124"/>
      <c r="AB37" s="116"/>
      <c r="AC37" s="116"/>
      <c r="AD37" s="116"/>
      <c r="AE37" s="116"/>
      <c r="AF37" s="116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6"/>
      <c r="BF37" s="126"/>
      <c r="BG37" s="125"/>
      <c r="BH37" s="125"/>
      <c r="BI37" s="118"/>
      <c r="BJ37" s="120"/>
      <c r="BK37" s="120"/>
      <c r="BL37" s="120"/>
      <c r="BM37" s="120"/>
      <c r="BN37" s="127"/>
      <c r="BO37" s="120"/>
      <c r="BP37" s="120"/>
      <c r="BQ37" s="120"/>
      <c r="BR37" s="120"/>
      <c r="BS37" s="127"/>
      <c r="BT37" s="120"/>
      <c r="BU37" s="120"/>
      <c r="BV37" s="120"/>
      <c r="BW37" s="120"/>
      <c r="BX37" s="127"/>
      <c r="BY37" s="120"/>
      <c r="BZ37" s="120"/>
      <c r="CA37" s="120"/>
      <c r="CB37" s="120"/>
      <c r="CC37" s="127"/>
      <c r="CD37" s="120"/>
      <c r="CE37" s="116"/>
    </row>
    <row r="38" spans="1:83" s="6" customFormat="1" ht="15.5" x14ac:dyDescent="0.35">
      <c r="A38" s="115">
        <v>27</v>
      </c>
      <c r="B38" s="128" t="str">
        <f>HYPERLINK("https://sitonline.vs.ch/environnement/eaux_superficielles/fr/#/?locale=fr&amp;prelevement=SEN-918&amp;scale=4500","SEN-918")</f>
        <v>SEN-918</v>
      </c>
      <c r="C38" s="116"/>
      <c r="D38" s="116"/>
      <c r="E38" s="117">
        <v>2555380</v>
      </c>
      <c r="F38" s="117"/>
      <c r="G38" s="117">
        <v>1118835</v>
      </c>
      <c r="H38" s="117"/>
      <c r="I38" s="117">
        <v>1719</v>
      </c>
      <c r="J38" s="118"/>
      <c r="K38" s="119" t="s">
        <v>364</v>
      </c>
      <c r="L38" s="120"/>
      <c r="M38" s="120" t="s">
        <v>284</v>
      </c>
      <c r="N38" s="10"/>
      <c r="O38" s="10"/>
      <c r="P38" s="116"/>
      <c r="Q38" s="116" t="s">
        <v>360</v>
      </c>
      <c r="R38" s="121"/>
      <c r="S38" s="121"/>
      <c r="T38" s="122"/>
      <c r="U38" s="123"/>
      <c r="V38" s="121"/>
      <c r="W38" s="121"/>
      <c r="X38" s="122"/>
      <c r="Y38" s="123"/>
      <c r="Z38" s="121"/>
      <c r="AA38" s="124"/>
      <c r="AB38" s="116"/>
      <c r="AC38" s="116"/>
      <c r="AD38" s="116"/>
      <c r="AE38" s="116"/>
      <c r="AF38" s="116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6"/>
      <c r="BF38" s="126"/>
      <c r="BG38" s="125"/>
      <c r="BH38" s="125"/>
      <c r="BI38" s="118"/>
      <c r="BJ38" s="120"/>
      <c r="BK38" s="120"/>
      <c r="BL38" s="120"/>
      <c r="BM38" s="120"/>
      <c r="BN38" s="127"/>
      <c r="BO38" s="120"/>
      <c r="BP38" s="120"/>
      <c r="BQ38" s="120"/>
      <c r="BR38" s="120"/>
      <c r="BS38" s="127"/>
      <c r="BT38" s="120"/>
      <c r="BU38" s="120"/>
      <c r="BV38" s="120"/>
      <c r="BW38" s="120"/>
      <c r="BX38" s="127"/>
      <c r="BY38" s="120"/>
      <c r="BZ38" s="120"/>
      <c r="CA38" s="120"/>
      <c r="CB38" s="120"/>
      <c r="CC38" s="127"/>
      <c r="CD38" s="120"/>
      <c r="CE38" s="116"/>
    </row>
    <row r="39" spans="1:83" s="6" customFormat="1" ht="15.5" x14ac:dyDescent="0.35">
      <c r="A39" s="115">
        <v>28</v>
      </c>
      <c r="B39" s="128" t="str">
        <f>HYPERLINK("https://sitonline.vs.ch/environnement/eaux_superficielles/fr/#/?locale=fr&amp;prelevement=SEN-919&amp;scale=4500","SEN-919")</f>
        <v>SEN-919</v>
      </c>
      <c r="C39" s="116"/>
      <c r="D39" s="116"/>
      <c r="E39" s="117">
        <v>2554804</v>
      </c>
      <c r="F39" s="117"/>
      <c r="G39" s="117">
        <v>1118789</v>
      </c>
      <c r="H39" s="117"/>
      <c r="I39" s="117">
        <v>1812</v>
      </c>
      <c r="J39" s="118"/>
      <c r="K39" s="119" t="s">
        <v>363</v>
      </c>
      <c r="L39" s="120"/>
      <c r="M39" s="120" t="s">
        <v>284</v>
      </c>
      <c r="N39" s="10"/>
      <c r="O39" s="10"/>
      <c r="P39" s="116"/>
      <c r="Q39" s="116" t="s">
        <v>360</v>
      </c>
      <c r="R39" s="121"/>
      <c r="S39" s="121"/>
      <c r="T39" s="122"/>
      <c r="U39" s="123"/>
      <c r="V39" s="121"/>
      <c r="W39" s="121"/>
      <c r="X39" s="122"/>
      <c r="Y39" s="123"/>
      <c r="Z39" s="121"/>
      <c r="AA39" s="124"/>
      <c r="AB39" s="116"/>
      <c r="AC39" s="116"/>
      <c r="AD39" s="116"/>
      <c r="AE39" s="116"/>
      <c r="AF39" s="116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6"/>
      <c r="BF39" s="126"/>
      <c r="BG39" s="125"/>
      <c r="BH39" s="125"/>
      <c r="BI39" s="118"/>
      <c r="BJ39" s="120"/>
      <c r="BK39" s="120"/>
      <c r="BL39" s="120"/>
      <c r="BM39" s="120"/>
      <c r="BN39" s="127"/>
      <c r="BO39" s="120"/>
      <c r="BP39" s="120"/>
      <c r="BQ39" s="120"/>
      <c r="BR39" s="120"/>
      <c r="BS39" s="127"/>
      <c r="BT39" s="120"/>
      <c r="BU39" s="120"/>
      <c r="BV39" s="120"/>
      <c r="BW39" s="120"/>
      <c r="BX39" s="127"/>
      <c r="BY39" s="120"/>
      <c r="BZ39" s="120"/>
      <c r="CA39" s="120"/>
      <c r="CB39" s="120"/>
      <c r="CC39" s="127"/>
      <c r="CD39" s="120"/>
      <c r="CE39" s="116"/>
    </row>
    <row r="40" spans="1:83" s="6" customFormat="1" ht="15.5" x14ac:dyDescent="0.35">
      <c r="A40" s="115">
        <v>29</v>
      </c>
      <c r="B40" s="128" t="str">
        <f>HYPERLINK("https://sitonline.vs.ch/environnement/eaux_superficielles/fr/#/?locale=fr&amp;prelevement=SEN-920&amp;scale=4500","SEN-920")</f>
        <v>SEN-920</v>
      </c>
      <c r="C40" s="116"/>
      <c r="D40" s="116"/>
      <c r="E40" s="117">
        <v>2556315</v>
      </c>
      <c r="F40" s="117"/>
      <c r="G40" s="117">
        <v>1120237</v>
      </c>
      <c r="H40" s="117"/>
      <c r="I40" s="117">
        <v>1569</v>
      </c>
      <c r="J40" s="118"/>
      <c r="K40" s="119" t="s">
        <v>367</v>
      </c>
      <c r="L40" s="120"/>
      <c r="M40" s="120" t="s">
        <v>284</v>
      </c>
      <c r="N40" s="10"/>
      <c r="O40" s="10"/>
      <c r="P40" s="116"/>
      <c r="Q40" s="116" t="s">
        <v>360</v>
      </c>
      <c r="R40" s="121"/>
      <c r="S40" s="121"/>
      <c r="T40" s="122"/>
      <c r="U40" s="123"/>
      <c r="V40" s="121"/>
      <c r="W40" s="121"/>
      <c r="X40" s="122"/>
      <c r="Y40" s="123"/>
      <c r="Z40" s="121"/>
      <c r="AA40" s="124"/>
      <c r="AB40" s="116"/>
      <c r="AC40" s="116"/>
      <c r="AD40" s="116"/>
      <c r="AE40" s="116"/>
      <c r="AF40" s="116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6"/>
      <c r="BF40" s="126"/>
      <c r="BG40" s="125"/>
      <c r="BH40" s="125"/>
      <c r="BI40" s="118"/>
      <c r="BJ40" s="120"/>
      <c r="BK40" s="120"/>
      <c r="BL40" s="120"/>
      <c r="BM40" s="120"/>
      <c r="BN40" s="127"/>
      <c r="BO40" s="120"/>
      <c r="BP40" s="120"/>
      <c r="BQ40" s="120"/>
      <c r="BR40" s="120"/>
      <c r="BS40" s="127"/>
      <c r="BT40" s="120"/>
      <c r="BU40" s="120"/>
      <c r="BV40" s="120"/>
      <c r="BW40" s="120"/>
      <c r="BX40" s="127"/>
      <c r="BY40" s="120"/>
      <c r="BZ40" s="120"/>
      <c r="CA40" s="120"/>
      <c r="CB40" s="120"/>
      <c r="CC40" s="127"/>
      <c r="CD40" s="120"/>
      <c r="CE40" s="116"/>
    </row>
    <row r="41" spans="1:83" s="6" customFormat="1" ht="15.5" x14ac:dyDescent="0.35">
      <c r="A41" s="115">
        <v>30</v>
      </c>
      <c r="B41" s="128" t="str">
        <f>HYPERLINK("https://sitonline.vs.ch/environnement/eaux_superficielles/fr/#/?locale=fr&amp;prelevement=SEN-922&amp;scale=4500","SEN-922")</f>
        <v>SEN-922</v>
      </c>
      <c r="C41" s="116"/>
      <c r="D41" s="116"/>
      <c r="E41" s="117">
        <v>2554875</v>
      </c>
      <c r="F41" s="117"/>
      <c r="G41" s="117">
        <v>1122028</v>
      </c>
      <c r="H41" s="117"/>
      <c r="I41" s="117">
        <v>1539</v>
      </c>
      <c r="J41" s="118"/>
      <c r="K41" s="119" t="s">
        <v>361</v>
      </c>
      <c r="L41" s="120"/>
      <c r="M41" s="120" t="s">
        <v>284</v>
      </c>
      <c r="N41" s="10"/>
      <c r="O41" s="10"/>
      <c r="P41" s="116"/>
      <c r="Q41" s="116" t="s">
        <v>360</v>
      </c>
      <c r="R41" s="121"/>
      <c r="S41" s="121"/>
      <c r="T41" s="122"/>
      <c r="U41" s="123"/>
      <c r="V41" s="121"/>
      <c r="W41" s="121"/>
      <c r="X41" s="122"/>
      <c r="Y41" s="123"/>
      <c r="Z41" s="121"/>
      <c r="AA41" s="124"/>
      <c r="AB41" s="116"/>
      <c r="AC41" s="116"/>
      <c r="AD41" s="116"/>
      <c r="AE41" s="116"/>
      <c r="AF41" s="116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6"/>
      <c r="BF41" s="126"/>
      <c r="BG41" s="125"/>
      <c r="BH41" s="125"/>
      <c r="BI41" s="118"/>
      <c r="BJ41" s="120"/>
      <c r="BK41" s="120"/>
      <c r="BL41" s="120"/>
      <c r="BM41" s="120"/>
      <c r="BN41" s="127"/>
      <c r="BO41" s="120"/>
      <c r="BP41" s="120"/>
      <c r="BQ41" s="120"/>
      <c r="BR41" s="120"/>
      <c r="BS41" s="127"/>
      <c r="BT41" s="120"/>
      <c r="BU41" s="120"/>
      <c r="BV41" s="120"/>
      <c r="BW41" s="120"/>
      <c r="BX41" s="127"/>
      <c r="BY41" s="120"/>
      <c r="BZ41" s="120"/>
      <c r="CA41" s="120"/>
      <c r="CB41" s="120"/>
      <c r="CC41" s="127"/>
      <c r="CD41" s="120"/>
      <c r="CE41" s="116"/>
    </row>
    <row r="42" spans="1:83" s="6" customFormat="1" ht="15.5" x14ac:dyDescent="0.35">
      <c r="A42" s="115">
        <v>31</v>
      </c>
      <c r="B42" s="128" t="str">
        <f>HYPERLINK("https://sitonline.vs.ch/environnement/eaux_superficielles/fr/#/?locale=fr&amp;prelevement=SEN-923&amp;scale=4500","SEN-923")</f>
        <v>SEN-923</v>
      </c>
      <c r="C42" s="116"/>
      <c r="D42" s="116"/>
      <c r="E42" s="117">
        <v>2554915</v>
      </c>
      <c r="F42" s="117"/>
      <c r="G42" s="117">
        <v>1121740</v>
      </c>
      <c r="H42" s="117"/>
      <c r="I42" s="117">
        <v>1478</v>
      </c>
      <c r="J42" s="118"/>
      <c r="K42" s="119" t="s">
        <v>361</v>
      </c>
      <c r="L42" s="120"/>
      <c r="M42" s="120" t="s">
        <v>284</v>
      </c>
      <c r="N42" s="10"/>
      <c r="O42" s="10"/>
      <c r="P42" s="116"/>
      <c r="Q42" s="116" t="s">
        <v>360</v>
      </c>
      <c r="R42" s="121"/>
      <c r="S42" s="121"/>
      <c r="T42" s="122"/>
      <c r="U42" s="123"/>
      <c r="V42" s="121"/>
      <c r="W42" s="121"/>
      <c r="X42" s="122"/>
      <c r="Y42" s="123"/>
      <c r="Z42" s="121"/>
      <c r="AA42" s="124"/>
      <c r="AB42" s="116"/>
      <c r="AC42" s="116"/>
      <c r="AD42" s="116"/>
      <c r="AE42" s="116"/>
      <c r="AF42" s="116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6"/>
      <c r="BF42" s="126"/>
      <c r="BG42" s="125"/>
      <c r="BH42" s="125"/>
      <c r="BI42" s="118"/>
      <c r="BJ42" s="120"/>
      <c r="BK42" s="120"/>
      <c r="BL42" s="120"/>
      <c r="BM42" s="120"/>
      <c r="BN42" s="127"/>
      <c r="BO42" s="120"/>
      <c r="BP42" s="120"/>
      <c r="BQ42" s="120"/>
      <c r="BR42" s="120"/>
      <c r="BS42" s="127"/>
      <c r="BT42" s="120"/>
      <c r="BU42" s="120"/>
      <c r="BV42" s="120"/>
      <c r="BW42" s="120"/>
      <c r="BX42" s="127"/>
      <c r="BY42" s="120"/>
      <c r="BZ42" s="120"/>
      <c r="CA42" s="120"/>
      <c r="CB42" s="120"/>
      <c r="CC42" s="127"/>
      <c r="CD42" s="120"/>
      <c r="CE42" s="116"/>
    </row>
    <row r="43" spans="1:83" s="6" customFormat="1" ht="15.5" x14ac:dyDescent="0.35">
      <c r="A43" s="115">
        <v>32</v>
      </c>
      <c r="B43" s="128" t="str">
        <f>HYPERLINK("https://sitonline.vs.ch/environnement/eaux_superficielles/fr/#/?locale=fr&amp;prelevement=SEN-924&amp;scale=4500","SEN-924")</f>
        <v>SEN-924</v>
      </c>
      <c r="C43" s="116"/>
      <c r="D43" s="116"/>
      <c r="E43" s="117">
        <v>2555275</v>
      </c>
      <c r="F43" s="117"/>
      <c r="G43" s="117">
        <v>1120405</v>
      </c>
      <c r="H43" s="117"/>
      <c r="I43" s="117">
        <v>1467</v>
      </c>
      <c r="J43" s="118"/>
      <c r="K43" s="119" t="s">
        <v>367</v>
      </c>
      <c r="L43" s="120"/>
      <c r="M43" s="120" t="s">
        <v>284</v>
      </c>
      <c r="N43" s="10"/>
      <c r="O43" s="10"/>
      <c r="P43" s="116"/>
      <c r="Q43" s="116" t="s">
        <v>360</v>
      </c>
      <c r="R43" s="121"/>
      <c r="S43" s="121"/>
      <c r="T43" s="122"/>
      <c r="U43" s="123"/>
      <c r="V43" s="121"/>
      <c r="W43" s="121"/>
      <c r="X43" s="122"/>
      <c r="Y43" s="123"/>
      <c r="Z43" s="121"/>
      <c r="AA43" s="124"/>
      <c r="AB43" s="116"/>
      <c r="AC43" s="116"/>
      <c r="AD43" s="116"/>
      <c r="AE43" s="116"/>
      <c r="AF43" s="116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6"/>
      <c r="BF43" s="126"/>
      <c r="BG43" s="125"/>
      <c r="BH43" s="125"/>
      <c r="BI43" s="118"/>
      <c r="BJ43" s="120"/>
      <c r="BK43" s="120"/>
      <c r="BL43" s="120"/>
      <c r="BM43" s="120"/>
      <c r="BN43" s="127"/>
      <c r="BO43" s="120"/>
      <c r="BP43" s="120"/>
      <c r="BQ43" s="120"/>
      <c r="BR43" s="120"/>
      <c r="BS43" s="127"/>
      <c r="BT43" s="120"/>
      <c r="BU43" s="120"/>
      <c r="BV43" s="120"/>
      <c r="BW43" s="120"/>
      <c r="BX43" s="127"/>
      <c r="BY43" s="120"/>
      <c r="BZ43" s="120"/>
      <c r="CA43" s="120"/>
      <c r="CB43" s="120"/>
      <c r="CC43" s="127"/>
      <c r="CD43" s="120"/>
      <c r="CE43" s="116"/>
    </row>
    <row r="44" spans="1:83" s="6" customFormat="1" ht="15.5" x14ac:dyDescent="0.35">
      <c r="A44" s="115">
        <v>33</v>
      </c>
      <c r="B44" s="128" t="str">
        <f>HYPERLINK("https://sitonline.vs.ch/environnement/eaux_superficielles/fr/#/?locale=fr&amp;prelevement=SEN-1385&amp;scale=4500","SEN-1385")</f>
        <v>SEN-1385</v>
      </c>
      <c r="C44" s="116"/>
      <c r="D44" s="116" t="s">
        <v>378</v>
      </c>
      <c r="E44" s="117">
        <v>2559937</v>
      </c>
      <c r="F44" s="117"/>
      <c r="G44" s="117">
        <v>1120024</v>
      </c>
      <c r="H44" s="117"/>
      <c r="I44" s="117">
        <v>744</v>
      </c>
      <c r="J44" s="118"/>
      <c r="K44" s="119" t="s">
        <v>358</v>
      </c>
      <c r="L44" s="120"/>
      <c r="M44" s="120" t="s">
        <v>285</v>
      </c>
      <c r="N44" s="10"/>
      <c r="O44" s="10"/>
      <c r="P44" s="116"/>
      <c r="Q44" s="116" t="s">
        <v>356</v>
      </c>
      <c r="R44" s="121"/>
      <c r="S44" s="121"/>
      <c r="T44" s="122"/>
      <c r="U44" s="123"/>
      <c r="V44" s="121"/>
      <c r="W44" s="121"/>
      <c r="X44" s="122"/>
      <c r="Y44" s="123"/>
      <c r="Z44" s="121"/>
      <c r="AA44" s="124"/>
      <c r="AB44" s="116"/>
      <c r="AC44" s="116"/>
      <c r="AD44" s="116"/>
      <c r="AE44" s="116"/>
      <c r="AF44" s="116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6"/>
      <c r="BF44" s="126"/>
      <c r="BG44" s="125"/>
      <c r="BH44" s="125"/>
      <c r="BI44" s="118"/>
      <c r="BJ44" s="120"/>
      <c r="BK44" s="120"/>
      <c r="BL44" s="120"/>
      <c r="BM44" s="120"/>
      <c r="BN44" s="127"/>
      <c r="BO44" s="120"/>
      <c r="BP44" s="120"/>
      <c r="BQ44" s="120"/>
      <c r="BR44" s="120"/>
      <c r="BS44" s="127"/>
      <c r="BT44" s="120"/>
      <c r="BU44" s="120"/>
      <c r="BV44" s="120"/>
      <c r="BW44" s="120"/>
      <c r="BX44" s="127"/>
      <c r="BY44" s="120"/>
      <c r="BZ44" s="120"/>
      <c r="CA44" s="120"/>
      <c r="CB44" s="120"/>
      <c r="CC44" s="127"/>
      <c r="CD44" s="120"/>
      <c r="CE44" s="116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44">
      <formula1>"Mit ständiger Wasserführung,Keine ständiger Wasserführung"</formula1>
    </dataValidation>
    <dataValidation type="list" allowBlank="1" showInputMessage="1" showErrorMessage="1" sqref="P12:P44">
      <formula1>"Bestehend,Ausser Betrieb"</formula1>
    </dataValidation>
    <dataValidation type="list" allowBlank="1" showInputMessage="1" showErrorMessage="1" sqref="R12:R44">
      <formula1>"Bewilligung,Konzession,Andere"</formula1>
    </dataValidation>
    <dataValidation type="list" allowBlank="1" showInputMessage="1" showErrorMessage="1" sqref="W12:W44">
      <formula1>"Vorhanden,Nicht vorhanden"</formula1>
    </dataValidation>
    <dataValidation type="list" allowBlank="1" showInputMessage="1" showErrorMessage="1" sqref="AB12:AB44">
      <formula1>"In einem Gewässerlauf,In einem See,Im Grundwasser (Quelle/Grundwasserleiter)"</formula1>
    </dataValidation>
    <dataValidation type="list" allowBlank="1" showInputMessage="1" showErrorMessage="1" sqref="AC12:AC44">
      <formula1>"Mit Regulierung,Ohne Regulierung,Stausee,Pumpen,Andere (bitte angeben)"</formula1>
    </dataValidation>
    <dataValidation type="list" allowBlank="1" showInputMessage="1" showErrorMessage="1" sqref="BK12:BK44 BP12:BP44 BU12:BU44 BZ12:BZ44">
      <formula1>"Ja,Nein"</formula1>
    </dataValidation>
    <dataValidation type="list" allowBlank="1" showInputMessage="1" showErrorMessage="1" sqref="N12:N4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2023-10-16T09:38:00Z</dcterms:modified>
</cp:coreProperties>
</file>