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G:\Section_EAUX\2_Eaux de surface\LEaux-OEaux-ORRchim\Captages_Prélèvements\Inventaire et Rapport Castella\2023 Inventaire commune\output communes\"/>
    </mc:Choice>
  </mc:AlternateContent>
  <bookViews>
    <workbookView xWindow="0" yWindow="10200" windowWidth="38400" windowHeight="17840" activeTab="1"/>
  </bookViews>
  <sheets>
    <sheet name="Inventaire des captages_FR" sheetId="6" r:id="rId1"/>
    <sheet name="Inventaire des captages_DE" sheetId="11" r:id="rId2"/>
    <sheet name="Ref" sheetId="13" state="hidden" r:id="rId3"/>
  </sheets>
  <definedNames>
    <definedName name="DateExportDE">'Inventaire des captages_DE'!$B$5</definedName>
    <definedName name="DateExportFR">'Inventaire des captages_FR'!$B$5</definedName>
    <definedName name="TitreCellDE">'Inventaire des captages_DE'!$A$1</definedName>
    <definedName name="TitreCellFR">'Inventaire des captages_FR'!$A$1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5" i="11" l="1"/>
  <c r="B24" i="11"/>
  <c r="B23" i="11"/>
  <c r="B22" i="11"/>
  <c r="B21" i="11"/>
  <c r="B20" i="11"/>
  <c r="B19" i="11"/>
  <c r="B18" i="11"/>
  <c r="B17" i="11"/>
  <c r="B16" i="11"/>
  <c r="B15" i="11"/>
  <c r="B14" i="11"/>
  <c r="B13" i="11"/>
  <c r="B12" i="11"/>
  <c r="B25" i="6"/>
  <c r="B24" i="6"/>
  <c r="B23" i="6"/>
  <c r="B22" i="6"/>
  <c r="B21" i="6"/>
  <c r="B20" i="6"/>
  <c r="B19" i="6"/>
  <c r="B18" i="6"/>
  <c r="B17" i="6"/>
  <c r="B16" i="6"/>
  <c r="B15" i="6"/>
  <c r="B14" i="6"/>
  <c r="B13" i="6"/>
  <c r="B12" i="6"/>
</calcChain>
</file>

<file path=xl/sharedStrings.xml><?xml version="1.0" encoding="utf-8"?>
<sst xmlns="http://schemas.openxmlformats.org/spreadsheetml/2006/main" count="697" uniqueCount="379">
  <si>
    <t>Cours d'eau</t>
  </si>
  <si>
    <t>Nom</t>
  </si>
  <si>
    <t>Usage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</si>
  <si>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</si>
  <si>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</si>
  <si>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</si>
  <si>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</si>
  <si>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</si>
  <si>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</si>
  <si>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</si>
  <si>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</si>
  <si>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</si>
  <si>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</si>
  <si>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</si>
  <si>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</si>
  <si>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Autorisation art. 29 LEaux</t>
  </si>
  <si>
    <t>Droit d'eau communal</t>
  </si>
  <si>
    <t>Est</t>
  </si>
  <si>
    <t>Période d'utilisation</t>
  </si>
  <si>
    <t>ID-Communal</t>
  </si>
  <si>
    <t xml:space="preserve">Nord </t>
  </si>
  <si>
    <t>Preuve</t>
  </si>
  <si>
    <t>Type</t>
  </si>
  <si>
    <t>Statut</t>
  </si>
  <si>
    <t>Q [L/s]</t>
  </si>
  <si>
    <t>ex: 
avril à octobre;  10j/an</t>
  </si>
  <si>
    <t>Photo</t>
  </si>
  <si>
    <t>Q1 Débit du cours d'eau en amont du prélèvement</t>
  </si>
  <si>
    <t>Q2 Débit capté au point de prélèvement</t>
  </si>
  <si>
    <t>Q3 Débit résiduel au point de prélèvement</t>
  </si>
  <si>
    <t>Date de la mise en place de la mesure de débit</t>
  </si>
  <si>
    <t>Q4 Débit au point de restitution</t>
  </si>
  <si>
    <t>Lieu</t>
  </si>
  <si>
    <t>Débit</t>
  </si>
  <si>
    <t>N°</t>
  </si>
  <si>
    <t>2'xxx'xxx</t>
  </si>
  <si>
    <t>1'xxx'xxx</t>
  </si>
  <si>
    <t>Altitude</t>
  </si>
  <si>
    <t>[m.s.m.]</t>
  </si>
  <si>
    <t>Si Usage
Autre ou Multiple</t>
  </si>
  <si>
    <t>A préciser</t>
  </si>
  <si>
    <t>Emplacement</t>
  </si>
  <si>
    <t>Si Autre</t>
  </si>
  <si>
    <t>Agriculture (bétail)</t>
  </si>
  <si>
    <t>UsageCaptage</t>
  </si>
  <si>
    <t>CE_nom</t>
  </si>
  <si>
    <t>No</t>
  </si>
  <si>
    <t>CE_debit</t>
  </si>
  <si>
    <t>UsagePrecision</t>
  </si>
  <si>
    <t>DroitComm_Type</t>
  </si>
  <si>
    <t>DroitComm_Doc</t>
  </si>
  <si>
    <t>DroitCant_ON</t>
  </si>
  <si>
    <t>DroitCant_Preuve</t>
  </si>
  <si>
    <t>Capt_Qmax</t>
  </si>
  <si>
    <t>Capt_Empl</t>
  </si>
  <si>
    <t>Capt_Type</t>
  </si>
  <si>
    <t>Capt_TypeAutre</t>
  </si>
  <si>
    <t>Capt_Photo</t>
  </si>
  <si>
    <t>Capt_Periode</t>
  </si>
  <si>
    <t>QJan1</t>
  </si>
  <si>
    <t>QFev1</t>
  </si>
  <si>
    <t>QMar1</t>
  </si>
  <si>
    <t>QAvr1</t>
  </si>
  <si>
    <t>QMai1</t>
  </si>
  <si>
    <t>QJuin1</t>
  </si>
  <si>
    <t>QJuil1</t>
  </si>
  <si>
    <t>QAou1</t>
  </si>
  <si>
    <t>QSep1</t>
  </si>
  <si>
    <t>QOct1</t>
  </si>
  <si>
    <t>QNov1</t>
  </si>
  <si>
    <t>QDec1</t>
  </si>
  <si>
    <t>QDec2</t>
  </si>
  <si>
    <t>Rest_E</t>
  </si>
  <si>
    <t>Rest_N</t>
  </si>
  <si>
    <t>Rest_Alt</t>
  </si>
  <si>
    <t>Rest_Q</t>
  </si>
  <si>
    <t>Q1_Mes</t>
  </si>
  <si>
    <t>Q1_Type</t>
  </si>
  <si>
    <t>Q1_Freq</t>
  </si>
  <si>
    <t>Q1_Debut</t>
  </si>
  <si>
    <t>Q1_MesON</t>
  </si>
  <si>
    <t>Q2_MesON</t>
  </si>
  <si>
    <t>Q2_Type</t>
  </si>
  <si>
    <t>Q2_Freq</t>
  </si>
  <si>
    <t>Q2_Debut</t>
  </si>
  <si>
    <t>Q2_Mes</t>
  </si>
  <si>
    <t>Q3_MesON</t>
  </si>
  <si>
    <t>Q3_Type</t>
  </si>
  <si>
    <t>Q3_Freq</t>
  </si>
  <si>
    <t>Q3_Debut</t>
  </si>
  <si>
    <t>Q3_Mes</t>
  </si>
  <si>
    <t>Q4_MesON</t>
  </si>
  <si>
    <t>Q4_Type</t>
  </si>
  <si>
    <t>Q4_Freq</t>
  </si>
  <si>
    <t>Q4_Debut</t>
  </si>
  <si>
    <t>Q4_Mes</t>
  </si>
  <si>
    <t>Rem</t>
  </si>
  <si>
    <t>Permanent</t>
  </si>
  <si>
    <t>Temporaire</t>
  </si>
  <si>
    <t>Exploité</t>
  </si>
  <si>
    <t>Non-exploité</t>
  </si>
  <si>
    <t>Autorisation</t>
  </si>
  <si>
    <t>Concession</t>
  </si>
  <si>
    <t>Autre</t>
  </si>
  <si>
    <t>Existant</t>
  </si>
  <si>
    <t>Inexistant</t>
  </si>
  <si>
    <t>Capt_IDCant</t>
  </si>
  <si>
    <t>Capt_IDCom</t>
  </si>
  <si>
    <t>Capt_Lieu</t>
  </si>
  <si>
    <t>Capt_E</t>
  </si>
  <si>
    <t>Capt_N</t>
  </si>
  <si>
    <t>Capt_Alt</t>
  </si>
  <si>
    <t>Capt_Etat</t>
  </si>
  <si>
    <t>Capt_Expl</t>
  </si>
  <si>
    <t>Autre (à préciser)</t>
  </si>
  <si>
    <t>Qx_MesON</t>
  </si>
  <si>
    <t>Dans un cours d'eau</t>
  </si>
  <si>
    <t>Dans un plan d'eau (lac)</t>
  </si>
  <si>
    <t>Avec régulation</t>
  </si>
  <si>
    <t>Sans régulation</t>
  </si>
  <si>
    <t>Barrage</t>
  </si>
  <si>
    <t>Pompage</t>
  </si>
  <si>
    <t>Oui</t>
  </si>
  <si>
    <t>Non</t>
  </si>
  <si>
    <t>Capt_E_SEN</t>
  </si>
  <si>
    <t>Capt_N_SEN</t>
  </si>
  <si>
    <t>Capt_Alt_SEN</t>
  </si>
  <si>
    <t>UsageCaptage_SEN</t>
  </si>
  <si>
    <t>Cours d'eau ou lac</t>
  </si>
  <si>
    <t>Nom, lieu-dit, bisse…</t>
  </si>
  <si>
    <t>Tourisme</t>
  </si>
  <si>
    <t>Dans des eaux souterraines (source/nappe)</t>
  </si>
  <si>
    <t>Nom du fichier joint avec les 5 dernières années de mesure</t>
  </si>
  <si>
    <t>Nord
(valeur SEN)</t>
  </si>
  <si>
    <t>Altitude
(valeur SEN)</t>
  </si>
  <si>
    <t>Usage
(valeur SEN)</t>
  </si>
  <si>
    <t>Nom Prénom</t>
  </si>
  <si>
    <t>Téléphone</t>
  </si>
  <si>
    <t>Email</t>
  </si>
  <si>
    <t>Personne de contact (à compléter)</t>
  </si>
  <si>
    <t>Transfert de document</t>
  </si>
  <si>
    <t>Par exemple:
Consortage XYZ,
Forces motrices XYZ,…</t>
  </si>
  <si>
    <t>Date de début du droit</t>
  </si>
  <si>
    <t>Durée du droit</t>
  </si>
  <si>
    <t>jj.mm.aaaa</t>
  </si>
  <si>
    <t>en années</t>
  </si>
  <si>
    <t>Débit capté Q2 [L/s]</t>
  </si>
  <si>
    <t>Q4 [L/s]</t>
  </si>
  <si>
    <t xml:space="preserve">Nom du fichier joint 
</t>
  </si>
  <si>
    <t xml:space="preserve">Nom du fichier joint
</t>
  </si>
  <si>
    <t>Débit [L/s]</t>
  </si>
  <si>
    <t>Méthode de détermination</t>
  </si>
  <si>
    <t>DroitComm_durée</t>
  </si>
  <si>
    <t>DroitComm_Début</t>
  </si>
  <si>
    <t>DroitCant_début</t>
  </si>
  <si>
    <t>DroitCant_durée</t>
  </si>
  <si>
    <t>Q347_débit</t>
  </si>
  <si>
    <t>Q347_methode</t>
  </si>
  <si>
    <r>
      <t xml:space="preserve">Coordonnées CH MN95
</t>
    </r>
    <r>
      <rPr>
        <sz val="14"/>
        <color theme="1"/>
        <rFont val="Calibri"/>
        <family val="2"/>
        <scheme val="minor"/>
      </rPr>
      <t>Position exacte ou connue du prélèvement qui peut différer de la valeur SEN (voir lien de la colonne ID-Canton)</t>
    </r>
  </si>
  <si>
    <t>ID-Canton 
(valeur SEN)</t>
  </si>
  <si>
    <t>Est
(valeur SEN)</t>
  </si>
  <si>
    <t xml:space="preserve">Date de l'export : </t>
  </si>
  <si>
    <t>Ne pas modifier</t>
  </si>
  <si>
    <t>1 - Généralités</t>
  </si>
  <si>
    <t>QDec3</t>
  </si>
  <si>
    <t>Débit résiduel Q3 [L/s]</t>
  </si>
  <si>
    <t>QDec4</t>
  </si>
  <si>
    <t>QDec5</t>
  </si>
  <si>
    <t>QDec6</t>
  </si>
  <si>
    <t>QDec7</t>
  </si>
  <si>
    <t>QDec8</t>
  </si>
  <si>
    <t>QDec9</t>
  </si>
  <si>
    <t>QDec10</t>
  </si>
  <si>
    <t>QDec11</t>
  </si>
  <si>
    <t>QDec12</t>
  </si>
  <si>
    <t>QDec13</t>
  </si>
  <si>
    <t xml:space="preserve">Restitution Q4
</t>
  </si>
  <si>
    <t>3 - Débits mesurés et données existantes</t>
  </si>
  <si>
    <t>Débit mesuré</t>
  </si>
  <si>
    <t>4 - Remarques</t>
  </si>
  <si>
    <t>Q347
au point de prélèvement</t>
  </si>
  <si>
    <t>si existant à la commune</t>
  </si>
  <si>
    <t>Régime</t>
  </si>
  <si>
    <t>selon menu déroulant</t>
  </si>
  <si>
    <t>Type de mesure</t>
  </si>
  <si>
    <t>Fréquence de la mesure</t>
  </si>
  <si>
    <t>ex: visuel, automatique…</t>
  </si>
  <si>
    <t>ex: mensuel, hebdo, …</t>
  </si>
  <si>
    <t>SEN-eaux-surface@admin.vs.ch</t>
  </si>
  <si>
    <t xml:space="preserve">webtransfer.vs.ch </t>
  </si>
  <si>
    <t xml:space="preserve">&lt;10 Mo par email </t>
  </si>
  <si>
    <t>&gt;10 Mo par</t>
  </si>
  <si>
    <t>oui</t>
  </si>
  <si>
    <t>CE_debit_app</t>
  </si>
  <si>
    <t>UsageCaptage_app</t>
  </si>
  <si>
    <t>non, il est temporaire</t>
  </si>
  <si>
    <t>Chauffage/Refroidissement</t>
  </si>
  <si>
    <t>Refroidissement</t>
  </si>
  <si>
    <t>Défense incendie</t>
  </si>
  <si>
    <t>Eau potable (AEP)</t>
  </si>
  <si>
    <t>Eau potable</t>
  </si>
  <si>
    <t>Enneigement artificiel</t>
  </si>
  <si>
    <t>Enneig. artificiel</t>
  </si>
  <si>
    <t>Capt_Empl_app</t>
  </si>
  <si>
    <t>Hydroélectricité</t>
  </si>
  <si>
    <t>Centrale hydroélectrique</t>
  </si>
  <si>
    <t>dans un cours d'eau</t>
  </si>
  <si>
    <t>Industrie</t>
  </si>
  <si>
    <t>dans un lac</t>
  </si>
  <si>
    <t>Capt_Etat_app</t>
  </si>
  <si>
    <t>Irrigation</t>
  </si>
  <si>
    <t>dans des eaux souterraines (nappe phréatique) ou un lac qui alimentent un cours d'eau</t>
  </si>
  <si>
    <t>En service</t>
  </si>
  <si>
    <t>Désaffecté</t>
  </si>
  <si>
    <t>Autre: à préciser</t>
  </si>
  <si>
    <t>En construction</t>
  </si>
  <si>
    <t>Multiple: à préciser</t>
  </si>
  <si>
    <t>Projeté</t>
  </si>
  <si>
    <t>Pisciculture</t>
  </si>
  <si>
    <t>En tranformation</t>
  </si>
  <si>
    <t>Lutte contre le gel</t>
  </si>
  <si>
    <t>Centrale nucléaire</t>
  </si>
  <si>
    <t xml:space="preserve">Datum des Exports : </t>
  </si>
  <si>
    <t>Kontaktperson (bitte ausfüllen)</t>
  </si>
  <si>
    <t>Name Vorname</t>
  </si>
  <si>
    <t>Telefon</t>
  </si>
  <si>
    <t>DUW-oberflaechengewaesser@admin.vs.ch</t>
  </si>
  <si>
    <t>1 - Allgemeines</t>
  </si>
  <si>
    <t>ID-Kanton 
(DUW Wert)</t>
  </si>
  <si>
    <t>ID-Kommunal</t>
  </si>
  <si>
    <t>Ort</t>
  </si>
  <si>
    <t xml:space="preserve">Name, Ort, Suone... </t>
  </si>
  <si>
    <t>Nicht ändern</t>
  </si>
  <si>
    <t>Ost</t>
  </si>
  <si>
    <t>Höhe</t>
  </si>
  <si>
    <t>Höhe
(DUW Wert)</t>
  </si>
  <si>
    <t>Name</t>
  </si>
  <si>
    <t>Regime</t>
  </si>
  <si>
    <t>Nutzung</t>
  </si>
  <si>
    <t xml:space="preserve">Nutzung
(DUW Wert) </t>
  </si>
  <si>
    <t>Zum Beispiel:
Konsortium XYZ, Kraftwerk XYZ,…</t>
  </si>
  <si>
    <t>Kommunales Wasserrecht</t>
  </si>
  <si>
    <t>Typ</t>
  </si>
  <si>
    <t>tt.mm.jjjj</t>
  </si>
  <si>
    <t>Dauer des Rechts</t>
  </si>
  <si>
    <t>in Jahren</t>
  </si>
  <si>
    <t>Beweis</t>
  </si>
  <si>
    <t>Name der anhängten Datei</t>
  </si>
  <si>
    <t>Bewilligung Art. 29 GSchG</t>
  </si>
  <si>
    <t>Status</t>
  </si>
  <si>
    <t>Standort</t>
  </si>
  <si>
    <t>Wenn Andere</t>
  </si>
  <si>
    <t>Foto</t>
  </si>
  <si>
    <t>z.B.: April bis Oktober, 10 Tage/Jahr</t>
  </si>
  <si>
    <t>Entnommene Wassermenge Q2 [L/s]</t>
  </si>
  <si>
    <t>Januar</t>
  </si>
  <si>
    <t>Februar</t>
  </si>
  <si>
    <t>März</t>
  </si>
  <si>
    <t>April</t>
  </si>
  <si>
    <t>Juni</t>
  </si>
  <si>
    <t>Juli</t>
  </si>
  <si>
    <t>August</t>
  </si>
  <si>
    <t>September</t>
  </si>
  <si>
    <t>Oktober</t>
  </si>
  <si>
    <t>November</t>
  </si>
  <si>
    <t>Dezember</t>
  </si>
  <si>
    <t>Restwassermenge Q3 [L/s]</t>
  </si>
  <si>
    <t xml:space="preserve">Rückgabe Q4
</t>
  </si>
  <si>
    <t>Q347
an der Entnahmestelle</t>
  </si>
  <si>
    <t>Methode der Bestimmung</t>
  </si>
  <si>
    <t>Typ der Messung</t>
  </si>
  <si>
    <t>z.B,: visuell, automatisch, …</t>
  </si>
  <si>
    <t>Häufigkeit der Messung</t>
  </si>
  <si>
    <t>Name der angehängten Datei mit den letzten 5 Messjahren</t>
  </si>
  <si>
    <t>Q1 Abfluss des Wasserlaufs oberhalb der Entnahme</t>
  </si>
  <si>
    <t>Q3 Restwassermenge an der Entnahmestelle</t>
  </si>
  <si>
    <t>4 - Bemerkungen</t>
  </si>
  <si>
    <t>Vorhanden</t>
  </si>
  <si>
    <t>Nicht vorhanden</t>
  </si>
  <si>
    <t>Ja</t>
  </si>
  <si>
    <t>Nein</t>
  </si>
  <si>
    <t>Landwirtschaft (Vieh)</t>
  </si>
  <si>
    <t>Heizen/Kühlen</t>
  </si>
  <si>
    <t>Brandschutz</t>
  </si>
  <si>
    <t>Trinkwasser</t>
  </si>
  <si>
    <t>Wasserkraft</t>
  </si>
  <si>
    <t>Bewässerung</t>
  </si>
  <si>
    <t>Tourismus</t>
  </si>
  <si>
    <t>Andere: bitte angeben</t>
  </si>
  <si>
    <t>Mehrere: bitte angeben</t>
  </si>
  <si>
    <t>Wenn Andere oder Mehrere</t>
  </si>
  <si>
    <t>Bewilligung</t>
  </si>
  <si>
    <t>Konzession</t>
  </si>
  <si>
    <t>Andere</t>
  </si>
  <si>
    <t>Im Grundwasser (Quelle/Grundwasserleiter)</t>
  </si>
  <si>
    <t>Mit Regulierung</t>
  </si>
  <si>
    <t>Ohne Regulierung</t>
  </si>
  <si>
    <t>Stausee</t>
  </si>
  <si>
    <t>Pumpen</t>
  </si>
  <si>
    <t>Andere (bitte angeben)</t>
  </si>
  <si>
    <t>Dateien übertragen</t>
  </si>
  <si>
    <t>Gewässer</t>
  </si>
  <si>
    <t>Gewässer oder See</t>
  </si>
  <si>
    <t>Betreiber der WE</t>
  </si>
  <si>
    <t>Nutzung der Wasserentnahme (WE)</t>
  </si>
  <si>
    <t>Aktueller Zustand der WE</t>
  </si>
  <si>
    <t>Ost
(DUW Wert)</t>
  </si>
  <si>
    <t>Nord
(DUW Wert)</t>
  </si>
  <si>
    <t>2 - Beschreibung und Informationen über die Wasserentnahme (WE) laut Bewilligung</t>
  </si>
  <si>
    <t>Nutzungsrecht Beginn</t>
  </si>
  <si>
    <t>Maximale Kapazität der WE</t>
  </si>
  <si>
    <t>Beschreibung der Wasserentnahme (WE)</t>
  </si>
  <si>
    <t>präzisieren</t>
  </si>
  <si>
    <t>Zeitraum der Nutzung</t>
  </si>
  <si>
    <t>Nord</t>
  </si>
  <si>
    <t>Abfluss</t>
  </si>
  <si>
    <t>3 - Gemessene Abflüsse und vorhandene Daten</t>
  </si>
  <si>
    <t>Abfluss [L/s]</t>
  </si>
  <si>
    <t>Gemessener Abfluss</t>
  </si>
  <si>
    <t>Datum der Einrichtung der Abflussmessung</t>
  </si>
  <si>
    <t>Q2 Entnommener Abfluss an der Entnahmestelle</t>
  </si>
  <si>
    <t>Bestehend</t>
  </si>
  <si>
    <t>Technische Beschneiung</t>
  </si>
  <si>
    <t>In einem See</t>
  </si>
  <si>
    <t>In einem Gewässerlauf</t>
  </si>
  <si>
    <t>Ausser Betrieb</t>
  </si>
  <si>
    <t>2 - Description et information du prélèvement selon autorisation</t>
  </si>
  <si>
    <t>Identifiants du prélèvement</t>
  </si>
  <si>
    <t>Usage du prélèvement</t>
  </si>
  <si>
    <t>Description de prélèvement</t>
  </si>
  <si>
    <t>Etat actuel du prélèvement</t>
  </si>
  <si>
    <t>Exploitant du prélèvement</t>
  </si>
  <si>
    <t>Capacité maximale du prélèvement</t>
  </si>
  <si>
    <t>Lien vers 
la géolocalisation du prélèvement</t>
  </si>
  <si>
    <t>Identifikatoren der Wasserentnahme</t>
  </si>
  <si>
    <r>
      <t xml:space="preserve">CH-Koordinaten LV95
</t>
    </r>
    <r>
      <rPr>
        <sz val="14"/>
        <rFont val="Calibri"/>
        <family val="2"/>
        <scheme val="minor"/>
      </rPr>
      <t>Genaue oder bekannte Position der Wasserentnahme, die vom DUW Wert abweichen kann (siehe Link in der Spalte ID-Kanton)</t>
    </r>
  </si>
  <si>
    <t>Link zur Geolokalisierung der Wasserentnahme</t>
  </si>
  <si>
    <t>Name der angehängten Datei</t>
  </si>
  <si>
    <t>CE_debit_DE</t>
  </si>
  <si>
    <t>UsageCaptage_DE</t>
  </si>
  <si>
    <t>UsageCaptage_app_label</t>
  </si>
  <si>
    <t>DroitComm_Type_DE</t>
  </si>
  <si>
    <t>DroitCant_ON_DE</t>
  </si>
  <si>
    <t>Capt_Empl_DE</t>
  </si>
  <si>
    <t>Capt_Etat_DE</t>
  </si>
  <si>
    <t>Capt_Etat_app_label</t>
  </si>
  <si>
    <t>Capt_Type_DE</t>
  </si>
  <si>
    <t>Qx_MesON_DE</t>
  </si>
  <si>
    <t>Mit ständiger Wasserführung</t>
  </si>
  <si>
    <t>Keine ständiger Wasserführung</t>
  </si>
  <si>
    <t>DroitComm_Autre</t>
  </si>
  <si>
    <t>DroitCant_ON_app</t>
  </si>
  <si>
    <t>Inventaire des prélèvements - _x000D_
Niedergesteln</t>
  </si>
  <si>
    <t>Inventar der Wasserentnahmen _x000D_
Niedergesteln</t>
  </si>
  <si>
    <t>Ladu Suon</t>
  </si>
  <si>
    <t>Jolibach</t>
  </si>
  <si>
    <t>Hohtenn</t>
  </si>
  <si>
    <t>Für Nationalstrassenbau im Rahmen des Projektes A9</t>
  </si>
  <si>
    <t>Milibach</t>
  </si>
  <si>
    <t>Commune de Niedergesteln</t>
  </si>
  <si>
    <t>Grossa</t>
  </si>
  <si>
    <t>commune de Niedergesteln</t>
  </si>
  <si>
    <t>Tatz - Giesch - Suon</t>
  </si>
  <si>
    <t>Lüogärru , Lüegjeru-Süe</t>
  </si>
  <si>
    <t>Stegeru</t>
  </si>
  <si>
    <t>Stalde</t>
  </si>
  <si>
    <t>Commune</t>
  </si>
  <si>
    <t>Joli/Gärberuwald</t>
  </si>
  <si>
    <t>commune</t>
  </si>
  <si>
    <t>Schlucht Jolibach</t>
  </si>
  <si>
    <t>Sandwasserleite</t>
  </si>
  <si>
    <t>Brägjeru - Thel Suon</t>
  </si>
  <si>
    <t>Jolibach&amp;Bietschbach</t>
  </si>
  <si>
    <t>Bei der DUW verfügbar</t>
  </si>
  <si>
    <t>Disponible au SEN</t>
  </si>
  <si>
    <t>Q4 Abfluss am Rückgabepunkt</t>
  </si>
  <si>
    <t>falls bei der Gemeinde vorhanden</t>
  </si>
  <si>
    <t>nach Dropdown-Menü</t>
  </si>
  <si>
    <t>z.B.: monatlich, wöchentlich,…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</si>
</sst>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* #,##0.00_);_(* \(#,##0.00\);_(* &quot;-&quot;??_);_(@_)"/>
    <numFmt numFmtId="165" formatCode="_-* #,##0_-;\-* #,##0_-;_-* &quot;-&quot;??_-;_-@_-"/>
    <numFmt numFmtId="166" formatCode="0_ ;\-0\ "/>
    <numFmt numFmtId="167" formatCode="#,##0_ ;\-#,##0\ "/>
    <numFmt numFmtId="168" formatCode="m/d/yyyy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2"/>
      <color theme="0" tint="-0.499984740745262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sz val="26"/>
      <color theme="0" tint="-0.499984740745262"/>
      <name val="Calibri"/>
      <family val="2"/>
      <scheme val="minor"/>
    </font>
    <font>
      <b/>
      <sz val="12"/>
      <color theme="0" tint="-0.499984740745262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b/>
      <sz val="26"/>
      <color theme="2" tint="-0.499984740745262"/>
      <name val="Calibri"/>
      <family val="2"/>
      <scheme val="minor"/>
    </font>
    <font>
      <b/>
      <sz val="18"/>
      <color theme="1"/>
      <name val="Calibri"/>
      <family val="2"/>
      <scheme val="minor"/>
    </font>
    <font>
      <i/>
      <sz val="14"/>
      <color theme="0" tint="-0.499984740745262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4"/>
      <color theme="10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Calibri"/>
      <family val="2"/>
      <scheme val="minor"/>
    </font>
    <font>
      <b/>
      <sz val="26"/>
      <name val="Calibri"/>
      <family val="2"/>
      <scheme val="minor"/>
    </font>
    <font>
      <b/>
      <sz val="18"/>
      <name val="Calibri"/>
      <family val="2"/>
      <scheme val="minor"/>
    </font>
    <font>
      <b/>
      <sz val="12"/>
      <color theme="0" tint="-0.499984740745262"/>
      <name val="Calibri"/>
      <family val="2"/>
      <scheme val="minor"/>
    </font>
    <font>
      <i/>
      <sz val="12"/>
      <color theme="0" tint="-0.499984740745262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lightUp">
        <bgColor theme="0" tint="-4.9989318521683403E-2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lightUp">
        <bgColor theme="0"/>
      </patternFill>
    </fill>
    <fill>
      <patternFill patternType="solid">
        <fgColor theme="7" tint="0.59999389629810485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212">
    <xf numFmtId="0" fontId="0" fillId="0" borderId="0" xfId="0"/>
    <xf numFmtId="0" fontId="2" fillId="0" borderId="0" xfId="0" applyFont="1"/>
    <xf numFmtId="165" fontId="0" fillId="0" borderId="0" xfId="1" applyNumberFormat="1" applyFont="1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7" fillId="0" borderId="0" xfId="0" applyFont="1"/>
    <xf numFmtId="0" fontId="12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Border="1"/>
    <xf numFmtId="165" fontId="7" fillId="0" borderId="0" xfId="1" applyNumberFormat="1" applyFont="1" applyBorder="1"/>
    <xf numFmtId="0" fontId="7" fillId="0" borderId="0" xfId="0" applyFont="1" applyBorder="1" applyAlignment="1">
      <alignment wrapText="1"/>
    </xf>
    <xf numFmtId="0" fontId="0" fillId="0" borderId="0" xfId="0" applyAlignment="1">
      <alignment wrapText="1"/>
    </xf>
    <xf numFmtId="165" fontId="4" fillId="8" borderId="1" xfId="1" applyNumberFormat="1" applyFont="1" applyFill="1" applyBorder="1" applyAlignment="1">
      <alignment horizontal="center" vertical="center" wrapText="1"/>
    </xf>
    <xf numFmtId="165" fontId="4" fillId="4" borderId="1" xfId="1" applyNumberFormat="1" applyFont="1" applyFill="1" applyBorder="1" applyAlignment="1">
      <alignment horizontal="center" vertical="center" wrapText="1"/>
    </xf>
    <xf numFmtId="165" fontId="6" fillId="7" borderId="1" xfId="1" applyNumberFormat="1" applyFont="1" applyFill="1" applyBorder="1" applyAlignment="1">
      <alignment horizontal="center" vertical="center" wrapText="1"/>
    </xf>
    <xf numFmtId="165" fontId="4" fillId="4" borderId="2" xfId="1" applyNumberFormat="1" applyFont="1" applyFill="1" applyBorder="1" applyAlignment="1">
      <alignment horizontal="center" vertical="center" wrapText="1"/>
    </xf>
    <xf numFmtId="0" fontId="0" fillId="7" borderId="0" xfId="0" applyFill="1" applyAlignment="1">
      <alignment horizontal="right" vertical="top"/>
    </xf>
    <xf numFmtId="0" fontId="0" fillId="7" borderId="0" xfId="0" applyFill="1" applyAlignment="1">
      <alignment horizontal="left" vertical="top"/>
    </xf>
    <xf numFmtId="0" fontId="13" fillId="7" borderId="0" xfId="0" applyFont="1" applyFill="1" applyBorder="1" applyAlignment="1">
      <alignment horizontal="center" vertical="top"/>
    </xf>
    <xf numFmtId="0" fontId="0" fillId="7" borderId="9" xfId="0" applyFill="1" applyBorder="1" applyAlignment="1">
      <alignment horizontal="right"/>
    </xf>
    <xf numFmtId="0" fontId="0" fillId="7" borderId="9" xfId="0" applyFill="1" applyBorder="1" applyAlignment="1">
      <alignment horizontal="left"/>
    </xf>
    <xf numFmtId="0" fontId="10" fillId="7" borderId="0" xfId="0" applyFont="1" applyFill="1" applyBorder="1" applyAlignment="1">
      <alignment vertical="top"/>
    </xf>
    <xf numFmtId="0" fontId="2" fillId="7" borderId="0" xfId="0" applyFont="1" applyFill="1"/>
    <xf numFmtId="0" fontId="0" fillId="7" borderId="0" xfId="0" applyFill="1"/>
    <xf numFmtId="0" fontId="0" fillId="7" borderId="5" xfId="0" applyFill="1" applyBorder="1" applyAlignment="1">
      <alignment horizontal="right"/>
    </xf>
    <xf numFmtId="0" fontId="0" fillId="7" borderId="0" xfId="0" applyFill="1" applyBorder="1" applyAlignment="1">
      <alignment horizontal="left"/>
    </xf>
    <xf numFmtId="0" fontId="3" fillId="7" borderId="0" xfId="0" applyFont="1" applyFill="1"/>
    <xf numFmtId="165" fontId="2" fillId="7" borderId="0" xfId="1" applyNumberFormat="1" applyFont="1" applyFill="1"/>
    <xf numFmtId="0" fontId="4" fillId="4" borderId="15" xfId="0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horizontal="center" vertical="center" wrapText="1"/>
    </xf>
    <xf numFmtId="165" fontId="9" fillId="7" borderId="12" xfId="1" applyNumberFormat="1" applyFont="1" applyFill="1" applyBorder="1" applyAlignment="1">
      <alignment horizontal="center" vertical="center" wrapText="1"/>
    </xf>
    <xf numFmtId="165" fontId="9" fillId="10" borderId="2" xfId="1" applyNumberFormat="1" applyFont="1" applyFill="1" applyBorder="1" applyAlignment="1">
      <alignment horizontal="center" vertical="center" wrapText="1"/>
    </xf>
    <xf numFmtId="165" fontId="6" fillId="7" borderId="16" xfId="1" applyNumberFormat="1" applyFont="1" applyFill="1" applyBorder="1" applyAlignment="1">
      <alignment horizontal="center" vertical="center" wrapText="1"/>
    </xf>
    <xf numFmtId="165" fontId="9" fillId="10" borderId="11" xfId="1" applyNumberFormat="1" applyFont="1" applyFill="1" applyBorder="1" applyAlignment="1">
      <alignment horizontal="center" vertical="center" wrapText="1"/>
    </xf>
    <xf numFmtId="165" fontId="6" fillId="7" borderId="11" xfId="1" applyNumberFormat="1" applyFont="1" applyFill="1" applyBorder="1" applyAlignment="1">
      <alignment horizontal="center" vertical="center" wrapText="1"/>
    </xf>
    <xf numFmtId="165" fontId="6" fillId="7" borderId="17" xfId="1" applyNumberFormat="1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165" fontId="8" fillId="4" borderId="17" xfId="1" applyNumberFormat="1" applyFont="1" applyFill="1" applyBorder="1" applyAlignment="1">
      <alignment horizontal="center" vertical="center" wrapText="1"/>
    </xf>
    <xf numFmtId="165" fontId="8" fillId="6" borderId="2" xfId="1" applyNumberFormat="1" applyFont="1" applyFill="1" applyBorder="1" applyAlignment="1">
      <alignment horizontal="center" vertical="center" wrapText="1"/>
    </xf>
    <xf numFmtId="165" fontId="4" fillId="4" borderId="17" xfId="1" applyNumberFormat="1" applyFont="1" applyFill="1" applyBorder="1" applyAlignment="1">
      <alignment horizontal="center" vertical="center" wrapText="1"/>
    </xf>
    <xf numFmtId="165" fontId="4" fillId="4" borderId="18" xfId="1" applyNumberFormat="1" applyFont="1" applyFill="1" applyBorder="1" applyAlignment="1">
      <alignment horizontal="center" vertical="center" wrapText="1"/>
    </xf>
    <xf numFmtId="165" fontId="8" fillId="6" borderId="18" xfId="1" applyNumberFormat="1" applyFont="1" applyFill="1" applyBorder="1" applyAlignment="1">
      <alignment horizontal="center" vertical="center" wrapText="1"/>
    </xf>
    <xf numFmtId="165" fontId="6" fillId="7" borderId="18" xfId="1" applyNumberFormat="1" applyFont="1" applyFill="1" applyBorder="1" applyAlignment="1">
      <alignment horizontal="center" vertical="center" wrapText="1"/>
    </xf>
    <xf numFmtId="165" fontId="6" fillId="7" borderId="21" xfId="1" applyNumberFormat="1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0" fontId="9" fillId="7" borderId="17" xfId="0" applyFont="1" applyFill="1" applyBorder="1" applyAlignment="1">
      <alignment horizontal="center" vertical="center" wrapText="1"/>
    </xf>
    <xf numFmtId="0" fontId="8" fillId="4" borderId="18" xfId="0" applyFont="1" applyFill="1" applyBorder="1" applyAlignment="1">
      <alignment horizontal="center" vertical="center" wrapText="1"/>
    </xf>
    <xf numFmtId="165" fontId="4" fillId="4" borderId="16" xfId="1" applyNumberFormat="1" applyFont="1" applyFill="1" applyBorder="1" applyAlignment="1">
      <alignment horizontal="center" vertical="center" wrapText="1"/>
    </xf>
    <xf numFmtId="165" fontId="6" fillId="7" borderId="24" xfId="1" applyNumberFormat="1" applyFont="1" applyFill="1" applyBorder="1" applyAlignment="1">
      <alignment horizontal="center" vertical="center" wrapText="1"/>
    </xf>
    <xf numFmtId="165" fontId="6" fillId="7" borderId="25" xfId="1" applyNumberFormat="1" applyFont="1" applyFill="1" applyBorder="1" applyAlignment="1">
      <alignment horizontal="center" vertical="center" wrapText="1"/>
    </xf>
    <xf numFmtId="165" fontId="4" fillId="4" borderId="15" xfId="1" applyNumberFormat="1" applyFont="1" applyFill="1" applyBorder="1" applyAlignment="1">
      <alignment horizontal="center" vertical="center" wrapText="1"/>
    </xf>
    <xf numFmtId="165" fontId="4" fillId="4" borderId="26" xfId="1" applyNumberFormat="1" applyFont="1" applyFill="1" applyBorder="1" applyAlignment="1">
      <alignment horizontal="center" vertical="center" wrapText="1"/>
    </xf>
    <xf numFmtId="165" fontId="8" fillId="4" borderId="18" xfId="1" applyNumberFormat="1" applyFont="1" applyFill="1" applyBorder="1" applyAlignment="1">
      <alignment horizontal="center" vertical="center" wrapText="1"/>
    </xf>
    <xf numFmtId="165" fontId="6" fillId="7" borderId="21" xfId="1" applyNumberFormat="1" applyFont="1" applyFill="1" applyBorder="1" applyAlignment="1">
      <alignment horizontal="center" vertical="center"/>
    </xf>
    <xf numFmtId="165" fontId="4" fillId="11" borderId="14" xfId="1" applyNumberFormat="1" applyFont="1" applyFill="1" applyBorder="1" applyAlignment="1">
      <alignment vertical="center" wrapText="1"/>
    </xf>
    <xf numFmtId="165" fontId="4" fillId="7" borderId="27" xfId="1" applyNumberFormat="1" applyFont="1" applyFill="1" applyBorder="1" applyAlignment="1">
      <alignment vertical="center"/>
    </xf>
    <xf numFmtId="165" fontId="4" fillId="7" borderId="28" xfId="1" applyNumberFormat="1" applyFont="1" applyFill="1" applyBorder="1" applyAlignment="1">
      <alignment vertical="center"/>
    </xf>
    <xf numFmtId="165" fontId="4" fillId="7" borderId="29" xfId="1" applyNumberFormat="1" applyFont="1" applyFill="1" applyBorder="1" applyAlignment="1">
      <alignment horizontal="center" vertical="center"/>
    </xf>
    <xf numFmtId="0" fontId="6" fillId="7" borderId="16" xfId="0" applyFont="1" applyFill="1" applyBorder="1" applyAlignment="1">
      <alignment horizontal="center" vertical="center" wrapText="1"/>
    </xf>
    <xf numFmtId="0" fontId="6" fillId="8" borderId="8" xfId="0" applyFont="1" applyFill="1" applyBorder="1"/>
    <xf numFmtId="0" fontId="0" fillId="8" borderId="7" xfId="0" applyFill="1" applyBorder="1"/>
    <xf numFmtId="0" fontId="2" fillId="8" borderId="9" xfId="0" applyFont="1" applyFill="1" applyBorder="1"/>
    <xf numFmtId="0" fontId="2" fillId="8" borderId="10" xfId="0" applyFont="1" applyFill="1" applyBorder="1"/>
    <xf numFmtId="165" fontId="0" fillId="7" borderId="0" xfId="1" applyNumberFormat="1" applyFont="1" applyFill="1"/>
    <xf numFmtId="0" fontId="4" fillId="7" borderId="0" xfId="0" applyFont="1" applyFill="1"/>
    <xf numFmtId="0" fontId="9" fillId="7" borderId="2" xfId="0" applyFont="1" applyFill="1" applyBorder="1" applyAlignment="1">
      <alignment horizontal="center" vertical="center" wrapText="1"/>
    </xf>
    <xf numFmtId="0" fontId="9" fillId="8" borderId="6" xfId="0" applyFont="1" applyFill="1" applyBorder="1"/>
    <xf numFmtId="165" fontId="15" fillId="7" borderId="1" xfId="1" applyNumberFormat="1" applyFont="1" applyFill="1" applyBorder="1" applyAlignment="1">
      <alignment horizontal="center" vertical="center" wrapText="1"/>
    </xf>
    <xf numFmtId="165" fontId="15" fillId="7" borderId="16" xfId="1" applyNumberFormat="1" applyFont="1" applyFill="1" applyBorder="1" applyAlignment="1">
      <alignment horizontal="center" vertical="center" wrapText="1"/>
    </xf>
    <xf numFmtId="165" fontId="15" fillId="4" borderId="24" xfId="1" applyNumberFormat="1" applyFont="1" applyFill="1" applyBorder="1" applyAlignment="1">
      <alignment horizontal="center" vertical="center" wrapText="1"/>
    </xf>
    <xf numFmtId="165" fontId="6" fillId="4" borderId="23" xfId="1" applyNumberFormat="1" applyFont="1" applyFill="1" applyBorder="1" applyAlignment="1">
      <alignment horizontal="center" vertical="center" wrapText="1"/>
    </xf>
    <xf numFmtId="165" fontId="15" fillId="4" borderId="25" xfId="1" applyNumberFormat="1" applyFont="1" applyFill="1" applyBorder="1" applyAlignment="1">
      <alignment horizontal="center" vertical="center" wrapText="1"/>
    </xf>
    <xf numFmtId="165" fontId="6" fillId="4" borderId="22" xfId="1" applyNumberFormat="1" applyFont="1" applyFill="1" applyBorder="1" applyAlignment="1">
      <alignment horizontal="center" vertical="center" wrapText="1"/>
    </xf>
    <xf numFmtId="0" fontId="6" fillId="8" borderId="30" xfId="0" applyFont="1" applyFill="1" applyBorder="1" applyAlignment="1">
      <alignment horizontal="right" vertical="center"/>
    </xf>
    <xf numFmtId="0" fontId="6" fillId="8" borderId="31" xfId="0" applyFont="1" applyFill="1" applyBorder="1" applyAlignment="1">
      <alignment horizontal="right" vertical="center"/>
    </xf>
    <xf numFmtId="0" fontId="6" fillId="8" borderId="32" xfId="0" applyFont="1" applyFill="1" applyBorder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165" fontId="8" fillId="6" borderId="15" xfId="1" applyNumberFormat="1" applyFont="1" applyFill="1" applyBorder="1" applyAlignment="1">
      <alignment horizontal="center" vertical="center" wrapText="1"/>
    </xf>
    <xf numFmtId="165" fontId="8" fillId="6" borderId="16" xfId="1" applyNumberFormat="1" applyFont="1" applyFill="1" applyBorder="1" applyAlignment="1">
      <alignment horizontal="center" vertical="center" wrapText="1"/>
    </xf>
    <xf numFmtId="165" fontId="9" fillId="10" borderId="15" xfId="1" applyNumberFormat="1" applyFont="1" applyFill="1" applyBorder="1" applyAlignment="1">
      <alignment horizontal="center" vertical="center" wrapText="1"/>
    </xf>
    <xf numFmtId="165" fontId="9" fillId="10" borderId="16" xfId="1" applyNumberFormat="1" applyFont="1" applyFill="1" applyBorder="1" applyAlignment="1">
      <alignment horizontal="center" vertical="center" wrapText="1"/>
    </xf>
    <xf numFmtId="165" fontId="6" fillId="7" borderId="42" xfId="1" applyNumberFormat="1" applyFont="1" applyFill="1" applyBorder="1" applyAlignment="1">
      <alignment horizontal="center" vertical="center" wrapText="1"/>
    </xf>
    <xf numFmtId="0" fontId="8" fillId="4" borderId="16" xfId="0" applyFont="1" applyFill="1" applyBorder="1" applyAlignment="1">
      <alignment horizontal="center" vertical="center" wrapText="1"/>
    </xf>
    <xf numFmtId="0" fontId="9" fillId="7" borderId="15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right" vertical="top"/>
    </xf>
    <xf numFmtId="0" fontId="0" fillId="0" borderId="0" xfId="0" applyFill="1" applyAlignment="1">
      <alignment horizontal="left" vertical="top"/>
    </xf>
    <xf numFmtId="0" fontId="13" fillId="0" borderId="0" xfId="0" applyFont="1" applyFill="1" applyBorder="1" applyAlignment="1">
      <alignment horizontal="center" vertical="top"/>
    </xf>
    <xf numFmtId="0" fontId="0" fillId="0" borderId="9" xfId="0" applyFill="1" applyBorder="1" applyAlignment="1">
      <alignment horizontal="right"/>
    </xf>
    <xf numFmtId="0" fontId="0" fillId="0" borderId="9" xfId="0" applyFill="1" applyBorder="1" applyAlignment="1">
      <alignment horizontal="left"/>
    </xf>
    <xf numFmtId="165" fontId="15" fillId="7" borderId="13" xfId="1" applyNumberFormat="1" applyFont="1" applyFill="1" applyBorder="1" applyAlignment="1">
      <alignment horizontal="center" vertical="center" wrapText="1"/>
    </xf>
    <xf numFmtId="165" fontId="15" fillId="7" borderId="2" xfId="1" applyNumberFormat="1" applyFont="1" applyFill="1" applyBorder="1" applyAlignment="1">
      <alignment horizontal="center" vertical="center" wrapText="1"/>
    </xf>
    <xf numFmtId="165" fontId="6" fillId="0" borderId="17" xfId="1" applyNumberFormat="1" applyFont="1" applyFill="1" applyBorder="1" applyAlignment="1">
      <alignment horizontal="center" vertical="center" wrapText="1"/>
    </xf>
    <xf numFmtId="165" fontId="15" fillId="0" borderId="11" xfId="1" applyNumberFormat="1" applyFont="1" applyFill="1" applyBorder="1" applyAlignment="1">
      <alignment horizontal="center" vertical="center" wrapText="1"/>
    </xf>
    <xf numFmtId="165" fontId="15" fillId="0" borderId="2" xfId="1" applyNumberFormat="1" applyFont="1" applyFill="1" applyBorder="1" applyAlignment="1">
      <alignment horizontal="center" vertical="center" wrapText="1"/>
    </xf>
    <xf numFmtId="165" fontId="8" fillId="11" borderId="14" xfId="1" applyNumberFormat="1" applyFont="1" applyFill="1" applyBorder="1" applyAlignment="1">
      <alignment vertical="center" wrapText="1"/>
    </xf>
    <xf numFmtId="0" fontId="18" fillId="0" borderId="0" xfId="0" applyFont="1"/>
    <xf numFmtId="165" fontId="8" fillId="7" borderId="27" xfId="1" applyNumberFormat="1" applyFont="1" applyFill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8" fillId="4" borderId="15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165" fontId="8" fillId="4" borderId="16" xfId="1" applyNumberFormat="1" applyFont="1" applyFill="1" applyBorder="1" applyAlignment="1">
      <alignment horizontal="center" vertical="center" wrapText="1"/>
    </xf>
    <xf numFmtId="165" fontId="8" fillId="4" borderId="1" xfId="1" applyNumberFormat="1" applyFont="1" applyFill="1" applyBorder="1" applyAlignment="1">
      <alignment horizontal="center" vertical="center" wrapText="1"/>
    </xf>
    <xf numFmtId="165" fontId="8" fillId="4" borderId="42" xfId="1" applyNumberFormat="1" applyFont="1" applyFill="1" applyBorder="1" applyAlignment="1">
      <alignment horizontal="center" vertical="center" wrapText="1"/>
    </xf>
    <xf numFmtId="165" fontId="8" fillId="4" borderId="39" xfId="1" applyNumberFormat="1" applyFont="1" applyFill="1" applyBorder="1" applyAlignment="1">
      <alignment horizontal="center" vertical="center" wrapText="1"/>
    </xf>
    <xf numFmtId="165" fontId="8" fillId="4" borderId="2" xfId="1" applyNumberFormat="1" applyFont="1" applyFill="1" applyBorder="1" applyAlignment="1">
      <alignment horizontal="center" vertical="center" wrapText="1"/>
    </xf>
    <xf numFmtId="165" fontId="8" fillId="4" borderId="15" xfId="1" applyNumberFormat="1" applyFont="1" applyFill="1" applyBorder="1" applyAlignment="1">
      <alignment horizontal="center" vertical="center" wrapText="1"/>
    </xf>
    <xf numFmtId="165" fontId="9" fillId="4" borderId="22" xfId="1" applyNumberFormat="1" applyFont="1" applyFill="1" applyBorder="1" applyAlignment="1">
      <alignment horizontal="center" vertical="center" wrapText="1"/>
    </xf>
    <xf numFmtId="165" fontId="8" fillId="7" borderId="28" xfId="1" applyNumberFormat="1" applyFont="1" applyFill="1" applyBorder="1" applyAlignment="1">
      <alignment vertical="center"/>
    </xf>
    <xf numFmtId="0" fontId="19" fillId="0" borderId="0" xfId="0" applyFont="1" applyAlignment="1">
      <alignment horizontal="center" vertical="center"/>
    </xf>
    <xf numFmtId="165" fontId="9" fillId="7" borderId="16" xfId="1" applyNumberFormat="1" applyFont="1" applyFill="1" applyBorder="1" applyAlignment="1">
      <alignment horizontal="center" vertical="center" wrapText="1"/>
    </xf>
    <xf numFmtId="0" fontId="0" fillId="7" borderId="9" xfId="0" applyFill="1" applyBorder="1"/>
    <xf numFmtId="0" fontId="22" fillId="0" borderId="0" xfId="0" applyFont="1" applyBorder="1" applyAlignment="1">
      <alignment horizontal="center" vertical="center"/>
    </xf>
    <xf numFmtId="0" fontId="23" fillId="0" borderId="0" xfId="0" applyFont="1" applyBorder="1"/>
    <xf numFmtId="3" fontId="23" fillId="0" borderId="0" xfId="1" applyNumberFormat="1" applyFont="1" applyBorder="1"/>
    <xf numFmtId="1" fontId="23" fillId="0" borderId="0" xfId="1" applyNumberFormat="1" applyFont="1" applyBorder="1"/>
    <xf numFmtId="165" fontId="23" fillId="0" borderId="0" xfId="1" applyNumberFormat="1" applyFont="1" applyBorder="1"/>
    <xf numFmtId="0" fontId="23" fillId="0" borderId="0" xfId="1" applyNumberFormat="1" applyFont="1" applyBorder="1"/>
    <xf numFmtId="0" fontId="23" fillId="0" borderId="0" xfId="0" applyFont="1" applyBorder="1" applyAlignment="1">
      <alignment wrapText="1"/>
    </xf>
    <xf numFmtId="168" fontId="23" fillId="0" borderId="0" xfId="0" applyNumberFormat="1" applyFont="1" applyBorder="1" applyAlignment="1">
      <alignment wrapText="1"/>
    </xf>
    <xf numFmtId="1" fontId="23" fillId="0" borderId="0" xfId="0" applyNumberFormat="1" applyFont="1" applyBorder="1" applyAlignment="1">
      <alignment wrapText="1"/>
    </xf>
    <xf numFmtId="1" fontId="23" fillId="0" borderId="0" xfId="0" applyNumberFormat="1" applyFont="1" applyBorder="1"/>
    <xf numFmtId="166" fontId="23" fillId="0" borderId="0" xfId="1" applyNumberFormat="1" applyFont="1" applyBorder="1"/>
    <xf numFmtId="167" fontId="23" fillId="0" borderId="0" xfId="1" applyNumberFormat="1" applyFont="1" applyBorder="1"/>
    <xf numFmtId="168" fontId="23" fillId="0" borderId="0" xfId="1" applyNumberFormat="1" applyFont="1" applyBorder="1"/>
    <xf numFmtId="0" fontId="16" fillId="0" borderId="0" xfId="2" applyNumberFormat="1" applyBorder="1"/>
    <xf numFmtId="165" fontId="8" fillId="8" borderId="1" xfId="1" applyNumberFormat="1" applyFont="1" applyFill="1" applyBorder="1" applyAlignment="1">
      <alignment horizontal="center" vertical="center" wrapText="1"/>
    </xf>
    <xf numFmtId="165" fontId="9" fillId="4" borderId="23" xfId="1" applyNumberFormat="1" applyFont="1" applyFill="1" applyBorder="1" applyAlignment="1">
      <alignment horizontal="center" vertical="center" wrapText="1"/>
    </xf>
    <xf numFmtId="0" fontId="23" fillId="0" borderId="0" xfId="0" applyFont="1" applyBorder="1" applyAlignment="1"/>
    <xf numFmtId="165" fontId="8" fillId="8" borderId="1" xfId="1" applyNumberFormat="1" applyFont="1" applyFill="1" applyBorder="1" applyAlignment="1">
      <alignment horizontal="center" vertical="center" wrapText="1"/>
    </xf>
    <xf numFmtId="165" fontId="4" fillId="8" borderId="1" xfId="1" applyNumberFormat="1" applyFont="1" applyFill="1" applyBorder="1" applyAlignment="1">
      <alignment horizontal="center" vertical="center" wrapText="1"/>
    </xf>
    <xf numFmtId="165" fontId="6" fillId="4" borderId="16" xfId="1" applyNumberFormat="1" applyFont="1" applyFill="1" applyBorder="1" applyAlignment="1">
      <alignment horizontal="center" vertical="center" wrapText="1"/>
    </xf>
    <xf numFmtId="165" fontId="6" fillId="4" borderId="17" xfId="1" applyNumberFormat="1" applyFont="1" applyFill="1" applyBorder="1" applyAlignment="1">
      <alignment horizontal="center" vertical="center" wrapText="1"/>
    </xf>
    <xf numFmtId="165" fontId="4" fillId="8" borderId="1" xfId="1" applyNumberFormat="1" applyFont="1" applyFill="1" applyBorder="1" applyAlignment="1">
      <alignment horizontal="center" wrapText="1"/>
    </xf>
    <xf numFmtId="165" fontId="4" fillId="8" borderId="2" xfId="1" applyNumberFormat="1" applyFont="1" applyFill="1" applyBorder="1" applyAlignment="1">
      <alignment horizontal="center" wrapText="1"/>
    </xf>
    <xf numFmtId="165" fontId="4" fillId="8" borderId="2" xfId="1" applyNumberFormat="1" applyFont="1" applyFill="1" applyBorder="1" applyAlignment="1">
      <alignment horizontal="center" vertical="center" wrapText="1"/>
    </xf>
    <xf numFmtId="165" fontId="4" fillId="8" borderId="11" xfId="1" applyNumberFormat="1" applyFont="1" applyFill="1" applyBorder="1" applyAlignment="1">
      <alignment horizontal="center" vertical="center" wrapText="1"/>
    </xf>
    <xf numFmtId="165" fontId="4" fillId="8" borderId="12" xfId="1" applyNumberFormat="1" applyFont="1" applyFill="1" applyBorder="1" applyAlignment="1">
      <alignment horizontal="center" vertical="center" wrapText="1"/>
    </xf>
    <xf numFmtId="165" fontId="6" fillId="7" borderId="23" xfId="1" applyNumberFormat="1" applyFont="1" applyFill="1" applyBorder="1" applyAlignment="1">
      <alignment horizontal="center" vertical="center" textRotation="90"/>
    </xf>
    <xf numFmtId="165" fontId="6" fillId="7" borderId="25" xfId="1" applyNumberFormat="1" applyFont="1" applyFill="1" applyBorder="1" applyAlignment="1">
      <alignment horizontal="center" vertical="center" textRotation="90"/>
    </xf>
    <xf numFmtId="165" fontId="6" fillId="7" borderId="19" xfId="1" applyNumberFormat="1" applyFont="1" applyFill="1" applyBorder="1" applyAlignment="1">
      <alignment horizontal="center" vertical="center" textRotation="90"/>
    </xf>
    <xf numFmtId="165" fontId="6" fillId="7" borderId="20" xfId="1" applyNumberFormat="1" applyFont="1" applyFill="1" applyBorder="1" applyAlignment="1">
      <alignment horizontal="center" vertical="center" textRotation="90"/>
    </xf>
    <xf numFmtId="165" fontId="8" fillId="8" borderId="2" xfId="1" applyNumberFormat="1" applyFont="1" applyFill="1" applyBorder="1" applyAlignment="1">
      <alignment horizontal="center" vertical="center" wrapText="1"/>
    </xf>
    <xf numFmtId="165" fontId="8" fillId="8" borderId="11" xfId="1" applyNumberFormat="1" applyFont="1" applyFill="1" applyBorder="1" applyAlignment="1">
      <alignment horizontal="center" vertical="center" wrapText="1"/>
    </xf>
    <xf numFmtId="165" fontId="8" fillId="8" borderId="12" xfId="1" applyNumberFormat="1" applyFont="1" applyFill="1" applyBorder="1" applyAlignment="1">
      <alignment horizontal="center" vertical="center" wrapText="1"/>
    </xf>
    <xf numFmtId="165" fontId="6" fillId="7" borderId="22" xfId="1" applyNumberFormat="1" applyFont="1" applyFill="1" applyBorder="1" applyAlignment="1">
      <alignment horizontal="center" vertical="center" textRotation="90"/>
    </xf>
    <xf numFmtId="165" fontId="6" fillId="7" borderId="24" xfId="1" applyNumberFormat="1" applyFont="1" applyFill="1" applyBorder="1" applyAlignment="1">
      <alignment horizontal="center" vertical="center" textRotation="90"/>
    </xf>
    <xf numFmtId="0" fontId="4" fillId="8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165" fontId="4" fillId="8" borderId="14" xfId="1" applyNumberFormat="1" applyFont="1" applyFill="1" applyBorder="1" applyAlignment="1">
      <alignment horizontal="center" vertical="center" wrapText="1"/>
    </xf>
    <xf numFmtId="165" fontId="4" fillId="3" borderId="2" xfId="1" applyNumberFormat="1" applyFont="1" applyFill="1" applyBorder="1" applyAlignment="1">
      <alignment horizontal="left" vertical="center" wrapText="1"/>
    </xf>
    <xf numFmtId="165" fontId="4" fillId="3" borderId="11" xfId="1" applyNumberFormat="1" applyFont="1" applyFill="1" applyBorder="1" applyAlignment="1">
      <alignment horizontal="left" vertical="center" wrapText="1"/>
    </xf>
    <xf numFmtId="165" fontId="4" fillId="5" borderId="13" xfId="1" applyNumberFormat="1" applyFont="1" applyFill="1" applyBorder="1" applyAlignment="1">
      <alignment horizontal="left" vertical="center" wrapText="1"/>
    </xf>
    <xf numFmtId="165" fontId="4" fillId="5" borderId="11" xfId="1" applyNumberFormat="1" applyFont="1" applyFill="1" applyBorder="1" applyAlignment="1">
      <alignment horizontal="left" vertical="center" wrapText="1"/>
    </xf>
    <xf numFmtId="0" fontId="14" fillId="8" borderId="4" xfId="0" applyFont="1" applyFill="1" applyBorder="1" applyAlignment="1">
      <alignment horizontal="left" vertical="center"/>
    </xf>
    <xf numFmtId="0" fontId="14" fillId="8" borderId="5" xfId="0" applyFont="1" applyFill="1" applyBorder="1" applyAlignment="1">
      <alignment horizontal="left" vertical="center"/>
    </xf>
    <xf numFmtId="0" fontId="14" fillId="8" borderId="3" xfId="0" applyFont="1" applyFill="1" applyBorder="1" applyAlignment="1">
      <alignment horizontal="left" vertical="center"/>
    </xf>
    <xf numFmtId="0" fontId="13" fillId="0" borderId="4" xfId="0" applyFont="1" applyBorder="1" applyAlignment="1">
      <alignment horizontal="center" vertical="top" wrapText="1"/>
    </xf>
    <xf numFmtId="0" fontId="13" fillId="0" borderId="5" xfId="0" applyFont="1" applyBorder="1" applyAlignment="1">
      <alignment horizontal="center" vertical="top"/>
    </xf>
    <xf numFmtId="0" fontId="13" fillId="0" borderId="3" xfId="0" applyFont="1" applyBorder="1" applyAlignment="1">
      <alignment horizontal="center" vertical="top"/>
    </xf>
    <xf numFmtId="0" fontId="13" fillId="0" borderId="8" xfId="0" applyFont="1" applyBorder="1" applyAlignment="1">
      <alignment horizontal="center" vertical="top"/>
    </xf>
    <xf numFmtId="0" fontId="13" fillId="0" borderId="0" xfId="0" applyFont="1" applyBorder="1" applyAlignment="1">
      <alignment horizontal="center" vertical="top"/>
    </xf>
    <xf numFmtId="0" fontId="13" fillId="0" borderId="7" xfId="0" applyFont="1" applyBorder="1" applyAlignment="1">
      <alignment horizontal="center" vertical="top"/>
    </xf>
    <xf numFmtId="0" fontId="13" fillId="0" borderId="6" xfId="0" applyFont="1" applyBorder="1" applyAlignment="1">
      <alignment horizontal="center" vertical="top"/>
    </xf>
    <xf numFmtId="0" fontId="13" fillId="0" borderId="9" xfId="0" applyFont="1" applyBorder="1" applyAlignment="1">
      <alignment horizontal="center" vertical="top"/>
    </xf>
    <xf numFmtId="0" fontId="13" fillId="0" borderId="10" xfId="0" applyFont="1" applyBorder="1" applyAlignment="1">
      <alignment horizontal="center" vertical="top"/>
    </xf>
    <xf numFmtId="0" fontId="5" fillId="7" borderId="33" xfId="0" applyFont="1" applyFill="1" applyBorder="1" applyAlignment="1">
      <alignment horizontal="left"/>
    </xf>
    <xf numFmtId="0" fontId="5" fillId="7" borderId="34" xfId="0" applyFont="1" applyFill="1" applyBorder="1" applyAlignment="1">
      <alignment horizontal="left"/>
    </xf>
    <xf numFmtId="0" fontId="5" fillId="7" borderId="35" xfId="0" applyFont="1" applyFill="1" applyBorder="1" applyAlignment="1">
      <alignment horizontal="left"/>
    </xf>
    <xf numFmtId="0" fontId="5" fillId="7" borderId="36" xfId="0" applyFont="1" applyFill="1" applyBorder="1" applyAlignment="1">
      <alignment horizontal="left"/>
    </xf>
    <xf numFmtId="0" fontId="5" fillId="7" borderId="37" xfId="0" applyFont="1" applyFill="1" applyBorder="1" applyAlignment="1">
      <alignment horizontal="left"/>
    </xf>
    <xf numFmtId="0" fontId="5" fillId="7" borderId="38" xfId="0" applyFont="1" applyFill="1" applyBorder="1" applyAlignment="1">
      <alignment horizontal="left"/>
    </xf>
    <xf numFmtId="0" fontId="14" fillId="9" borderId="4" xfId="0" applyFont="1" applyFill="1" applyBorder="1" applyAlignment="1">
      <alignment horizontal="left" vertical="center"/>
    </xf>
    <xf numFmtId="0" fontId="14" fillId="9" borderId="5" xfId="0" applyFont="1" applyFill="1" applyBorder="1" applyAlignment="1">
      <alignment horizontal="left" vertical="center"/>
    </xf>
    <xf numFmtId="0" fontId="14" fillId="9" borderId="3" xfId="0" applyFont="1" applyFill="1" applyBorder="1" applyAlignment="1">
      <alignment horizontal="left" vertical="center"/>
    </xf>
    <xf numFmtId="0" fontId="17" fillId="8" borderId="0" xfId="2" applyFont="1" applyFill="1" applyBorder="1" applyAlignment="1">
      <alignment horizontal="left"/>
    </xf>
    <xf numFmtId="0" fontId="17" fillId="8" borderId="9" xfId="2" applyFont="1" applyFill="1" applyBorder="1" applyAlignment="1">
      <alignment horizontal="left"/>
    </xf>
    <xf numFmtId="14" fontId="0" fillId="0" borderId="1" xfId="0" applyNumberFormat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165" fontId="6" fillId="4" borderId="26" xfId="1" applyNumberFormat="1" applyFont="1" applyFill="1" applyBorder="1" applyAlignment="1">
      <alignment horizontal="center" vertical="center" wrapText="1"/>
    </xf>
    <xf numFmtId="165" fontId="4" fillId="2" borderId="13" xfId="1" applyNumberFormat="1" applyFont="1" applyFill="1" applyBorder="1" applyAlignment="1">
      <alignment horizontal="left" vertical="center" wrapText="1"/>
    </xf>
    <xf numFmtId="165" fontId="4" fillId="2" borderId="11" xfId="1" applyNumberFormat="1" applyFont="1" applyFill="1" applyBorder="1" applyAlignment="1">
      <alignment horizontal="left" vertical="center" wrapText="1"/>
    </xf>
    <xf numFmtId="165" fontId="6" fillId="4" borderId="18" xfId="1" applyNumberFormat="1" applyFont="1" applyFill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top" wrapText="1"/>
    </xf>
    <xf numFmtId="0" fontId="20" fillId="0" borderId="5" xfId="0" applyFont="1" applyBorder="1" applyAlignment="1">
      <alignment horizontal="center" vertical="top"/>
    </xf>
    <xf numFmtId="0" fontId="20" fillId="0" borderId="3" xfId="0" applyFont="1" applyBorder="1" applyAlignment="1">
      <alignment horizontal="center" vertical="top"/>
    </xf>
    <xf numFmtId="0" fontId="20" fillId="0" borderId="8" xfId="0" applyFont="1" applyBorder="1" applyAlignment="1">
      <alignment horizontal="center" vertical="top"/>
    </xf>
    <xf numFmtId="0" fontId="20" fillId="0" borderId="0" xfId="0" applyFont="1" applyBorder="1" applyAlignment="1">
      <alignment horizontal="center" vertical="top"/>
    </xf>
    <xf numFmtId="0" fontId="20" fillId="0" borderId="7" xfId="0" applyFont="1" applyBorder="1" applyAlignment="1">
      <alignment horizontal="center" vertical="top"/>
    </xf>
    <xf numFmtId="0" fontId="20" fillId="0" borderId="6" xfId="0" applyFont="1" applyBorder="1" applyAlignment="1">
      <alignment horizontal="center" vertical="top"/>
    </xf>
    <xf numFmtId="0" fontId="20" fillId="0" borderId="9" xfId="0" applyFont="1" applyBorder="1" applyAlignment="1">
      <alignment horizontal="center" vertical="top"/>
    </xf>
    <xf numFmtId="0" fontId="20" fillId="0" borderId="10" xfId="0" applyFont="1" applyBorder="1" applyAlignment="1">
      <alignment horizontal="center" vertical="top"/>
    </xf>
    <xf numFmtId="0" fontId="21" fillId="8" borderId="4" xfId="0" applyFont="1" applyFill="1" applyBorder="1" applyAlignment="1">
      <alignment horizontal="left" vertical="center"/>
    </xf>
    <xf numFmtId="0" fontId="21" fillId="8" borderId="5" xfId="0" applyFont="1" applyFill="1" applyBorder="1" applyAlignment="1">
      <alignment horizontal="left" vertical="center"/>
    </xf>
    <xf numFmtId="0" fontId="21" fillId="8" borderId="3" xfId="0" applyFont="1" applyFill="1" applyBorder="1" applyAlignment="1">
      <alignment horizontal="left" vertical="center"/>
    </xf>
    <xf numFmtId="165" fontId="8" fillId="3" borderId="2" xfId="1" applyNumberFormat="1" applyFont="1" applyFill="1" applyBorder="1" applyAlignment="1">
      <alignment horizontal="left" vertical="center" wrapText="1"/>
    </xf>
    <xf numFmtId="165" fontId="8" fillId="3" borderId="11" xfId="1" applyNumberFormat="1" applyFont="1" applyFill="1" applyBorder="1" applyAlignment="1">
      <alignment horizontal="left" vertical="center" wrapText="1"/>
    </xf>
    <xf numFmtId="165" fontId="8" fillId="3" borderId="41" xfId="1" applyNumberFormat="1" applyFont="1" applyFill="1" applyBorder="1" applyAlignment="1">
      <alignment horizontal="left" vertical="center" wrapText="1"/>
    </xf>
    <xf numFmtId="165" fontId="8" fillId="5" borderId="11" xfId="1" applyNumberFormat="1" applyFont="1" applyFill="1" applyBorder="1" applyAlignment="1">
      <alignment horizontal="left" vertical="center" wrapText="1"/>
    </xf>
    <xf numFmtId="165" fontId="8" fillId="2" borderId="13" xfId="1" applyNumberFormat="1" applyFont="1" applyFill="1" applyBorder="1" applyAlignment="1">
      <alignment horizontal="left" vertical="center" wrapText="1"/>
    </xf>
    <xf numFmtId="165" fontId="8" fillId="2" borderId="11" xfId="1" applyNumberFormat="1" applyFont="1" applyFill="1" applyBorder="1" applyAlignment="1">
      <alignment horizontal="left" vertical="center" wrapText="1"/>
    </xf>
    <xf numFmtId="0" fontId="8" fillId="8" borderId="1" xfId="0" applyFont="1" applyFill="1" applyBorder="1" applyAlignment="1">
      <alignment horizontal="center" vertical="center" wrapText="1"/>
    </xf>
    <xf numFmtId="165" fontId="8" fillId="8" borderId="40" xfId="1" applyNumberFormat="1" applyFont="1" applyFill="1" applyBorder="1" applyAlignment="1">
      <alignment horizontal="center" vertical="center" wrapText="1"/>
    </xf>
    <xf numFmtId="165" fontId="8" fillId="8" borderId="1" xfId="1" applyNumberFormat="1" applyFont="1" applyFill="1" applyBorder="1" applyAlignment="1">
      <alignment horizontal="center" wrapText="1"/>
    </xf>
    <xf numFmtId="165" fontId="8" fillId="8" borderId="2" xfId="1" applyNumberFormat="1" applyFont="1" applyFill="1" applyBorder="1" applyAlignment="1">
      <alignment horizontal="center" wrapText="1"/>
    </xf>
    <xf numFmtId="165" fontId="8" fillId="8" borderId="14" xfId="1" applyNumberFormat="1" applyFont="1" applyFill="1" applyBorder="1" applyAlignment="1">
      <alignment horizontal="center" vertical="center" wrapText="1"/>
    </xf>
    <xf numFmtId="165" fontId="9" fillId="4" borderId="26" xfId="1" applyNumberFormat="1" applyFont="1" applyFill="1" applyBorder="1" applyAlignment="1">
      <alignment horizontal="center" vertical="center" wrapText="1"/>
    </xf>
    <xf numFmtId="165" fontId="6" fillId="4" borderId="19" xfId="1" applyNumberFormat="1" applyFont="1" applyFill="1" applyBorder="1" applyAlignment="1">
      <alignment horizontal="center" vertical="center" wrapText="1"/>
    </xf>
    <xf numFmtId="165" fontId="6" fillId="4" borderId="20" xfId="1" applyNumberFormat="1" applyFont="1" applyFill="1" applyBorder="1" applyAlignment="1">
      <alignment horizontal="center" vertical="center" wrapText="1"/>
    </xf>
    <xf numFmtId="165" fontId="9" fillId="4" borderId="23" xfId="1" applyNumberFormat="1" applyFont="1" applyFill="1" applyBorder="1" applyAlignment="1">
      <alignment horizontal="center" vertical="center" wrapText="1"/>
    </xf>
    <xf numFmtId="165" fontId="9" fillId="4" borderId="25" xfId="1" applyNumberFormat="1" applyFont="1" applyFill="1" applyBorder="1" applyAlignment="1">
      <alignment horizontal="center" vertical="center" wrapText="1"/>
    </xf>
  </cellXfs>
  <cellStyles count="3">
    <cellStyle name="Lien hypertexte" xfId="2" builtinId="8"/>
    <cellStyle name="Milliers" xfId="1" builtinId="3"/>
    <cellStyle name="Normal" xfId="0" builtinId="0"/>
  </cellStyles>
  <dxfs count="166"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rgb="FF808080"/>
        <name val="Calibri"/>
        <scheme val="none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</dxfs>
  <tableStyles count="0" defaultTableStyle="TableStyleMedium2" defaultPivotStyle="PivotStyleLight16"/>
  <colors>
    <mruColors>
      <color rgb="FFFFFFCC"/>
      <color rgb="FFFF00FF"/>
      <color rgb="FFFFF7FE"/>
      <color rgb="FFFFEFFD"/>
      <color rgb="FFFFE5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8466</xdr:colOff>
      <xdr:row>5</xdr:row>
      <xdr:rowOff>254000</xdr:rowOff>
    </xdr:from>
    <xdr:to>
      <xdr:col>9</xdr:col>
      <xdr:colOff>8466</xdr:colOff>
      <xdr:row>5</xdr:row>
      <xdr:rowOff>3716867</xdr:rowOff>
    </xdr:to>
    <xdr:sp macro="" textlink="">
      <xdr:nvSpPr>
        <xdr:cNvPr id="4" name="ZoneTexte 3"/>
        <xdr:cNvSpPr txBox="1"/>
      </xdr:nvSpPr>
      <xdr:spPr>
        <a:xfrm>
          <a:off x="8466" y="1769533"/>
          <a:ext cx="11523133" cy="3462867"/>
        </a:xfrm>
        <a:prstGeom prst="rect">
          <a:avLst/>
        </a:prstGeom>
        <a:solidFill>
          <a:srgbClr val="FFFFCC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Remplir le tableau des données en 3 temps :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1 -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Généralités sur le prélèvement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cliquer sur le lien ID-canton pour pour visualiser la position du prélèvement enregistré dans la base de données cantonale (Géoportail </a:t>
          </a:r>
          <a:r>
            <a:rPr kumimoji="0" lang="fr-CH" sz="1400" b="0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geo.vs.ch/environnement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). Remplir les champs selon les indications, certains disposent d’un menu déroulant</a:t>
          </a:r>
          <a:r>
            <a:rPr kumimoji="0" lang="fr-CH" sz="1100" b="0" i="1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.</a:t>
          </a: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2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-  Description et informations concernant le captage et son autorisation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,  notamment les débits captés (Q2), débits résiduels (Q3)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et débits de restitution (Q4) selon le schéma ci-contre.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3 -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Débits mesurés et données existantes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à remplir selon les données à disposition.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Les fichiers de données sont à envoyer par mail ou webtransfer selon la taille des documents.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4 -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Remarques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- divers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2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9</xdr:col>
      <xdr:colOff>215406</xdr:colOff>
      <xdr:row>4</xdr:row>
      <xdr:rowOff>185720</xdr:rowOff>
    </xdr:from>
    <xdr:to>
      <xdr:col>13</xdr:col>
      <xdr:colOff>618067</xdr:colOff>
      <xdr:row>5</xdr:row>
      <xdr:rowOff>3757979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38539" y="1396453"/>
          <a:ext cx="4754528" cy="387705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8466</xdr:colOff>
      <xdr:row>5</xdr:row>
      <xdr:rowOff>254000</xdr:rowOff>
    </xdr:from>
    <xdr:to>
      <xdr:col>9</xdr:col>
      <xdr:colOff>8466</xdr:colOff>
      <xdr:row>5</xdr:row>
      <xdr:rowOff>3716867</xdr:rowOff>
    </xdr:to>
    <xdr:sp macro="" textlink="">
      <xdr:nvSpPr>
        <xdr:cNvPr id="2" name="ZoneTexte 1"/>
        <xdr:cNvSpPr txBox="1"/>
      </xdr:nvSpPr>
      <xdr:spPr>
        <a:xfrm>
          <a:off x="8466" y="1768475"/>
          <a:ext cx="10982325" cy="3462867"/>
        </a:xfrm>
        <a:prstGeom prst="rect">
          <a:avLst/>
        </a:prstGeom>
        <a:solidFill>
          <a:srgbClr val="FFFFCC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Füllen Sie die Datentabelle in drei Schritten aus: </a:t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1 -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Allgemeines zur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Wasserentnahme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Klicken Sie </a:t>
          </a:r>
          <a:r>
            <a:rPr kumimoji="0" lang="de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auf den Link ID-Kanton, um die Wasserentnahmeposition der kantonalen Datenbank zu visualisieren (Geoportal </a:t>
          </a:r>
          <a:r>
            <a:rPr kumimoji="0" lang="fr-CH" sz="1400" b="0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geo.vs.ch/environnement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)</a:t>
          </a:r>
          <a:r>
            <a:rPr kumimoji="0" lang="de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. Füllen Sie die entsprechenden Felder aus, einige der Felder verfügen über ein Dropdown-Menü.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/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2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- Beschreibung und Informationen über die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Wasserentnahme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und ihre Bewilligung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, insbesondere die entnommenen</a:t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Wassermengen (Q2), Restwassermengen (Q3) und Rückgabewassermengen (Q4) gemäß nebenstehendem Schema.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/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3 -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Gemessene Durchflüsse und vorhandene Daten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Je nach den verfügbaren Daten ausfüllen. Die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Dateien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sind je nach Größe der Dokumente per E-Mail oder Webtransfer zu versenden.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4 -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Bemerkungen -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Verschiedenes </a:t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endParaRPr lang="fr-CH" sz="1200"/>
        </a:p>
      </xdr:txBody>
    </xdr:sp>
    <xdr:clientData/>
  </xdr:twoCellAnchor>
  <xdr:twoCellAnchor>
    <xdr:from>
      <xdr:col>9</xdr:col>
      <xdr:colOff>401672</xdr:colOff>
      <xdr:row>5</xdr:row>
      <xdr:rowOff>248283</xdr:rowOff>
    </xdr:from>
    <xdr:to>
      <xdr:col>13</xdr:col>
      <xdr:colOff>618067</xdr:colOff>
      <xdr:row>5</xdr:row>
      <xdr:rowOff>3800001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24805" y="1763816"/>
          <a:ext cx="4568262" cy="3551718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" name="PrelevtTbl_FR" displayName="PrelevtTbl_FR" ref="A11:CE25" totalsRowShown="0" headerRowDxfId="165" dataDxfId="164" headerRowCellStyle="Milliers" dataCellStyle="Milliers">
  <autoFilter ref="A11:CE25"/>
  <tableColumns count="83">
    <tableColumn id="1" name="No" dataDxfId="163"/>
    <tableColumn id="4" name="Capt_IDCant" dataDxfId="162">
      <calculatedColumnFormula>HYPERLINK("https://sitonline.vs.ch/environnement/eaux_superficielles/fr/#/?locale=fr&amp;prelevement=SEN-1275&amp;scale=4500","SEN-1275")</calculatedColumnFormula>
    </tableColumn>
    <tableColumn id="5" name="Capt_IDCom" dataDxfId="161"/>
    <tableColumn id="6" name="Capt_Lieu" dataDxfId="160"/>
    <tableColumn id="2" name="Capt_E_SEN" dataDxfId="159"/>
    <tableColumn id="7" name="Capt_E" dataDxfId="158" dataCellStyle="Milliers"/>
    <tableColumn id="3" name="Capt_N_SEN" dataDxfId="157" dataCellStyle="Milliers"/>
    <tableColumn id="8" name="Capt_N" dataDxfId="156" dataCellStyle="Milliers"/>
    <tableColumn id="76" name="Capt_Alt_SEN" dataDxfId="155" dataCellStyle="Milliers"/>
    <tableColumn id="9" name="Capt_Alt" dataDxfId="154" dataCellStyle="Milliers"/>
    <tableColumn id="75" name="CE_nom" dataDxfId="153" dataCellStyle="Milliers"/>
    <tableColumn id="74" name="CE_debit" dataDxfId="152" dataCellStyle="Milliers"/>
    <tableColumn id="77" name="UsageCaptage_SEN" dataDxfId="151" dataCellStyle="Milliers"/>
    <tableColumn id="10" name="UsageCaptage"/>
    <tableColumn id="11" name="UsagePrecision"/>
    <tableColumn id="12" name="Capt_Etat" dataDxfId="150"/>
    <tableColumn id="13" name="Capt_Expl" dataDxfId="149"/>
    <tableColumn id="14" name="DroitComm_Type" dataDxfId="148"/>
    <tableColumn id="25" name="DroitComm_Autre" dataDxfId="147"/>
    <tableColumn id="78" name="DroitComm_Début" dataDxfId="146"/>
    <tableColumn id="79" name="DroitComm_durée" dataDxfId="145"/>
    <tableColumn id="15" name="DroitComm_Doc" dataDxfId="144"/>
    <tableColumn id="16" name="DroitCant_ON" dataDxfId="143"/>
    <tableColumn id="81" name="DroitCant_début" dataDxfId="142"/>
    <tableColumn id="80" name="DroitCant_durée" dataDxfId="141"/>
    <tableColumn id="17" name="DroitCant_Preuve" dataDxfId="140"/>
    <tableColumn id="18" name="Capt_Qmax" dataDxfId="139"/>
    <tableColumn id="19" name="Capt_Empl" dataDxfId="138"/>
    <tableColumn id="20" name="Capt_Type" dataDxfId="137"/>
    <tableColumn id="21" name="Capt_TypeAutre" dataDxfId="136"/>
    <tableColumn id="22" name="Capt_Photo" dataDxfId="135"/>
    <tableColumn id="23" name="Capt_Periode" dataDxfId="134"/>
    <tableColumn id="24" name="QJan1" dataDxfId="133" dataCellStyle="Milliers"/>
    <tableColumn id="26" name="QFev1" dataDxfId="132" dataCellStyle="Milliers"/>
    <tableColumn id="28" name="QMar1" dataDxfId="131" dataCellStyle="Milliers"/>
    <tableColumn id="30" name="QAvr1" dataDxfId="130" dataCellStyle="Milliers"/>
    <tableColumn id="32" name="QMai1" dataDxfId="129" dataCellStyle="Milliers"/>
    <tableColumn id="34" name="QJuin1" dataDxfId="128" dataCellStyle="Milliers"/>
    <tableColumn id="36" name="QJuil1" dataDxfId="127" dataCellStyle="Milliers"/>
    <tableColumn id="38" name="QAou1" dataDxfId="126" dataCellStyle="Milliers"/>
    <tableColumn id="40" name="QSep1" dataDxfId="125" dataCellStyle="Milliers"/>
    <tableColumn id="42" name="QOct1" dataDxfId="124" dataCellStyle="Milliers"/>
    <tableColumn id="44" name="QNov1" dataDxfId="123" dataCellStyle="Milliers"/>
    <tableColumn id="46" name="QDec1" dataDxfId="122" dataCellStyle="Milliers"/>
    <tableColumn id="84" name="QDec2" dataDxfId="121" dataCellStyle="Milliers"/>
    <tableColumn id="91" name="QDec3" dataDxfId="120" dataCellStyle="Milliers"/>
    <tableColumn id="90" name="QDec4" dataDxfId="119" dataCellStyle="Milliers"/>
    <tableColumn id="89" name="QDec5" dataDxfId="118" dataCellStyle="Milliers"/>
    <tableColumn id="88" name="QDec6" dataDxfId="117" dataCellStyle="Milliers"/>
    <tableColumn id="87" name="QDec7" dataDxfId="116" dataCellStyle="Milliers"/>
    <tableColumn id="86" name="QDec8" dataDxfId="115" dataCellStyle="Milliers"/>
    <tableColumn id="85" name="QDec9" dataDxfId="114" dataCellStyle="Milliers"/>
    <tableColumn id="95" name="QDec10" dataDxfId="113" dataCellStyle="Milliers"/>
    <tableColumn id="94" name="QDec11" dataDxfId="112" dataCellStyle="Milliers"/>
    <tableColumn id="93" name="QDec12" dataDxfId="111" dataCellStyle="Milliers"/>
    <tableColumn id="92" name="QDec13" dataDxfId="110" dataCellStyle="Milliers"/>
    <tableColumn id="48" name="Rest_E" dataDxfId="109" dataCellStyle="Milliers"/>
    <tableColumn id="49" name="Rest_N" dataDxfId="108" dataCellStyle="Milliers"/>
    <tableColumn id="50" name="Rest_Alt" dataDxfId="107" dataCellStyle="Milliers"/>
    <tableColumn id="51" name="Rest_Q" dataDxfId="106" dataCellStyle="Milliers"/>
    <tableColumn id="82" name="Q347_débit" dataDxfId="105" dataCellStyle="Milliers"/>
    <tableColumn id="83" name="Q347_methode" dataDxfId="104" dataCellStyle="Milliers"/>
    <tableColumn id="73" name="Q1_MesON" dataDxfId="103" dataCellStyle="Milliers"/>
    <tableColumn id="53" name="Q1_Type" dataDxfId="102" dataCellStyle="Milliers"/>
    <tableColumn id="54" name="Q1_Freq" dataDxfId="101" dataCellStyle="Milliers"/>
    <tableColumn id="55" name="Q1_Debut" dataDxfId="100" dataCellStyle="Milliers"/>
    <tableColumn id="56" name="Q1_Mes" dataDxfId="99" dataCellStyle="Milliers"/>
    <tableColumn id="57" name="Q2_MesON" dataDxfId="98" dataCellStyle="Milliers"/>
    <tableColumn id="58" name="Q2_Type" dataDxfId="97" dataCellStyle="Milliers"/>
    <tableColumn id="59" name="Q2_Freq" dataDxfId="96" dataCellStyle="Milliers"/>
    <tableColumn id="60" name="Q2_Debut" dataDxfId="95" dataCellStyle="Milliers"/>
    <tableColumn id="61" name="Q2_Mes" dataDxfId="94" dataCellStyle="Milliers"/>
    <tableColumn id="62" name="Q3_MesON" dataDxfId="93" dataCellStyle="Milliers"/>
    <tableColumn id="63" name="Q3_Type" dataDxfId="92" dataCellStyle="Milliers"/>
    <tableColumn id="64" name="Q3_Freq" dataDxfId="91" dataCellStyle="Milliers"/>
    <tableColumn id="65" name="Q3_Debut" dataDxfId="90" dataCellStyle="Milliers"/>
    <tableColumn id="66" name="Q3_Mes" dataDxfId="89" dataCellStyle="Milliers"/>
    <tableColumn id="67" name="Q4_MesON" dataDxfId="88" dataCellStyle="Milliers"/>
    <tableColumn id="68" name="Q4_Type" dataDxfId="87" dataCellStyle="Milliers"/>
    <tableColumn id="69" name="Q4_Freq" dataDxfId="86" dataCellStyle="Milliers"/>
    <tableColumn id="70" name="Q4_Debut" dataDxfId="85" dataCellStyle="Milliers"/>
    <tableColumn id="71" name="Q4_Mes" dataDxfId="84" dataCellStyle="Milliers"/>
    <tableColumn id="72" name="Rem" dataDxfId="83"/>
  </tableColumns>
  <tableStyleInfo name="TableStyleMedium4" showFirstColumn="0" showLastColumn="0" showRowStripes="1" showColumnStripes="0"/>
</table>
</file>

<file path=xl/tables/table10.xml><?xml version="1.0" encoding="utf-8"?>
<table xmlns="http://schemas.openxmlformats.org/spreadsheetml/2006/main" id="10" name="Qx_MesON" displayName="Qx_MesON" ref="A16:B18" totalsRowShown="0">
  <autoFilter ref="A16:B18"/>
  <tableColumns count="2">
    <tableColumn id="1" name="Qx_MesON"/>
    <tableColumn id="2" name="Qx_MesON_DE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1" name="PrelevtTbl_DE" displayName="PrelevtTbl_DE" ref="A11:CE25" totalsRowShown="0" headerRowDxfId="82" dataDxfId="81" headerRowCellStyle="Milliers" dataCellStyle="Milliers">
  <autoFilter ref="A11:CE25"/>
  <tableColumns count="83">
    <tableColumn id="1" name="No" dataDxfId="80"/>
    <tableColumn id="4" name="Capt_IDCant" dataDxfId="79">
      <calculatedColumnFormula>HYPERLINK("https://sitonline.vs.ch/environnement/eaux_superficielles/fr/#/?locale=fr&amp;prelevement=SEN-1275&amp;scale=4500","SEN-1275")</calculatedColumnFormula>
    </tableColumn>
    <tableColumn id="5" name="Capt_IDCom" dataDxfId="78"/>
    <tableColumn id="6" name="Capt_Lieu" dataDxfId="77"/>
    <tableColumn id="2" name="Capt_E_SEN" dataDxfId="76"/>
    <tableColumn id="7" name="Capt_E" dataDxfId="75" dataCellStyle="Milliers"/>
    <tableColumn id="3" name="Capt_N_SEN" dataDxfId="74" dataCellStyle="Milliers"/>
    <tableColumn id="8" name="Capt_N" dataDxfId="73" dataCellStyle="Milliers"/>
    <tableColumn id="76" name="Capt_Alt_SEN" dataDxfId="72" dataCellStyle="Milliers"/>
    <tableColumn id="9" name="Capt_Alt" dataDxfId="71" dataCellStyle="Milliers"/>
    <tableColumn id="75" name="CE_nom" dataDxfId="70" dataCellStyle="Milliers"/>
    <tableColumn id="74" name="CE_debit" dataDxfId="69" dataCellStyle="Milliers"/>
    <tableColumn id="77" name="UsageCaptage_SEN" dataDxfId="68" dataCellStyle="Milliers"/>
    <tableColumn id="10" name="UsageCaptage"/>
    <tableColumn id="11" name="UsagePrecision"/>
    <tableColumn id="12" name="Capt_Etat" dataDxfId="67"/>
    <tableColumn id="13" name="Capt_Expl" dataDxfId="66"/>
    <tableColumn id="14" name="DroitComm_Type" dataDxfId="65"/>
    <tableColumn id="25" name="DroitComm_Autre" dataDxfId="64"/>
    <tableColumn id="78" name="DroitComm_Début" dataDxfId="63"/>
    <tableColumn id="79" name="DroitComm_durée" dataDxfId="62"/>
    <tableColumn id="15" name="DroitComm_Doc" dataDxfId="61"/>
    <tableColumn id="16" name="DroitCant_ON" dataDxfId="60"/>
    <tableColumn id="81" name="DroitCant_début" dataDxfId="59"/>
    <tableColumn id="80" name="DroitCant_durée" dataDxfId="58"/>
    <tableColumn id="17" name="DroitCant_Preuve" dataDxfId="57"/>
    <tableColumn id="18" name="Capt_Qmax" dataDxfId="56"/>
    <tableColumn id="19" name="Capt_Empl" dataDxfId="55"/>
    <tableColumn id="20" name="Capt_Type" dataDxfId="54"/>
    <tableColumn id="21" name="Capt_TypeAutre" dataDxfId="53"/>
    <tableColumn id="22" name="Capt_Photo" dataDxfId="52"/>
    <tableColumn id="23" name="Capt_Periode" dataDxfId="51"/>
    <tableColumn id="24" name="QJan1" dataDxfId="50" dataCellStyle="Milliers"/>
    <tableColumn id="26" name="QFev1" dataDxfId="49" dataCellStyle="Milliers"/>
    <tableColumn id="28" name="QMar1" dataDxfId="48" dataCellStyle="Milliers"/>
    <tableColumn id="30" name="QAvr1" dataDxfId="47" dataCellStyle="Milliers"/>
    <tableColumn id="32" name="QMai1" dataDxfId="46" dataCellStyle="Milliers"/>
    <tableColumn id="34" name="QJuin1" dataDxfId="45" dataCellStyle="Milliers"/>
    <tableColumn id="36" name="QJuil1" dataDxfId="44" dataCellStyle="Milliers"/>
    <tableColumn id="38" name="QAou1" dataDxfId="43" dataCellStyle="Milliers"/>
    <tableColumn id="40" name="QSep1" dataDxfId="42" dataCellStyle="Milliers"/>
    <tableColumn id="42" name="QOct1" dataDxfId="41" dataCellStyle="Milliers"/>
    <tableColumn id="44" name="QNov1" dataDxfId="40" dataCellStyle="Milliers"/>
    <tableColumn id="46" name="QDec1" dataDxfId="39" dataCellStyle="Milliers"/>
    <tableColumn id="84" name="QDec2" dataDxfId="38" dataCellStyle="Milliers"/>
    <tableColumn id="91" name="QDec3" dataDxfId="37" dataCellStyle="Milliers"/>
    <tableColumn id="90" name="QDec4" dataDxfId="36" dataCellStyle="Milliers"/>
    <tableColumn id="89" name="QDec5" dataDxfId="35" dataCellStyle="Milliers"/>
    <tableColumn id="88" name="QDec6" dataDxfId="34" dataCellStyle="Milliers"/>
    <tableColumn id="87" name="QDec7" dataDxfId="33" dataCellStyle="Milliers"/>
    <tableColumn id="86" name="QDec8" dataDxfId="32" dataCellStyle="Milliers"/>
    <tableColumn id="85" name="QDec9" dataDxfId="31" dataCellStyle="Milliers"/>
    <tableColumn id="95" name="QDec10" dataDxfId="30" dataCellStyle="Milliers"/>
    <tableColumn id="94" name="QDec11" dataDxfId="29" dataCellStyle="Milliers"/>
    <tableColumn id="93" name="QDec12" dataDxfId="28" dataCellStyle="Milliers"/>
    <tableColumn id="92" name="QDec13" dataDxfId="27" dataCellStyle="Milliers"/>
    <tableColumn id="48" name="Rest_E" dataDxfId="26" dataCellStyle="Milliers"/>
    <tableColumn id="49" name="Rest_N" dataDxfId="25" dataCellStyle="Milliers"/>
    <tableColumn id="50" name="Rest_Alt" dataDxfId="24" dataCellStyle="Milliers"/>
    <tableColumn id="51" name="Rest_Q" dataDxfId="23" dataCellStyle="Milliers"/>
    <tableColumn id="82" name="Q347_débit" dataDxfId="22" dataCellStyle="Milliers"/>
    <tableColumn id="83" name="Q347_methode" dataDxfId="21" dataCellStyle="Milliers"/>
    <tableColumn id="73" name="Q1_MesON" dataDxfId="20" dataCellStyle="Milliers"/>
    <tableColumn id="53" name="Q1_Type" dataDxfId="19" dataCellStyle="Milliers"/>
    <tableColumn id="54" name="Q1_Freq" dataDxfId="18" dataCellStyle="Milliers"/>
    <tableColumn id="55" name="Q1_Debut" dataDxfId="17" dataCellStyle="Milliers"/>
    <tableColumn id="56" name="Q1_Mes" dataDxfId="16" dataCellStyle="Milliers"/>
    <tableColumn id="57" name="Q2_MesON" dataDxfId="15" dataCellStyle="Milliers"/>
    <tableColumn id="58" name="Q2_Type" dataDxfId="14" dataCellStyle="Milliers"/>
    <tableColumn id="59" name="Q2_Freq" dataDxfId="13" dataCellStyle="Milliers"/>
    <tableColumn id="60" name="Q2_Debut" dataDxfId="12" dataCellStyle="Milliers"/>
    <tableColumn id="61" name="Q2_Mes" dataDxfId="11" dataCellStyle="Milliers"/>
    <tableColumn id="62" name="Q3_MesON" dataDxfId="10" dataCellStyle="Milliers"/>
    <tableColumn id="63" name="Q3_Type" dataDxfId="9" dataCellStyle="Milliers"/>
    <tableColumn id="64" name="Q3_Freq" dataDxfId="8" dataCellStyle="Milliers"/>
    <tableColumn id="65" name="Q3_Debut" dataDxfId="7" dataCellStyle="Milliers"/>
    <tableColumn id="66" name="Q3_Mes" dataDxfId="6" dataCellStyle="Milliers"/>
    <tableColumn id="67" name="Q4_MesON" dataDxfId="5" dataCellStyle="Milliers"/>
    <tableColumn id="68" name="Q4_Type" dataDxfId="4" dataCellStyle="Milliers"/>
    <tableColumn id="69" name="Q4_Freq" dataDxfId="3" dataCellStyle="Milliers"/>
    <tableColumn id="70" name="Q4_Debut" dataDxfId="2" dataCellStyle="Milliers"/>
    <tableColumn id="71" name="Q4_Mes" dataDxfId="1" dataCellStyle="Milliers"/>
    <tableColumn id="72" name="Rem" dataDxfId="0"/>
  </tableColumns>
  <tableStyleInfo name="TableStyleMedium4" showFirstColumn="0" showLastColumn="0" showRowStripes="1" showColumnStripes="0"/>
</table>
</file>

<file path=xl/tables/table3.xml><?xml version="1.0" encoding="utf-8"?>
<table xmlns="http://schemas.openxmlformats.org/spreadsheetml/2006/main" id="3" name="UsageCaptage" displayName="UsageCaptage" ref="F1:I15" totalsRowShown="0">
  <autoFilter ref="F1:I15"/>
  <tableColumns count="4">
    <tableColumn id="1" name="UsageCaptage"/>
    <tableColumn id="3" name="UsageCaptage_DE"/>
    <tableColumn id="2" name="UsageCaptage_app"/>
    <tableColumn id="4" name="UsageCaptage_app_label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4" name="CE_debit" displayName="CE_debit" ref="A1:C3" totalsRowShown="0">
  <autoFilter ref="A1:C3"/>
  <tableColumns count="3">
    <tableColumn id="1" name="CE_debit"/>
    <tableColumn id="2" name="CE_debit_DE"/>
    <tableColumn id="3" name="CE_debit_app"/>
  </tableColumns>
  <tableStyleInfo name="TableStyleMedium6" showFirstColumn="0" showLastColumn="0" showRowStripes="1" showColumnStripes="0"/>
</table>
</file>

<file path=xl/tables/table5.xml><?xml version="1.0" encoding="utf-8"?>
<table xmlns="http://schemas.openxmlformats.org/spreadsheetml/2006/main" id="5" name="Capt_Etat" displayName="Capt_Etat" ref="A9:D14" totalsRowShown="0">
  <autoFilter ref="A9:D14"/>
  <sortState ref="A10:A13">
    <sortCondition ref="A9:A13"/>
  </sortState>
  <tableColumns count="4">
    <tableColumn id="1" name="Capt_Etat"/>
    <tableColumn id="2" name="Capt_Etat_DE"/>
    <tableColumn id="3" name="Capt_Etat_app"/>
    <tableColumn id="4" name="Capt_Etat_app_label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6" name="DroitComm_Type" displayName="DroitComm_Type" ref="K1:L4" totalsRowShown="0">
  <autoFilter ref="K1:L4"/>
  <tableColumns count="2">
    <tableColumn id="1" name="DroitComm_Type"/>
    <tableColumn id="2" name="DroitComm_Type_DE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7" name="DroitCant_ON" displayName="DroitCant_ON" ref="A5:C7" totalsRowShown="0">
  <autoFilter ref="A5:C7"/>
  <tableColumns count="3">
    <tableColumn id="1" name="DroitCant_ON"/>
    <tableColumn id="2" name="DroitCant_ON_DE"/>
    <tableColumn id="3" name="DroitCant_ON_app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id="8" name="Capt_Empl" displayName="Capt_Empl" ref="K6:M9" totalsRowShown="0">
  <autoFilter ref="K6:M9"/>
  <tableColumns count="3">
    <tableColumn id="1" name="Capt_Empl"/>
    <tableColumn id="2" name="Capt_Empl_DE"/>
    <tableColumn id="3" name="Capt_Empl_app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id="9" name="Capt_Type" displayName="Capt_Type" ref="K11:L16" totalsRowShown="0">
  <autoFilter ref="K11:L16"/>
  <tableColumns count="2">
    <tableColumn id="1" name="Capt_Type"/>
    <tableColumn id="2" name="Capt_Type_D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ebtransfer.vs.ch/fr/start" TargetMode="External"/><Relationship Id="rId1" Type="http://schemas.openxmlformats.org/officeDocument/2006/relationships/hyperlink" Target="mailto:SEN-eaux-surface@admin.vs.ch" TargetMode="External"/><Relationship Id="rId5" Type="http://schemas.openxmlformats.org/officeDocument/2006/relationships/table" Target="../tables/table1.x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ebtransfer.vs.ch/fr/start" TargetMode="External"/><Relationship Id="rId1" Type="http://schemas.openxmlformats.org/officeDocument/2006/relationships/hyperlink" Target="mailto:DUW-oberflaechengewaesser@admin.vs.ch" TargetMode="External"/><Relationship Id="rId5" Type="http://schemas.openxmlformats.org/officeDocument/2006/relationships/table" Target="../tables/table2.xm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0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2" Type="http://schemas.openxmlformats.org/officeDocument/2006/relationships/table" Target="../tables/table4.xml"/><Relationship Id="rId1" Type="http://schemas.openxmlformats.org/officeDocument/2006/relationships/table" Target="../tables/table3.xml"/><Relationship Id="rId6" Type="http://schemas.openxmlformats.org/officeDocument/2006/relationships/table" Target="../tables/table8.xml"/><Relationship Id="rId5" Type="http://schemas.openxmlformats.org/officeDocument/2006/relationships/table" Target="../tables/table7.xml"/><Relationship Id="rId4" Type="http://schemas.openxmlformats.org/officeDocument/2006/relationships/table" Target="../tables/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CE103"/>
  <sheetViews>
    <sheetView zoomScale="80" zoomScaleNormal="80" workbookViewId="0">
      <selection activeCell="A11" sqref="A11:XFD11"/>
    </sheetView>
  </sheetViews>
  <sheetFormatPr baseColWidth="10" defaultRowHeight="14.5" x14ac:dyDescent="0.35"/>
  <cols>
    <col min="1" max="1" width="17.1796875" style="7" customWidth="1"/>
    <col min="2" max="2" width="28.1796875" customWidth="1"/>
    <col min="3" max="3" width="16.54296875" customWidth="1"/>
    <col min="4" max="4" width="21.81640625" customWidth="1"/>
    <col min="5" max="5" width="19.453125" customWidth="1"/>
    <col min="6" max="6" width="12.54296875" customWidth="1"/>
    <col min="7" max="7" width="17.453125" bestFit="1" customWidth="1"/>
    <col min="8" max="8" width="12.54296875" customWidth="1"/>
    <col min="9" max="9" width="18.81640625" bestFit="1" customWidth="1"/>
    <col min="10" max="10" width="12.54296875" customWidth="1"/>
    <col min="11" max="11" width="20.81640625" customWidth="1"/>
    <col min="12" max="12" width="13.81640625" customWidth="1"/>
    <col min="13" max="13" width="15.1796875" bestFit="1" customWidth="1"/>
    <col min="14" max="14" width="21.1796875" customWidth="1"/>
    <col min="15" max="15" width="20.81640625" customWidth="1"/>
    <col min="16" max="17" width="17.81640625" customWidth="1"/>
    <col min="18" max="27" width="15.81640625" customWidth="1"/>
    <col min="28" max="28" width="16.36328125" bestFit="1" customWidth="1"/>
    <col min="29" max="32" width="15.81640625" customWidth="1"/>
    <col min="33" max="44" width="6.81640625" style="2" customWidth="1"/>
    <col min="45" max="56" width="6.453125" style="2" customWidth="1"/>
    <col min="57" max="59" width="10.81640625" customWidth="1"/>
    <col min="60" max="60" width="10.81640625" style="2" customWidth="1"/>
    <col min="61" max="62" width="15.81640625" style="2" customWidth="1"/>
    <col min="63" max="63" width="14.81640625" style="2" customWidth="1"/>
    <col min="64" max="64" width="16.1796875" style="2" customWidth="1"/>
    <col min="65" max="65" width="14.81640625" style="2" customWidth="1"/>
    <col min="66" max="67" width="17.453125" style="2" customWidth="1"/>
    <col min="68" max="68" width="14.453125" style="2" customWidth="1"/>
    <col min="69" max="70" width="15" style="2" customWidth="1"/>
    <col min="71" max="72" width="17.453125" style="2" customWidth="1"/>
    <col min="73" max="73" width="13.81640625" style="2" customWidth="1"/>
    <col min="74" max="74" width="16.1796875" style="2" customWidth="1"/>
    <col min="75" max="75" width="13.81640625" style="2" customWidth="1"/>
    <col min="76" max="77" width="17.453125" style="2" customWidth="1"/>
    <col min="78" max="78" width="14.81640625" style="2" customWidth="1"/>
    <col min="79" max="79" width="17.1796875" style="2" customWidth="1"/>
    <col min="80" max="80" width="14.81640625" style="2" customWidth="1"/>
    <col min="81" max="82" width="17.453125" style="2" customWidth="1"/>
    <col min="83" max="83" width="32.81640625" customWidth="1"/>
  </cols>
  <sheetData>
    <row r="1" spans="1:83" ht="23.5" x14ac:dyDescent="0.35">
      <c r="A1" s="158" t="s">
        <v>352</v>
      </c>
      <c r="B1" s="159"/>
      <c r="C1" s="159"/>
      <c r="D1" s="160"/>
      <c r="E1" s="173" t="s">
        <v>139</v>
      </c>
      <c r="F1" s="174"/>
      <c r="G1" s="174"/>
      <c r="H1" s="174"/>
      <c r="I1" s="175"/>
      <c r="J1" s="24"/>
      <c r="K1" s="155" t="s">
        <v>140</v>
      </c>
      <c r="L1" s="156"/>
      <c r="M1" s="156"/>
      <c r="N1" s="156"/>
      <c r="O1" s="157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5"/>
      <c r="AY1" s="65"/>
      <c r="AZ1" s="65"/>
      <c r="BA1" s="65"/>
      <c r="BB1" s="65"/>
      <c r="BC1" s="65"/>
      <c r="BD1" s="65"/>
      <c r="BE1" s="24"/>
      <c r="BF1" s="24"/>
      <c r="BG1" s="24"/>
      <c r="BH1" s="65"/>
      <c r="BI1" s="65"/>
      <c r="BJ1" s="65"/>
      <c r="BK1" s="65"/>
      <c r="BL1" s="65"/>
      <c r="BM1" s="65"/>
      <c r="BN1" s="65"/>
      <c r="BO1" s="65"/>
      <c r="BP1" s="65"/>
      <c r="BQ1" s="65"/>
      <c r="BR1" s="65"/>
      <c r="BS1" s="65"/>
      <c r="BT1" s="65"/>
      <c r="BU1" s="65"/>
      <c r="BV1" s="65"/>
      <c r="BW1" s="65"/>
      <c r="BX1" s="65"/>
      <c r="BY1" s="65"/>
      <c r="BZ1" s="65"/>
      <c r="CA1" s="65"/>
      <c r="CB1" s="65"/>
      <c r="CC1" s="65"/>
      <c r="CD1" s="65"/>
      <c r="CE1" s="24"/>
    </row>
    <row r="2" spans="1:83" ht="24" customHeight="1" x14ac:dyDescent="0.45">
      <c r="A2" s="161"/>
      <c r="B2" s="162"/>
      <c r="C2" s="162"/>
      <c r="D2" s="163"/>
      <c r="E2" s="75" t="s">
        <v>136</v>
      </c>
      <c r="F2" s="167"/>
      <c r="G2" s="167"/>
      <c r="H2" s="167"/>
      <c r="I2" s="168"/>
      <c r="J2" s="24"/>
      <c r="K2" s="61" t="s">
        <v>190</v>
      </c>
      <c r="L2" s="176" t="s">
        <v>188</v>
      </c>
      <c r="M2" s="176"/>
      <c r="N2" s="176"/>
      <c r="O2" s="62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65"/>
      <c r="AH2" s="65"/>
      <c r="AI2" s="65"/>
      <c r="AJ2" s="65"/>
      <c r="AK2" s="65"/>
      <c r="AL2" s="65"/>
      <c r="AM2" s="65"/>
      <c r="AN2" s="65"/>
      <c r="AO2" s="65"/>
      <c r="AP2" s="65"/>
      <c r="AQ2" s="65"/>
      <c r="AR2" s="65"/>
      <c r="AS2" s="65"/>
      <c r="AT2" s="65"/>
      <c r="AU2" s="65"/>
      <c r="AV2" s="65"/>
      <c r="AW2" s="65"/>
      <c r="AX2" s="65"/>
      <c r="AY2" s="65"/>
      <c r="AZ2" s="65"/>
      <c r="BA2" s="65"/>
      <c r="BB2" s="65"/>
      <c r="BC2" s="65"/>
      <c r="BD2" s="65"/>
      <c r="BE2" s="24"/>
      <c r="BF2" s="24"/>
      <c r="BG2" s="24"/>
      <c r="BH2" s="65"/>
      <c r="BI2" s="65"/>
      <c r="BJ2" s="65"/>
      <c r="BK2" s="65"/>
      <c r="BL2" s="65"/>
      <c r="BM2" s="65"/>
      <c r="BN2" s="65"/>
      <c r="BO2" s="65"/>
      <c r="BP2" s="65"/>
      <c r="BQ2" s="65"/>
      <c r="BR2" s="65"/>
      <c r="BS2" s="65"/>
      <c r="BT2" s="65"/>
      <c r="BU2" s="65"/>
      <c r="BV2" s="65"/>
      <c r="BW2" s="65"/>
      <c r="BX2" s="65"/>
      <c r="BY2" s="65"/>
      <c r="BZ2" s="65"/>
      <c r="CA2" s="65"/>
      <c r="CB2" s="65"/>
      <c r="CC2" s="65"/>
      <c r="CD2" s="65"/>
      <c r="CE2" s="24"/>
    </row>
    <row r="3" spans="1:83" s="1" customFormat="1" ht="24" customHeight="1" x14ac:dyDescent="0.75">
      <c r="A3" s="161"/>
      <c r="B3" s="162"/>
      <c r="C3" s="162"/>
      <c r="D3" s="163"/>
      <c r="E3" s="76" t="s">
        <v>137</v>
      </c>
      <c r="F3" s="169"/>
      <c r="G3" s="169"/>
      <c r="H3" s="169"/>
      <c r="I3" s="170"/>
      <c r="J3" s="22"/>
      <c r="K3" s="68" t="s">
        <v>191</v>
      </c>
      <c r="L3" s="177" t="s">
        <v>189</v>
      </c>
      <c r="M3" s="177"/>
      <c r="N3" s="63"/>
      <c r="O3" s="64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7"/>
      <c r="AC3" s="27"/>
      <c r="AD3" s="27"/>
      <c r="AE3" s="27"/>
      <c r="AF3" s="23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3"/>
      <c r="BF3" s="23"/>
      <c r="BG3" s="23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8"/>
      <c r="CA3" s="28"/>
      <c r="CB3" s="28"/>
      <c r="CC3" s="28"/>
      <c r="CD3" s="28"/>
      <c r="CE3" s="23"/>
    </row>
    <row r="4" spans="1:83" s="1" customFormat="1" ht="24" customHeight="1" x14ac:dyDescent="0.75">
      <c r="A4" s="164"/>
      <c r="B4" s="165"/>
      <c r="C4" s="165"/>
      <c r="D4" s="166"/>
      <c r="E4" s="77" t="s">
        <v>138</v>
      </c>
      <c r="F4" s="171"/>
      <c r="G4" s="171"/>
      <c r="H4" s="171"/>
      <c r="I4" s="172"/>
      <c r="J4" s="22"/>
      <c r="K4" s="66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7"/>
      <c r="AC4" s="27"/>
      <c r="AD4" s="27"/>
      <c r="AE4" s="27"/>
      <c r="AF4" s="23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3"/>
      <c r="BF4" s="23"/>
      <c r="BG4" s="23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  <c r="CA4" s="28"/>
      <c r="CB4" s="28"/>
      <c r="CC4" s="28"/>
      <c r="CD4" s="28"/>
      <c r="CE4" s="23"/>
    </row>
    <row r="5" spans="1:83" s="1" customFormat="1" ht="24" customHeight="1" x14ac:dyDescent="0.75">
      <c r="A5" s="78" t="s">
        <v>161</v>
      </c>
      <c r="B5" s="178">
        <v>45202</v>
      </c>
      <c r="C5" s="179"/>
      <c r="D5" s="179"/>
      <c r="E5" s="25"/>
      <c r="F5" s="26"/>
      <c r="G5" s="26"/>
      <c r="H5" s="26"/>
      <c r="I5" s="26"/>
      <c r="J5" s="22"/>
      <c r="K5" s="23"/>
      <c r="L5" s="23"/>
      <c r="M5" s="23"/>
      <c r="N5" s="23"/>
      <c r="O5" s="24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7"/>
      <c r="AC5" s="27"/>
      <c r="AD5" s="27"/>
      <c r="AE5" s="27"/>
      <c r="AF5" s="23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3"/>
      <c r="BF5" s="23"/>
      <c r="BG5" s="23"/>
      <c r="BH5" s="28"/>
      <c r="BI5" s="28"/>
      <c r="BJ5" s="28"/>
      <c r="BK5" s="28"/>
      <c r="BL5" s="28"/>
      <c r="BM5" s="28"/>
      <c r="BN5" s="28"/>
      <c r="BO5" s="28"/>
      <c r="BP5" s="28"/>
      <c r="BQ5" s="28"/>
      <c r="BR5" s="28"/>
      <c r="BS5" s="28"/>
      <c r="BT5" s="28"/>
      <c r="BU5" s="28"/>
      <c r="BV5" s="28"/>
      <c r="BW5" s="28"/>
      <c r="BX5" s="28"/>
      <c r="BY5" s="28"/>
      <c r="BZ5" s="28"/>
      <c r="CA5" s="28"/>
      <c r="CB5" s="28"/>
      <c r="CC5" s="28"/>
      <c r="CD5" s="28"/>
      <c r="CE5" s="23"/>
    </row>
    <row r="6" spans="1:83" s="1" customFormat="1" ht="328.25" customHeight="1" x14ac:dyDescent="0.75">
      <c r="A6" s="86"/>
      <c r="B6" s="87"/>
      <c r="C6" s="88"/>
      <c r="D6" s="88"/>
      <c r="E6" s="89"/>
      <c r="F6" s="90"/>
      <c r="G6" s="90"/>
      <c r="H6" s="90"/>
      <c r="I6" s="90"/>
      <c r="J6" s="22"/>
      <c r="K6" s="23"/>
      <c r="L6" s="23"/>
      <c r="M6" s="23"/>
      <c r="N6" s="23"/>
      <c r="O6" s="24"/>
      <c r="P6" s="23"/>
      <c r="Q6" s="23"/>
      <c r="R6" s="24"/>
      <c r="S6" s="112"/>
      <c r="T6" s="23"/>
      <c r="U6" s="23"/>
      <c r="V6" s="23"/>
      <c r="W6"/>
      <c r="X6" s="23"/>
      <c r="Y6" s="23"/>
      <c r="Z6" s="23"/>
      <c r="AA6" s="23"/>
      <c r="AB6" s="27"/>
      <c r="AC6" s="27"/>
      <c r="AD6" s="27"/>
      <c r="AE6" s="27"/>
      <c r="AF6" s="23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3"/>
      <c r="BF6" s="23"/>
      <c r="BG6" s="23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3"/>
    </row>
    <row r="7" spans="1:83" s="1" customFormat="1" ht="54" customHeight="1" x14ac:dyDescent="0.35">
      <c r="A7" s="151" t="s">
        <v>163</v>
      </c>
      <c r="B7" s="152"/>
      <c r="C7" s="152"/>
      <c r="D7" s="152"/>
      <c r="E7" s="152"/>
      <c r="F7" s="152"/>
      <c r="G7" s="152"/>
      <c r="H7" s="152"/>
      <c r="I7" s="152"/>
      <c r="J7" s="152"/>
      <c r="K7" s="152"/>
      <c r="L7" s="152"/>
      <c r="M7" s="152"/>
      <c r="N7" s="152"/>
      <c r="O7" s="152"/>
      <c r="P7" s="152"/>
      <c r="Q7" s="152"/>
      <c r="R7" s="153" t="s">
        <v>326</v>
      </c>
      <c r="S7" s="154"/>
      <c r="T7" s="154"/>
      <c r="U7" s="154"/>
      <c r="V7" s="154"/>
      <c r="W7" s="154"/>
      <c r="X7" s="154"/>
      <c r="Y7" s="154"/>
      <c r="Z7" s="154"/>
      <c r="AA7" s="154"/>
      <c r="AB7" s="154"/>
      <c r="AC7" s="154"/>
      <c r="AD7" s="154"/>
      <c r="AE7" s="154"/>
      <c r="AF7" s="154"/>
      <c r="AG7" s="154"/>
      <c r="AH7" s="154"/>
      <c r="AI7" s="154"/>
      <c r="AJ7" s="154"/>
      <c r="AK7" s="154"/>
      <c r="AL7" s="154"/>
      <c r="AM7" s="154"/>
      <c r="AN7" s="154"/>
      <c r="AO7" s="154"/>
      <c r="AP7" s="154"/>
      <c r="AQ7" s="154"/>
      <c r="AR7" s="154"/>
      <c r="AS7" s="154"/>
      <c r="AT7" s="154"/>
      <c r="AU7" s="154"/>
      <c r="AV7" s="154"/>
      <c r="AW7" s="154"/>
      <c r="AX7" s="154"/>
      <c r="AY7" s="154"/>
      <c r="AZ7" s="154"/>
      <c r="BA7" s="154"/>
      <c r="BB7" s="154"/>
      <c r="BC7" s="154"/>
      <c r="BD7" s="154"/>
      <c r="BE7" s="154"/>
      <c r="BF7" s="154"/>
      <c r="BG7" s="154"/>
      <c r="BH7" s="154"/>
      <c r="BI7" s="181" t="s">
        <v>177</v>
      </c>
      <c r="BJ7" s="182"/>
      <c r="BK7" s="182"/>
      <c r="BL7" s="182"/>
      <c r="BM7" s="182"/>
      <c r="BN7" s="182"/>
      <c r="BO7" s="182"/>
      <c r="BP7" s="182"/>
      <c r="BQ7" s="182"/>
      <c r="BR7" s="182"/>
      <c r="BS7" s="182"/>
      <c r="BT7" s="182"/>
      <c r="BU7" s="182"/>
      <c r="BV7" s="182"/>
      <c r="BW7" s="182"/>
      <c r="BX7" s="182"/>
      <c r="BY7" s="182"/>
      <c r="BZ7" s="182"/>
      <c r="CA7" s="182"/>
      <c r="CB7" s="182"/>
      <c r="CC7" s="182"/>
      <c r="CD7" s="182"/>
      <c r="CE7" s="56" t="s">
        <v>179</v>
      </c>
    </row>
    <row r="8" spans="1:83" s="3" customFormat="1" ht="58" customHeight="1" x14ac:dyDescent="0.45">
      <c r="A8" s="149" t="s">
        <v>34</v>
      </c>
      <c r="B8" s="148" t="s">
        <v>327</v>
      </c>
      <c r="C8" s="148"/>
      <c r="D8" s="148"/>
      <c r="E8" s="131" t="s">
        <v>158</v>
      </c>
      <c r="F8" s="131"/>
      <c r="G8" s="131"/>
      <c r="H8" s="131"/>
      <c r="I8" s="131"/>
      <c r="J8" s="131"/>
      <c r="K8" s="13" t="s">
        <v>128</v>
      </c>
      <c r="L8" s="13" t="s">
        <v>0</v>
      </c>
      <c r="M8" s="131" t="s">
        <v>328</v>
      </c>
      <c r="N8" s="131"/>
      <c r="O8" s="131"/>
      <c r="P8" s="131"/>
      <c r="Q8" s="136"/>
      <c r="R8" s="150" t="s">
        <v>16</v>
      </c>
      <c r="S8" s="138"/>
      <c r="T8" s="131"/>
      <c r="U8" s="131"/>
      <c r="V8" s="131"/>
      <c r="W8" s="131" t="s">
        <v>15</v>
      </c>
      <c r="X8" s="131"/>
      <c r="Y8" s="131"/>
      <c r="Z8" s="131"/>
      <c r="AA8" s="136" t="s">
        <v>329</v>
      </c>
      <c r="AB8" s="137"/>
      <c r="AC8" s="137"/>
      <c r="AD8" s="137"/>
      <c r="AE8" s="137"/>
      <c r="AF8" s="138"/>
      <c r="AG8" s="130" t="s">
        <v>146</v>
      </c>
      <c r="AH8" s="130"/>
      <c r="AI8" s="130"/>
      <c r="AJ8" s="130"/>
      <c r="AK8" s="130"/>
      <c r="AL8" s="130"/>
      <c r="AM8" s="130"/>
      <c r="AN8" s="130"/>
      <c r="AO8" s="130"/>
      <c r="AP8" s="130"/>
      <c r="AQ8" s="130"/>
      <c r="AR8" s="130"/>
      <c r="AS8" s="143" t="s">
        <v>165</v>
      </c>
      <c r="AT8" s="144"/>
      <c r="AU8" s="144"/>
      <c r="AV8" s="144"/>
      <c r="AW8" s="144"/>
      <c r="AX8" s="144"/>
      <c r="AY8" s="144"/>
      <c r="AZ8" s="144"/>
      <c r="BA8" s="144"/>
      <c r="BB8" s="144"/>
      <c r="BC8" s="144"/>
      <c r="BD8" s="145"/>
      <c r="BE8" s="134" t="s">
        <v>176</v>
      </c>
      <c r="BF8" s="134"/>
      <c r="BG8" s="134"/>
      <c r="BH8" s="135"/>
      <c r="BI8" s="150" t="s">
        <v>180</v>
      </c>
      <c r="BJ8" s="131"/>
      <c r="BK8" s="131" t="s">
        <v>27</v>
      </c>
      <c r="BL8" s="131"/>
      <c r="BM8" s="131"/>
      <c r="BN8" s="131"/>
      <c r="BO8" s="131"/>
      <c r="BP8" s="131" t="s">
        <v>28</v>
      </c>
      <c r="BQ8" s="131"/>
      <c r="BR8" s="131"/>
      <c r="BS8" s="131"/>
      <c r="BT8" s="131"/>
      <c r="BU8" s="131" t="s">
        <v>29</v>
      </c>
      <c r="BV8" s="131"/>
      <c r="BW8" s="131"/>
      <c r="BX8" s="131"/>
      <c r="BY8" s="131"/>
      <c r="BZ8" s="131" t="s">
        <v>31</v>
      </c>
      <c r="CA8" s="131"/>
      <c r="CB8" s="131"/>
      <c r="CC8" s="131"/>
      <c r="CD8" s="136"/>
      <c r="CE8" s="57"/>
    </row>
    <row r="9" spans="1:83" s="4" customFormat="1" ht="55.5" customHeight="1" x14ac:dyDescent="0.35">
      <c r="A9" s="149"/>
      <c r="B9" s="29" t="s">
        <v>159</v>
      </c>
      <c r="C9" s="37" t="s">
        <v>19</v>
      </c>
      <c r="D9" s="38" t="s">
        <v>32</v>
      </c>
      <c r="E9" s="39" t="s">
        <v>160</v>
      </c>
      <c r="F9" s="41" t="s">
        <v>17</v>
      </c>
      <c r="G9" s="42" t="s">
        <v>133</v>
      </c>
      <c r="H9" s="41" t="s">
        <v>20</v>
      </c>
      <c r="I9" s="42" t="s">
        <v>134</v>
      </c>
      <c r="J9" s="40" t="s">
        <v>37</v>
      </c>
      <c r="K9" s="14" t="s">
        <v>1</v>
      </c>
      <c r="L9" s="14" t="s">
        <v>182</v>
      </c>
      <c r="M9" s="39" t="s">
        <v>135</v>
      </c>
      <c r="N9" s="41" t="s">
        <v>2</v>
      </c>
      <c r="O9" s="41" t="s">
        <v>40</v>
      </c>
      <c r="P9" s="41" t="s">
        <v>330</v>
      </c>
      <c r="Q9" s="41" t="s">
        <v>331</v>
      </c>
      <c r="R9" s="53" t="s">
        <v>22</v>
      </c>
      <c r="S9" s="41" t="s">
        <v>40</v>
      </c>
      <c r="T9" s="41" t="s">
        <v>142</v>
      </c>
      <c r="U9" s="41" t="s">
        <v>143</v>
      </c>
      <c r="V9" s="40" t="s">
        <v>21</v>
      </c>
      <c r="W9" s="16" t="s">
        <v>23</v>
      </c>
      <c r="X9" s="41" t="s">
        <v>142</v>
      </c>
      <c r="Y9" s="49" t="s">
        <v>143</v>
      </c>
      <c r="Z9" s="40" t="s">
        <v>21</v>
      </c>
      <c r="AA9" s="45" t="s">
        <v>332</v>
      </c>
      <c r="AB9" s="48" t="s">
        <v>41</v>
      </c>
      <c r="AC9" s="48" t="s">
        <v>22</v>
      </c>
      <c r="AD9" s="41" t="s">
        <v>40</v>
      </c>
      <c r="AE9" s="48" t="s">
        <v>26</v>
      </c>
      <c r="AF9" s="46" t="s">
        <v>18</v>
      </c>
      <c r="AG9" s="146" t="s">
        <v>3</v>
      </c>
      <c r="AH9" s="139" t="s">
        <v>4</v>
      </c>
      <c r="AI9" s="139" t="s">
        <v>5</v>
      </c>
      <c r="AJ9" s="139" t="s">
        <v>6</v>
      </c>
      <c r="AK9" s="139" t="s">
        <v>7</v>
      </c>
      <c r="AL9" s="139" t="s">
        <v>8</v>
      </c>
      <c r="AM9" s="139" t="s">
        <v>9</v>
      </c>
      <c r="AN9" s="139" t="s">
        <v>10</v>
      </c>
      <c r="AO9" s="139" t="s">
        <v>11</v>
      </c>
      <c r="AP9" s="139" t="s">
        <v>12</v>
      </c>
      <c r="AQ9" s="139" t="s">
        <v>13</v>
      </c>
      <c r="AR9" s="141" t="s">
        <v>14</v>
      </c>
      <c r="AS9" s="146" t="s">
        <v>3</v>
      </c>
      <c r="AT9" s="139" t="s">
        <v>4</v>
      </c>
      <c r="AU9" s="139" t="s">
        <v>5</v>
      </c>
      <c r="AV9" s="139" t="s">
        <v>6</v>
      </c>
      <c r="AW9" s="139" t="s">
        <v>7</v>
      </c>
      <c r="AX9" s="139" t="s">
        <v>8</v>
      </c>
      <c r="AY9" s="139" t="s">
        <v>9</v>
      </c>
      <c r="AZ9" s="139" t="s">
        <v>10</v>
      </c>
      <c r="BA9" s="139" t="s">
        <v>11</v>
      </c>
      <c r="BB9" s="139" t="s">
        <v>12</v>
      </c>
      <c r="BC9" s="139" t="s">
        <v>13</v>
      </c>
      <c r="BD9" s="141" t="s">
        <v>14</v>
      </c>
      <c r="BE9" s="52" t="s">
        <v>17</v>
      </c>
      <c r="BF9" s="49" t="s">
        <v>20</v>
      </c>
      <c r="BG9" s="49" t="s">
        <v>37</v>
      </c>
      <c r="BH9" s="54" t="s">
        <v>33</v>
      </c>
      <c r="BI9" s="180" t="s">
        <v>150</v>
      </c>
      <c r="BJ9" s="133" t="s">
        <v>151</v>
      </c>
      <c r="BK9" s="74" t="s">
        <v>178</v>
      </c>
      <c r="BL9" s="72" t="s">
        <v>184</v>
      </c>
      <c r="BM9" s="72" t="s">
        <v>185</v>
      </c>
      <c r="BN9" s="132" t="s">
        <v>30</v>
      </c>
      <c r="BO9" s="133" t="s">
        <v>132</v>
      </c>
      <c r="BP9" s="74" t="s">
        <v>178</v>
      </c>
      <c r="BQ9" s="72" t="s">
        <v>184</v>
      </c>
      <c r="BR9" s="72" t="s">
        <v>185</v>
      </c>
      <c r="BS9" s="132" t="s">
        <v>30</v>
      </c>
      <c r="BT9" s="133" t="s">
        <v>132</v>
      </c>
      <c r="BU9" s="74" t="s">
        <v>178</v>
      </c>
      <c r="BV9" s="72" t="s">
        <v>184</v>
      </c>
      <c r="BW9" s="72" t="s">
        <v>185</v>
      </c>
      <c r="BX9" s="132" t="s">
        <v>30</v>
      </c>
      <c r="BY9" s="133" t="s">
        <v>132</v>
      </c>
      <c r="BZ9" s="74" t="s">
        <v>178</v>
      </c>
      <c r="CA9" s="72" t="s">
        <v>184</v>
      </c>
      <c r="CB9" s="72" t="s">
        <v>185</v>
      </c>
      <c r="CC9" s="132" t="s">
        <v>30</v>
      </c>
      <c r="CD9" s="183" t="s">
        <v>132</v>
      </c>
      <c r="CE9" s="58"/>
    </row>
    <row r="10" spans="1:83" s="5" customFormat="1" ht="90.5" customHeight="1" x14ac:dyDescent="0.35">
      <c r="A10" s="149"/>
      <c r="B10" s="30" t="s">
        <v>333</v>
      </c>
      <c r="C10" s="60" t="s">
        <v>181</v>
      </c>
      <c r="D10" s="31" t="s">
        <v>129</v>
      </c>
      <c r="E10" s="32" t="s">
        <v>162</v>
      </c>
      <c r="F10" s="33" t="s">
        <v>35</v>
      </c>
      <c r="G10" s="34" t="s">
        <v>162</v>
      </c>
      <c r="H10" s="33" t="s">
        <v>36</v>
      </c>
      <c r="I10" s="34" t="s">
        <v>162</v>
      </c>
      <c r="J10" s="36" t="s">
        <v>38</v>
      </c>
      <c r="K10" s="15"/>
      <c r="L10" s="69" t="s">
        <v>183</v>
      </c>
      <c r="M10" s="32" t="s">
        <v>162</v>
      </c>
      <c r="N10" s="70" t="s">
        <v>183</v>
      </c>
      <c r="O10" s="33" t="s">
        <v>39</v>
      </c>
      <c r="P10" s="70" t="s">
        <v>183</v>
      </c>
      <c r="Q10" s="35" t="s">
        <v>141</v>
      </c>
      <c r="R10" s="91" t="s">
        <v>183</v>
      </c>
      <c r="S10" s="43" t="s">
        <v>42</v>
      </c>
      <c r="T10" s="43" t="s">
        <v>144</v>
      </c>
      <c r="U10" s="43" t="s">
        <v>145</v>
      </c>
      <c r="V10" s="93" t="s">
        <v>149</v>
      </c>
      <c r="W10" s="92" t="s">
        <v>183</v>
      </c>
      <c r="X10" s="44" t="s">
        <v>144</v>
      </c>
      <c r="Y10" s="44" t="s">
        <v>145</v>
      </c>
      <c r="Z10" s="36" t="s">
        <v>148</v>
      </c>
      <c r="AA10" s="67" t="s">
        <v>24</v>
      </c>
      <c r="AB10" s="70" t="s">
        <v>183</v>
      </c>
      <c r="AC10" s="70" t="s">
        <v>183</v>
      </c>
      <c r="AD10" s="43" t="s">
        <v>42</v>
      </c>
      <c r="AE10" s="43" t="s">
        <v>149</v>
      </c>
      <c r="AF10" s="47" t="s">
        <v>25</v>
      </c>
      <c r="AG10" s="147"/>
      <c r="AH10" s="140"/>
      <c r="AI10" s="140"/>
      <c r="AJ10" s="140"/>
      <c r="AK10" s="140"/>
      <c r="AL10" s="140"/>
      <c r="AM10" s="140"/>
      <c r="AN10" s="140"/>
      <c r="AO10" s="140"/>
      <c r="AP10" s="140"/>
      <c r="AQ10" s="140"/>
      <c r="AR10" s="142"/>
      <c r="AS10" s="147"/>
      <c r="AT10" s="140"/>
      <c r="AU10" s="140"/>
      <c r="AV10" s="140"/>
      <c r="AW10" s="140"/>
      <c r="AX10" s="140"/>
      <c r="AY10" s="140"/>
      <c r="AZ10" s="140"/>
      <c r="BA10" s="140"/>
      <c r="BB10" s="140"/>
      <c r="BC10" s="140"/>
      <c r="BD10" s="142"/>
      <c r="BE10" s="50" t="s">
        <v>35</v>
      </c>
      <c r="BF10" s="51" t="s">
        <v>36</v>
      </c>
      <c r="BG10" s="51" t="s">
        <v>38</v>
      </c>
      <c r="BH10" s="55" t="s">
        <v>147</v>
      </c>
      <c r="BI10" s="180"/>
      <c r="BJ10" s="133"/>
      <c r="BK10" s="71" t="s">
        <v>183</v>
      </c>
      <c r="BL10" s="73" t="s">
        <v>186</v>
      </c>
      <c r="BM10" s="73" t="s">
        <v>187</v>
      </c>
      <c r="BN10" s="132"/>
      <c r="BO10" s="133"/>
      <c r="BP10" s="71" t="s">
        <v>183</v>
      </c>
      <c r="BQ10" s="73" t="s">
        <v>186</v>
      </c>
      <c r="BR10" s="73" t="s">
        <v>187</v>
      </c>
      <c r="BS10" s="132"/>
      <c r="BT10" s="133"/>
      <c r="BU10" s="71" t="s">
        <v>183</v>
      </c>
      <c r="BV10" s="73" t="s">
        <v>186</v>
      </c>
      <c r="BW10" s="73" t="s">
        <v>187</v>
      </c>
      <c r="BX10" s="132"/>
      <c r="BY10" s="133"/>
      <c r="BZ10" s="71" t="s">
        <v>183</v>
      </c>
      <c r="CA10" s="73" t="s">
        <v>186</v>
      </c>
      <c r="CB10" s="73" t="s">
        <v>187</v>
      </c>
      <c r="CC10" s="132"/>
      <c r="CD10" s="183"/>
      <c r="CE10" s="59"/>
    </row>
    <row r="11" spans="1:83" s="6" customFormat="1" ht="15" hidden="1" customHeight="1" x14ac:dyDescent="0.35">
      <c r="A11" s="8" t="s">
        <v>46</v>
      </c>
      <c r="B11" s="9" t="s">
        <v>106</v>
      </c>
      <c r="C11" s="9" t="s">
        <v>107</v>
      </c>
      <c r="D11" s="9" t="s">
        <v>108</v>
      </c>
      <c r="E11" s="10" t="s">
        <v>124</v>
      </c>
      <c r="F11" s="10" t="s">
        <v>109</v>
      </c>
      <c r="G11" s="10" t="s">
        <v>125</v>
      </c>
      <c r="H11" s="10" t="s">
        <v>110</v>
      </c>
      <c r="I11" s="10" t="s">
        <v>126</v>
      </c>
      <c r="J11" s="10" t="s">
        <v>111</v>
      </c>
      <c r="K11" s="10" t="s">
        <v>45</v>
      </c>
      <c r="L11" s="10" t="s">
        <v>47</v>
      </c>
      <c r="M11" s="10" t="s">
        <v>127</v>
      </c>
      <c r="N11" s="10" t="s">
        <v>44</v>
      </c>
      <c r="O11" s="10" t="s">
        <v>48</v>
      </c>
      <c r="P11" s="9" t="s">
        <v>112</v>
      </c>
      <c r="Q11" s="9" t="s">
        <v>113</v>
      </c>
      <c r="R11" s="11" t="s">
        <v>49</v>
      </c>
      <c r="S11" s="11" t="s">
        <v>350</v>
      </c>
      <c r="T11" s="11" t="s">
        <v>153</v>
      </c>
      <c r="U11" s="11" t="s">
        <v>152</v>
      </c>
      <c r="V11" s="11" t="s">
        <v>50</v>
      </c>
      <c r="W11" s="11" t="s">
        <v>51</v>
      </c>
      <c r="X11" s="11" t="s">
        <v>154</v>
      </c>
      <c r="Y11" s="11" t="s">
        <v>155</v>
      </c>
      <c r="Z11" s="11" t="s">
        <v>52</v>
      </c>
      <c r="AA11" s="9" t="s">
        <v>53</v>
      </c>
      <c r="AB11" s="9" t="s">
        <v>54</v>
      </c>
      <c r="AC11" s="9" t="s">
        <v>55</v>
      </c>
      <c r="AD11" s="9" t="s">
        <v>56</v>
      </c>
      <c r="AE11" s="9" t="s">
        <v>57</v>
      </c>
      <c r="AF11" s="9" t="s">
        <v>58</v>
      </c>
      <c r="AG11" s="10" t="s">
        <v>59</v>
      </c>
      <c r="AH11" s="10" t="s">
        <v>60</v>
      </c>
      <c r="AI11" s="10" t="s">
        <v>61</v>
      </c>
      <c r="AJ11" s="10" t="s">
        <v>62</v>
      </c>
      <c r="AK11" s="10" t="s">
        <v>63</v>
      </c>
      <c r="AL11" s="10" t="s">
        <v>64</v>
      </c>
      <c r="AM11" s="10" t="s">
        <v>65</v>
      </c>
      <c r="AN11" s="10" t="s">
        <v>66</v>
      </c>
      <c r="AO11" s="10" t="s">
        <v>67</v>
      </c>
      <c r="AP11" s="10" t="s">
        <v>68</v>
      </c>
      <c r="AQ11" s="10" t="s">
        <v>69</v>
      </c>
      <c r="AR11" s="10" t="s">
        <v>70</v>
      </c>
      <c r="AS11" s="10" t="s">
        <v>71</v>
      </c>
      <c r="AT11" s="10" t="s">
        <v>164</v>
      </c>
      <c r="AU11" s="10" t="s">
        <v>166</v>
      </c>
      <c r="AV11" s="10" t="s">
        <v>167</v>
      </c>
      <c r="AW11" s="10" t="s">
        <v>168</v>
      </c>
      <c r="AX11" s="10" t="s">
        <v>169</v>
      </c>
      <c r="AY11" s="10" t="s">
        <v>170</v>
      </c>
      <c r="AZ11" s="10" t="s">
        <v>171</v>
      </c>
      <c r="BA11" s="10" t="s">
        <v>172</v>
      </c>
      <c r="BB11" s="10" t="s">
        <v>173</v>
      </c>
      <c r="BC11" s="10" t="s">
        <v>174</v>
      </c>
      <c r="BD11" s="10" t="s">
        <v>175</v>
      </c>
      <c r="BE11" s="10" t="s">
        <v>72</v>
      </c>
      <c r="BF11" s="10" t="s">
        <v>73</v>
      </c>
      <c r="BG11" s="10" t="s">
        <v>74</v>
      </c>
      <c r="BH11" s="10" t="s">
        <v>75</v>
      </c>
      <c r="BI11" s="10" t="s">
        <v>156</v>
      </c>
      <c r="BJ11" s="10" t="s">
        <v>157</v>
      </c>
      <c r="BK11" s="10" t="s">
        <v>80</v>
      </c>
      <c r="BL11" s="10" t="s">
        <v>77</v>
      </c>
      <c r="BM11" s="10" t="s">
        <v>78</v>
      </c>
      <c r="BN11" s="10" t="s">
        <v>79</v>
      </c>
      <c r="BO11" s="10" t="s">
        <v>76</v>
      </c>
      <c r="BP11" s="10" t="s">
        <v>81</v>
      </c>
      <c r="BQ11" s="10" t="s">
        <v>82</v>
      </c>
      <c r="BR11" s="10" t="s">
        <v>83</v>
      </c>
      <c r="BS11" s="10" t="s">
        <v>84</v>
      </c>
      <c r="BT11" s="10" t="s">
        <v>85</v>
      </c>
      <c r="BU11" s="10" t="s">
        <v>86</v>
      </c>
      <c r="BV11" s="10" t="s">
        <v>87</v>
      </c>
      <c r="BW11" s="10" t="s">
        <v>88</v>
      </c>
      <c r="BX11" s="10" t="s">
        <v>89</v>
      </c>
      <c r="BY11" s="10" t="s">
        <v>90</v>
      </c>
      <c r="BZ11" s="10" t="s">
        <v>91</v>
      </c>
      <c r="CA11" s="10" t="s">
        <v>92</v>
      </c>
      <c r="CB11" s="10" t="s">
        <v>93</v>
      </c>
      <c r="CC11" s="10" t="s">
        <v>94</v>
      </c>
      <c r="CD11" s="10" t="s">
        <v>95</v>
      </c>
      <c r="CE11" s="9" t="s">
        <v>96</v>
      </c>
    </row>
    <row r="12" spans="1:83" s="6" customFormat="1" ht="15.5" x14ac:dyDescent="0.35">
      <c r="A12" s="113">
        <v>1</v>
      </c>
      <c r="B12" s="126" t="str">
        <f>HYPERLINK("https://sitonline.vs.ch/environnement/eaux_superficielles/fr/#/?locale=fr&amp;prelevement=SEN-1275&amp;scale=4500","SEN-1275")</f>
        <v>SEN-1275</v>
      </c>
      <c r="C12" s="114"/>
      <c r="D12" s="114" t="s">
        <v>354</v>
      </c>
      <c r="E12" s="115">
        <v>2628152</v>
      </c>
      <c r="F12" s="115"/>
      <c r="G12" s="115">
        <v>1132483</v>
      </c>
      <c r="H12" s="115"/>
      <c r="I12" s="115">
        <v>1905</v>
      </c>
      <c r="J12" s="116"/>
      <c r="K12" s="117" t="s">
        <v>355</v>
      </c>
      <c r="L12" s="118"/>
      <c r="M12" s="118" t="s">
        <v>199</v>
      </c>
      <c r="N12" s="10"/>
      <c r="O12" s="10"/>
      <c r="P12" s="114"/>
      <c r="Q12" s="114" t="s">
        <v>356</v>
      </c>
      <c r="R12" s="119"/>
      <c r="S12" s="119"/>
      <c r="T12" s="120"/>
      <c r="U12" s="121"/>
      <c r="V12" s="119"/>
      <c r="W12" s="119"/>
      <c r="X12" s="120"/>
      <c r="Y12" s="121"/>
      <c r="Z12" s="119"/>
      <c r="AA12" s="122"/>
      <c r="AB12" s="114"/>
      <c r="AC12" s="114"/>
      <c r="AD12" s="114"/>
      <c r="AE12" s="114"/>
      <c r="AF12" s="114"/>
      <c r="AG12" s="123"/>
      <c r="AH12" s="123"/>
      <c r="AI12" s="123"/>
      <c r="AJ12" s="123"/>
      <c r="AK12" s="123"/>
      <c r="AL12" s="123"/>
      <c r="AM12" s="123"/>
      <c r="AN12" s="123"/>
      <c r="AO12" s="123"/>
      <c r="AP12" s="123"/>
      <c r="AQ12" s="123"/>
      <c r="AR12" s="123"/>
      <c r="AS12" s="123"/>
      <c r="AT12" s="123"/>
      <c r="AU12" s="123"/>
      <c r="AV12" s="123"/>
      <c r="AW12" s="123"/>
      <c r="AX12" s="123"/>
      <c r="AY12" s="123"/>
      <c r="AZ12" s="123"/>
      <c r="BA12" s="123"/>
      <c r="BB12" s="123"/>
      <c r="BC12" s="123"/>
      <c r="BD12" s="123"/>
      <c r="BE12" s="124"/>
      <c r="BF12" s="124"/>
      <c r="BG12" s="123"/>
      <c r="BH12" s="123"/>
      <c r="BI12" s="116"/>
      <c r="BJ12" s="118"/>
      <c r="BK12" s="118"/>
      <c r="BL12" s="118"/>
      <c r="BM12" s="118"/>
      <c r="BN12" s="125"/>
      <c r="BO12" s="118"/>
      <c r="BP12" s="118"/>
      <c r="BQ12" s="118"/>
      <c r="BR12" s="118"/>
      <c r="BS12" s="125"/>
      <c r="BT12" s="118"/>
      <c r="BU12" s="118"/>
      <c r="BV12" s="118"/>
      <c r="BW12" s="118"/>
      <c r="BX12" s="125"/>
      <c r="BY12" s="118"/>
      <c r="BZ12" s="118"/>
      <c r="CA12" s="118"/>
      <c r="CB12" s="118"/>
      <c r="CC12" s="125"/>
      <c r="CD12" s="118"/>
      <c r="CE12" s="114"/>
    </row>
    <row r="13" spans="1:83" s="6" customFormat="1" ht="15.5" x14ac:dyDescent="0.35">
      <c r="A13" s="113">
        <v>2</v>
      </c>
      <c r="B13" s="126" t="str">
        <f>HYPERLINK("https://sitonline.vs.ch/environnement/eaux_superficielles/fr/#/?locale=fr&amp;prelevement=SEN-1316&amp;scale=4500","SEN-1316")</f>
        <v>SEN-1316</v>
      </c>
      <c r="C13" s="114"/>
      <c r="D13" s="114" t="s">
        <v>357</v>
      </c>
      <c r="E13" s="115">
        <v>2626972</v>
      </c>
      <c r="F13" s="115"/>
      <c r="G13" s="115">
        <v>1127973</v>
      </c>
      <c r="H13" s="115"/>
      <c r="I13" s="115">
        <v>634</v>
      </c>
      <c r="J13" s="116"/>
      <c r="K13" s="117" t="s">
        <v>358</v>
      </c>
      <c r="L13" s="118"/>
      <c r="M13" s="118" t="s">
        <v>214</v>
      </c>
      <c r="N13" s="10"/>
      <c r="O13" s="10"/>
      <c r="P13" s="114"/>
      <c r="Q13" s="114" t="s">
        <v>359</v>
      </c>
      <c r="R13" s="119"/>
      <c r="S13" s="119"/>
      <c r="T13" s="120"/>
      <c r="U13" s="121"/>
      <c r="V13" s="119"/>
      <c r="W13" s="119" t="s">
        <v>104</v>
      </c>
      <c r="X13" s="120">
        <v>40805</v>
      </c>
      <c r="Y13" s="121">
        <v>50</v>
      </c>
      <c r="Z13" s="129" t="s">
        <v>374</v>
      </c>
      <c r="AA13" s="122"/>
      <c r="AB13" s="114"/>
      <c r="AC13" s="114"/>
      <c r="AD13" s="114"/>
      <c r="AE13" s="114"/>
      <c r="AF13" s="114"/>
      <c r="AG13" s="123"/>
      <c r="AH13" s="123"/>
      <c r="AI13" s="123"/>
      <c r="AJ13" s="123"/>
      <c r="AK13" s="123"/>
      <c r="AL13" s="123"/>
      <c r="AM13" s="123"/>
      <c r="AN13" s="123"/>
      <c r="AO13" s="123"/>
      <c r="AP13" s="123"/>
      <c r="AQ13" s="123"/>
      <c r="AR13" s="123"/>
      <c r="AS13" s="123"/>
      <c r="AT13" s="123"/>
      <c r="AU13" s="123"/>
      <c r="AV13" s="123"/>
      <c r="AW13" s="123"/>
      <c r="AX13" s="123"/>
      <c r="AY13" s="123"/>
      <c r="AZ13" s="123"/>
      <c r="BA13" s="123"/>
      <c r="BB13" s="123"/>
      <c r="BC13" s="123"/>
      <c r="BD13" s="123"/>
      <c r="BE13" s="124"/>
      <c r="BF13" s="124"/>
      <c r="BG13" s="123"/>
      <c r="BH13" s="123"/>
      <c r="BI13" s="116"/>
      <c r="BJ13" s="118"/>
      <c r="BK13" s="118"/>
      <c r="BL13" s="118"/>
      <c r="BM13" s="118"/>
      <c r="BN13" s="125"/>
      <c r="BO13" s="118"/>
      <c r="BP13" s="118"/>
      <c r="BQ13" s="118"/>
      <c r="BR13" s="118"/>
      <c r="BS13" s="125"/>
      <c r="BT13" s="118"/>
      <c r="BU13" s="118"/>
      <c r="BV13" s="118"/>
      <c r="BW13" s="118"/>
      <c r="BX13" s="125"/>
      <c r="BY13" s="118"/>
      <c r="BZ13" s="118"/>
      <c r="CA13" s="118"/>
      <c r="CB13" s="118"/>
      <c r="CC13" s="125"/>
      <c r="CD13" s="118"/>
      <c r="CE13" s="114"/>
    </row>
    <row r="14" spans="1:83" s="6" customFormat="1" ht="15.5" x14ac:dyDescent="0.35">
      <c r="A14" s="113">
        <v>3</v>
      </c>
      <c r="B14" s="126" t="str">
        <f>HYPERLINK("https://sitonline.vs.ch/environnement/eaux_superficielles/fr/#/?locale=fr&amp;prelevement=SEN-397&amp;scale=4500","SEN-397")</f>
        <v>SEN-397</v>
      </c>
      <c r="C14" s="114"/>
      <c r="D14" s="114" t="s">
        <v>360</v>
      </c>
      <c r="E14" s="115">
        <v>2627114</v>
      </c>
      <c r="F14" s="115"/>
      <c r="G14" s="115">
        <v>1129860</v>
      </c>
      <c r="H14" s="115"/>
      <c r="I14" s="115">
        <v>980</v>
      </c>
      <c r="J14" s="116"/>
      <c r="K14" s="117" t="s">
        <v>355</v>
      </c>
      <c r="L14" s="118"/>
      <c r="M14" s="118" t="s">
        <v>210</v>
      </c>
      <c r="N14" s="10"/>
      <c r="O14" s="10"/>
      <c r="P14" s="114"/>
      <c r="Q14" s="114" t="s">
        <v>361</v>
      </c>
      <c r="R14" s="119"/>
      <c r="S14" s="119"/>
      <c r="T14" s="120"/>
      <c r="U14" s="121"/>
      <c r="V14" s="119"/>
      <c r="W14" s="119"/>
      <c r="X14" s="120"/>
      <c r="Y14" s="121"/>
      <c r="Z14" s="119"/>
      <c r="AA14" s="122"/>
      <c r="AB14" s="114"/>
      <c r="AC14" s="114"/>
      <c r="AD14" s="114"/>
      <c r="AE14" s="114"/>
      <c r="AF14" s="114"/>
      <c r="AG14" s="123"/>
      <c r="AH14" s="123"/>
      <c r="AI14" s="123"/>
      <c r="AJ14" s="123"/>
      <c r="AK14" s="123"/>
      <c r="AL14" s="123"/>
      <c r="AM14" s="123"/>
      <c r="AN14" s="123"/>
      <c r="AO14" s="123"/>
      <c r="AP14" s="123"/>
      <c r="AQ14" s="123"/>
      <c r="AR14" s="123"/>
      <c r="AS14" s="123"/>
      <c r="AT14" s="123"/>
      <c r="AU14" s="123"/>
      <c r="AV14" s="123"/>
      <c r="AW14" s="123"/>
      <c r="AX14" s="123"/>
      <c r="AY14" s="123"/>
      <c r="AZ14" s="123"/>
      <c r="BA14" s="123"/>
      <c r="BB14" s="123"/>
      <c r="BC14" s="123"/>
      <c r="BD14" s="123"/>
      <c r="BE14" s="124"/>
      <c r="BF14" s="124"/>
      <c r="BG14" s="123"/>
      <c r="BH14" s="123"/>
      <c r="BI14" s="116"/>
      <c r="BJ14" s="118"/>
      <c r="BK14" s="118"/>
      <c r="BL14" s="118"/>
      <c r="BM14" s="118"/>
      <c r="BN14" s="125"/>
      <c r="BO14" s="118"/>
      <c r="BP14" s="118"/>
      <c r="BQ14" s="118"/>
      <c r="BR14" s="118"/>
      <c r="BS14" s="125"/>
      <c r="BT14" s="118"/>
      <c r="BU14" s="118"/>
      <c r="BV14" s="118"/>
      <c r="BW14" s="118"/>
      <c r="BX14" s="125"/>
      <c r="BY14" s="118"/>
      <c r="BZ14" s="118"/>
      <c r="CA14" s="118"/>
      <c r="CB14" s="118"/>
      <c r="CC14" s="125"/>
      <c r="CD14" s="118"/>
      <c r="CE14" s="114"/>
    </row>
    <row r="15" spans="1:83" s="6" customFormat="1" ht="15.5" x14ac:dyDescent="0.35">
      <c r="A15" s="113">
        <v>4</v>
      </c>
      <c r="B15" s="126" t="str">
        <f>HYPERLINK("https://sitonline.vs.ch/environnement/eaux_superficielles/fr/#/?locale=fr&amp;prelevement=SEN-402&amp;scale=4500","SEN-402")</f>
        <v>SEN-402</v>
      </c>
      <c r="C15" s="114"/>
      <c r="D15" s="114" t="s">
        <v>362</v>
      </c>
      <c r="E15" s="115">
        <v>2628055</v>
      </c>
      <c r="F15" s="115"/>
      <c r="G15" s="115">
        <v>1132159</v>
      </c>
      <c r="H15" s="115"/>
      <c r="I15" s="115">
        <v>1773</v>
      </c>
      <c r="J15" s="116"/>
      <c r="K15" s="117" t="s">
        <v>355</v>
      </c>
      <c r="L15" s="118"/>
      <c r="M15" s="118" t="s">
        <v>210</v>
      </c>
      <c r="N15" s="10"/>
      <c r="O15" s="10"/>
      <c r="P15" s="114"/>
      <c r="Q15" s="114" t="s">
        <v>356</v>
      </c>
      <c r="R15" s="119"/>
      <c r="S15" s="119"/>
      <c r="T15" s="120"/>
      <c r="U15" s="121"/>
      <c r="V15" s="119"/>
      <c r="W15" s="119"/>
      <c r="X15" s="120"/>
      <c r="Y15" s="121"/>
      <c r="Z15" s="119"/>
      <c r="AA15" s="122"/>
      <c r="AB15" s="114"/>
      <c r="AC15" s="114"/>
      <c r="AD15" s="114"/>
      <c r="AE15" s="114"/>
      <c r="AF15" s="114"/>
      <c r="AG15" s="123"/>
      <c r="AH15" s="123"/>
      <c r="AI15" s="123"/>
      <c r="AJ15" s="123"/>
      <c r="AK15" s="123"/>
      <c r="AL15" s="123"/>
      <c r="AM15" s="123"/>
      <c r="AN15" s="123"/>
      <c r="AO15" s="123"/>
      <c r="AP15" s="123"/>
      <c r="AQ15" s="123"/>
      <c r="AR15" s="123"/>
      <c r="AS15" s="123"/>
      <c r="AT15" s="123"/>
      <c r="AU15" s="123"/>
      <c r="AV15" s="123"/>
      <c r="AW15" s="123"/>
      <c r="AX15" s="123"/>
      <c r="AY15" s="123"/>
      <c r="AZ15" s="123"/>
      <c r="BA15" s="123"/>
      <c r="BB15" s="123"/>
      <c r="BC15" s="123"/>
      <c r="BD15" s="123"/>
      <c r="BE15" s="124"/>
      <c r="BF15" s="124"/>
      <c r="BG15" s="123"/>
      <c r="BH15" s="123"/>
      <c r="BI15" s="116"/>
      <c r="BJ15" s="118"/>
      <c r="BK15" s="118"/>
      <c r="BL15" s="118"/>
      <c r="BM15" s="118"/>
      <c r="BN15" s="125"/>
      <c r="BO15" s="118"/>
      <c r="BP15" s="118"/>
      <c r="BQ15" s="118"/>
      <c r="BR15" s="118"/>
      <c r="BS15" s="125"/>
      <c r="BT15" s="118"/>
      <c r="BU15" s="118"/>
      <c r="BV15" s="118"/>
      <c r="BW15" s="118"/>
      <c r="BX15" s="125"/>
      <c r="BY15" s="118"/>
      <c r="BZ15" s="118"/>
      <c r="CA15" s="118"/>
      <c r="CB15" s="118"/>
      <c r="CC15" s="125"/>
      <c r="CD15" s="118"/>
      <c r="CE15" s="114"/>
    </row>
    <row r="16" spans="1:83" s="6" customFormat="1" ht="15.5" x14ac:dyDescent="0.35">
      <c r="A16" s="113">
        <v>5</v>
      </c>
      <c r="B16" s="126" t="str">
        <f>HYPERLINK("https://sitonline.vs.ch/environnement/eaux_superficielles/fr/#/?locale=fr&amp;prelevement=SEN-406&amp;scale=4500","SEN-406")</f>
        <v>SEN-406</v>
      </c>
      <c r="C16" s="114"/>
      <c r="D16" s="114" t="s">
        <v>363</v>
      </c>
      <c r="E16" s="115">
        <v>2626725</v>
      </c>
      <c r="F16" s="115"/>
      <c r="G16" s="115">
        <v>1129655</v>
      </c>
      <c r="H16" s="115"/>
      <c r="I16" s="115">
        <v>910</v>
      </c>
      <c r="J16" s="116"/>
      <c r="K16" s="117" t="s">
        <v>355</v>
      </c>
      <c r="L16" s="118"/>
      <c r="M16" s="118" t="s">
        <v>210</v>
      </c>
      <c r="N16" s="10"/>
      <c r="O16" s="10"/>
      <c r="P16" s="114"/>
      <c r="Q16" s="114" t="s">
        <v>361</v>
      </c>
      <c r="R16" s="119"/>
      <c r="S16" s="119"/>
      <c r="T16" s="120"/>
      <c r="U16" s="121"/>
      <c r="V16" s="119"/>
      <c r="W16" s="119"/>
      <c r="X16" s="120"/>
      <c r="Y16" s="121"/>
      <c r="Z16" s="119"/>
      <c r="AA16" s="122"/>
      <c r="AB16" s="114"/>
      <c r="AC16" s="114"/>
      <c r="AD16" s="114"/>
      <c r="AE16" s="114"/>
      <c r="AF16" s="114"/>
      <c r="AG16" s="123"/>
      <c r="AH16" s="123"/>
      <c r="AI16" s="123"/>
      <c r="AJ16" s="123"/>
      <c r="AK16" s="123"/>
      <c r="AL16" s="123"/>
      <c r="AM16" s="123"/>
      <c r="AN16" s="123"/>
      <c r="AO16" s="123"/>
      <c r="AP16" s="123"/>
      <c r="AQ16" s="123"/>
      <c r="AR16" s="123"/>
      <c r="AS16" s="123"/>
      <c r="AT16" s="123"/>
      <c r="AU16" s="123"/>
      <c r="AV16" s="123"/>
      <c r="AW16" s="123"/>
      <c r="AX16" s="123"/>
      <c r="AY16" s="123"/>
      <c r="AZ16" s="123"/>
      <c r="BA16" s="123"/>
      <c r="BB16" s="123"/>
      <c r="BC16" s="123"/>
      <c r="BD16" s="123"/>
      <c r="BE16" s="124"/>
      <c r="BF16" s="124"/>
      <c r="BG16" s="123"/>
      <c r="BH16" s="123"/>
      <c r="BI16" s="116"/>
      <c r="BJ16" s="118"/>
      <c r="BK16" s="118"/>
      <c r="BL16" s="118"/>
      <c r="BM16" s="118"/>
      <c r="BN16" s="125"/>
      <c r="BO16" s="118"/>
      <c r="BP16" s="118"/>
      <c r="BQ16" s="118"/>
      <c r="BR16" s="118"/>
      <c r="BS16" s="125"/>
      <c r="BT16" s="118"/>
      <c r="BU16" s="118"/>
      <c r="BV16" s="118"/>
      <c r="BW16" s="118"/>
      <c r="BX16" s="125"/>
      <c r="BY16" s="118"/>
      <c r="BZ16" s="118"/>
      <c r="CA16" s="118"/>
      <c r="CB16" s="118"/>
      <c r="CC16" s="125"/>
      <c r="CD16" s="118"/>
      <c r="CE16" s="114"/>
    </row>
    <row r="17" spans="1:83" s="6" customFormat="1" ht="15.5" x14ac:dyDescent="0.35">
      <c r="A17" s="113">
        <v>6</v>
      </c>
      <c r="B17" s="126" t="str">
        <f>HYPERLINK("https://sitonline.vs.ch/environnement/eaux_superficielles/fr/#/?locale=fr&amp;prelevement=SEN-408&amp;scale=4500","SEN-408")</f>
        <v>SEN-408</v>
      </c>
      <c r="C17" s="114"/>
      <c r="D17" s="114" t="s">
        <v>364</v>
      </c>
      <c r="E17" s="115">
        <v>2626865</v>
      </c>
      <c r="F17" s="115"/>
      <c r="G17" s="115">
        <v>1129632</v>
      </c>
      <c r="H17" s="115"/>
      <c r="I17" s="115">
        <v>915</v>
      </c>
      <c r="J17" s="116"/>
      <c r="K17" s="117" t="s">
        <v>355</v>
      </c>
      <c r="L17" s="118"/>
      <c r="M17" s="118" t="s">
        <v>210</v>
      </c>
      <c r="N17" s="10"/>
      <c r="O17" s="10"/>
      <c r="P17" s="114"/>
      <c r="Q17" s="114" t="s">
        <v>361</v>
      </c>
      <c r="R17" s="119"/>
      <c r="S17" s="119"/>
      <c r="T17" s="120"/>
      <c r="U17" s="121"/>
      <c r="V17" s="119"/>
      <c r="W17" s="119"/>
      <c r="X17" s="120"/>
      <c r="Y17" s="121"/>
      <c r="Z17" s="119"/>
      <c r="AA17" s="122"/>
      <c r="AB17" s="114"/>
      <c r="AC17" s="114"/>
      <c r="AD17" s="114"/>
      <c r="AE17" s="114"/>
      <c r="AF17" s="114"/>
      <c r="AG17" s="123"/>
      <c r="AH17" s="123"/>
      <c r="AI17" s="123"/>
      <c r="AJ17" s="123"/>
      <c r="AK17" s="123"/>
      <c r="AL17" s="123"/>
      <c r="AM17" s="123"/>
      <c r="AN17" s="123"/>
      <c r="AO17" s="123"/>
      <c r="AP17" s="123"/>
      <c r="AQ17" s="123"/>
      <c r="AR17" s="123"/>
      <c r="AS17" s="123"/>
      <c r="AT17" s="123"/>
      <c r="AU17" s="123"/>
      <c r="AV17" s="123"/>
      <c r="AW17" s="123"/>
      <c r="AX17" s="123"/>
      <c r="AY17" s="123"/>
      <c r="AZ17" s="123"/>
      <c r="BA17" s="123"/>
      <c r="BB17" s="123"/>
      <c r="BC17" s="123"/>
      <c r="BD17" s="123"/>
      <c r="BE17" s="124"/>
      <c r="BF17" s="124"/>
      <c r="BG17" s="123"/>
      <c r="BH17" s="123"/>
      <c r="BI17" s="116"/>
      <c r="BJ17" s="118"/>
      <c r="BK17" s="118"/>
      <c r="BL17" s="118"/>
      <c r="BM17" s="118"/>
      <c r="BN17" s="125"/>
      <c r="BO17" s="118"/>
      <c r="BP17" s="118"/>
      <c r="BQ17" s="118"/>
      <c r="BR17" s="118"/>
      <c r="BS17" s="125"/>
      <c r="BT17" s="118"/>
      <c r="BU17" s="118"/>
      <c r="BV17" s="118"/>
      <c r="BW17" s="118"/>
      <c r="BX17" s="125"/>
      <c r="BY17" s="118"/>
      <c r="BZ17" s="118"/>
      <c r="CA17" s="118"/>
      <c r="CB17" s="118"/>
      <c r="CC17" s="125"/>
      <c r="CD17" s="118"/>
      <c r="CE17" s="114"/>
    </row>
    <row r="18" spans="1:83" s="6" customFormat="1" ht="15.5" x14ac:dyDescent="0.35">
      <c r="A18" s="113">
        <v>7</v>
      </c>
      <c r="B18" s="126" t="str">
        <f>HYPERLINK("https://sitonline.vs.ch/environnement/eaux_superficielles/fr/#/?locale=fr&amp;prelevement=SEN-436&amp;scale=4500","SEN-436")</f>
        <v>SEN-436</v>
      </c>
      <c r="C18" s="114"/>
      <c r="D18" s="114" t="s">
        <v>365</v>
      </c>
      <c r="E18" s="115">
        <v>2628125</v>
      </c>
      <c r="F18" s="115"/>
      <c r="G18" s="115">
        <v>1132450</v>
      </c>
      <c r="H18" s="115"/>
      <c r="I18" s="115">
        <v>1930</v>
      </c>
      <c r="J18" s="116"/>
      <c r="K18" s="117" t="s">
        <v>355</v>
      </c>
      <c r="L18" s="118"/>
      <c r="M18" s="118" t="s">
        <v>210</v>
      </c>
      <c r="N18" s="10"/>
      <c r="O18" s="10"/>
      <c r="P18" s="114"/>
      <c r="Q18" s="114" t="s">
        <v>366</v>
      </c>
      <c r="R18" s="119"/>
      <c r="S18" s="119"/>
      <c r="T18" s="120"/>
      <c r="U18" s="121"/>
      <c r="V18" s="119"/>
      <c r="W18" s="119"/>
      <c r="X18" s="120"/>
      <c r="Y18" s="121"/>
      <c r="Z18" s="119"/>
      <c r="AA18" s="122"/>
      <c r="AB18" s="114"/>
      <c r="AC18" s="114"/>
      <c r="AD18" s="114"/>
      <c r="AE18" s="114"/>
      <c r="AF18" s="114"/>
      <c r="AG18" s="123"/>
      <c r="AH18" s="123"/>
      <c r="AI18" s="123"/>
      <c r="AJ18" s="123"/>
      <c r="AK18" s="123"/>
      <c r="AL18" s="123"/>
      <c r="AM18" s="123"/>
      <c r="AN18" s="123"/>
      <c r="AO18" s="123"/>
      <c r="AP18" s="123"/>
      <c r="AQ18" s="123"/>
      <c r="AR18" s="123"/>
      <c r="AS18" s="123"/>
      <c r="AT18" s="123"/>
      <c r="AU18" s="123"/>
      <c r="AV18" s="123"/>
      <c r="AW18" s="123"/>
      <c r="AX18" s="123"/>
      <c r="AY18" s="123"/>
      <c r="AZ18" s="123"/>
      <c r="BA18" s="123"/>
      <c r="BB18" s="123"/>
      <c r="BC18" s="123"/>
      <c r="BD18" s="123"/>
      <c r="BE18" s="124"/>
      <c r="BF18" s="124"/>
      <c r="BG18" s="123"/>
      <c r="BH18" s="123"/>
      <c r="BI18" s="116"/>
      <c r="BJ18" s="118"/>
      <c r="BK18" s="118"/>
      <c r="BL18" s="118"/>
      <c r="BM18" s="118"/>
      <c r="BN18" s="125"/>
      <c r="BO18" s="118"/>
      <c r="BP18" s="118"/>
      <c r="BQ18" s="118"/>
      <c r="BR18" s="118"/>
      <c r="BS18" s="125"/>
      <c r="BT18" s="118"/>
      <c r="BU18" s="118"/>
      <c r="BV18" s="118"/>
      <c r="BW18" s="118"/>
      <c r="BX18" s="125"/>
      <c r="BY18" s="118"/>
      <c r="BZ18" s="118"/>
      <c r="CA18" s="118"/>
      <c r="CB18" s="118"/>
      <c r="CC18" s="125"/>
      <c r="CD18" s="118"/>
      <c r="CE18" s="114"/>
    </row>
    <row r="19" spans="1:83" s="6" customFormat="1" ht="15.5" x14ac:dyDescent="0.35">
      <c r="A19" s="113">
        <v>8</v>
      </c>
      <c r="B19" s="126" t="str">
        <f>HYPERLINK("https://sitonline.vs.ch/environnement/eaux_superficielles/fr/#/?locale=fr&amp;prelevement=SEN-438&amp;scale=4500","SEN-438")</f>
        <v>SEN-438</v>
      </c>
      <c r="C19" s="114"/>
      <c r="D19" s="114" t="s">
        <v>367</v>
      </c>
      <c r="E19" s="115">
        <v>2628030</v>
      </c>
      <c r="F19" s="115"/>
      <c r="G19" s="115">
        <v>1132075</v>
      </c>
      <c r="H19" s="115"/>
      <c r="I19" s="115">
        <v>1770</v>
      </c>
      <c r="J19" s="116"/>
      <c r="K19" s="117" t="s">
        <v>355</v>
      </c>
      <c r="L19" s="118"/>
      <c r="M19" s="118" t="s">
        <v>210</v>
      </c>
      <c r="N19" s="10"/>
      <c r="O19" s="10"/>
      <c r="P19" s="114"/>
      <c r="Q19" s="114" t="s">
        <v>368</v>
      </c>
      <c r="R19" s="119"/>
      <c r="S19" s="119"/>
      <c r="T19" s="120"/>
      <c r="U19" s="121"/>
      <c r="V19" s="119"/>
      <c r="W19" s="119"/>
      <c r="X19" s="120"/>
      <c r="Y19" s="121"/>
      <c r="Z19" s="119"/>
      <c r="AA19" s="122"/>
      <c r="AB19" s="114"/>
      <c r="AC19" s="114"/>
      <c r="AD19" s="114"/>
      <c r="AE19" s="114"/>
      <c r="AF19" s="114"/>
      <c r="AG19" s="123"/>
      <c r="AH19" s="123"/>
      <c r="AI19" s="123"/>
      <c r="AJ19" s="123"/>
      <c r="AK19" s="123"/>
      <c r="AL19" s="123"/>
      <c r="AM19" s="123"/>
      <c r="AN19" s="123"/>
      <c r="AO19" s="123"/>
      <c r="AP19" s="123"/>
      <c r="AQ19" s="123"/>
      <c r="AR19" s="123"/>
      <c r="AS19" s="123"/>
      <c r="AT19" s="123"/>
      <c r="AU19" s="123"/>
      <c r="AV19" s="123"/>
      <c r="AW19" s="123"/>
      <c r="AX19" s="123"/>
      <c r="AY19" s="123"/>
      <c r="AZ19" s="123"/>
      <c r="BA19" s="123"/>
      <c r="BB19" s="123"/>
      <c r="BC19" s="123"/>
      <c r="BD19" s="123"/>
      <c r="BE19" s="124"/>
      <c r="BF19" s="124"/>
      <c r="BG19" s="123"/>
      <c r="BH19" s="123"/>
      <c r="BI19" s="116"/>
      <c r="BJ19" s="118"/>
      <c r="BK19" s="118"/>
      <c r="BL19" s="118"/>
      <c r="BM19" s="118"/>
      <c r="BN19" s="125"/>
      <c r="BO19" s="118"/>
      <c r="BP19" s="118"/>
      <c r="BQ19" s="118"/>
      <c r="BR19" s="118"/>
      <c r="BS19" s="125"/>
      <c r="BT19" s="118"/>
      <c r="BU19" s="118"/>
      <c r="BV19" s="118"/>
      <c r="BW19" s="118"/>
      <c r="BX19" s="125"/>
      <c r="BY19" s="118"/>
      <c r="BZ19" s="118"/>
      <c r="CA19" s="118"/>
      <c r="CB19" s="118"/>
      <c r="CC19" s="125"/>
      <c r="CD19" s="118"/>
      <c r="CE19" s="114"/>
    </row>
    <row r="20" spans="1:83" s="6" customFormat="1" ht="15.5" x14ac:dyDescent="0.35">
      <c r="A20" s="113">
        <v>9</v>
      </c>
      <c r="B20" s="126" t="str">
        <f>HYPERLINK("https://sitonline.vs.ch/environnement/eaux_superficielles/fr/#/?locale=fr&amp;prelevement=SEN-440&amp;scale=4500","SEN-440")</f>
        <v>SEN-440</v>
      </c>
      <c r="C20" s="114"/>
      <c r="D20" s="114" t="s">
        <v>369</v>
      </c>
      <c r="E20" s="115">
        <v>2626750</v>
      </c>
      <c r="F20" s="115"/>
      <c r="G20" s="115">
        <v>1129575</v>
      </c>
      <c r="H20" s="115"/>
      <c r="I20" s="115">
        <v>920</v>
      </c>
      <c r="J20" s="116"/>
      <c r="K20" s="117" t="s">
        <v>355</v>
      </c>
      <c r="L20" s="118"/>
      <c r="M20" s="118" t="s">
        <v>210</v>
      </c>
      <c r="N20" s="10"/>
      <c r="O20" s="10"/>
      <c r="P20" s="114"/>
      <c r="Q20" s="114" t="s">
        <v>368</v>
      </c>
      <c r="R20" s="119"/>
      <c r="S20" s="119"/>
      <c r="T20" s="120"/>
      <c r="U20" s="121"/>
      <c r="V20" s="119"/>
      <c r="W20" s="119"/>
      <c r="X20" s="120"/>
      <c r="Y20" s="121"/>
      <c r="Z20" s="119"/>
      <c r="AA20" s="122"/>
      <c r="AB20" s="114"/>
      <c r="AC20" s="114"/>
      <c r="AD20" s="114"/>
      <c r="AE20" s="114"/>
      <c r="AF20" s="114"/>
      <c r="AG20" s="123"/>
      <c r="AH20" s="123"/>
      <c r="AI20" s="123"/>
      <c r="AJ20" s="123"/>
      <c r="AK20" s="123"/>
      <c r="AL20" s="123"/>
      <c r="AM20" s="123"/>
      <c r="AN20" s="123"/>
      <c r="AO20" s="123"/>
      <c r="AP20" s="123"/>
      <c r="AQ20" s="123"/>
      <c r="AR20" s="123"/>
      <c r="AS20" s="123"/>
      <c r="AT20" s="123"/>
      <c r="AU20" s="123"/>
      <c r="AV20" s="123"/>
      <c r="AW20" s="123"/>
      <c r="AX20" s="123"/>
      <c r="AY20" s="123"/>
      <c r="AZ20" s="123"/>
      <c r="BA20" s="123"/>
      <c r="BB20" s="123"/>
      <c r="BC20" s="123"/>
      <c r="BD20" s="123"/>
      <c r="BE20" s="124"/>
      <c r="BF20" s="124"/>
      <c r="BG20" s="123"/>
      <c r="BH20" s="123"/>
      <c r="BI20" s="116"/>
      <c r="BJ20" s="118"/>
      <c r="BK20" s="118"/>
      <c r="BL20" s="118"/>
      <c r="BM20" s="118"/>
      <c r="BN20" s="125"/>
      <c r="BO20" s="118"/>
      <c r="BP20" s="118"/>
      <c r="BQ20" s="118"/>
      <c r="BR20" s="118"/>
      <c r="BS20" s="125"/>
      <c r="BT20" s="118"/>
      <c r="BU20" s="118"/>
      <c r="BV20" s="118"/>
      <c r="BW20" s="118"/>
      <c r="BX20" s="125"/>
      <c r="BY20" s="118"/>
      <c r="BZ20" s="118"/>
      <c r="CA20" s="118"/>
      <c r="CB20" s="118"/>
      <c r="CC20" s="125"/>
      <c r="CD20" s="118"/>
      <c r="CE20" s="114"/>
    </row>
    <row r="21" spans="1:83" s="6" customFormat="1" ht="15.5" x14ac:dyDescent="0.35">
      <c r="A21" s="113">
        <v>10</v>
      </c>
      <c r="B21" s="126" t="str">
        <f>HYPERLINK("https://sitonline.vs.ch/environnement/eaux_superficielles/fr/#/?locale=fr&amp;prelevement=SEN-541&amp;scale=4500","SEN-541")</f>
        <v>SEN-541</v>
      </c>
      <c r="C21" s="114"/>
      <c r="D21" s="114" t="s">
        <v>370</v>
      </c>
      <c r="E21" s="115">
        <v>2626460</v>
      </c>
      <c r="F21" s="115"/>
      <c r="G21" s="115">
        <v>1129300</v>
      </c>
      <c r="H21" s="115"/>
      <c r="I21" s="115">
        <v>640</v>
      </c>
      <c r="J21" s="116"/>
      <c r="K21" s="117" t="s">
        <v>355</v>
      </c>
      <c r="L21" s="118"/>
      <c r="M21" s="118" t="s">
        <v>210</v>
      </c>
      <c r="N21" s="10"/>
      <c r="O21" s="10"/>
      <c r="P21" s="114"/>
      <c r="Q21" s="114" t="s">
        <v>361</v>
      </c>
      <c r="R21" s="119"/>
      <c r="S21" s="119"/>
      <c r="T21" s="120"/>
      <c r="U21" s="121"/>
      <c r="V21" s="119"/>
      <c r="W21" s="119"/>
      <c r="X21" s="120"/>
      <c r="Y21" s="121"/>
      <c r="Z21" s="119"/>
      <c r="AA21" s="122"/>
      <c r="AB21" s="114"/>
      <c r="AC21" s="114"/>
      <c r="AD21" s="114"/>
      <c r="AE21" s="114"/>
      <c r="AF21" s="114"/>
      <c r="AG21" s="123"/>
      <c r="AH21" s="123"/>
      <c r="AI21" s="123"/>
      <c r="AJ21" s="123"/>
      <c r="AK21" s="123"/>
      <c r="AL21" s="123"/>
      <c r="AM21" s="123"/>
      <c r="AN21" s="123"/>
      <c r="AO21" s="123"/>
      <c r="AP21" s="123"/>
      <c r="AQ21" s="123"/>
      <c r="AR21" s="123"/>
      <c r="AS21" s="123"/>
      <c r="AT21" s="123"/>
      <c r="AU21" s="123"/>
      <c r="AV21" s="123"/>
      <c r="AW21" s="123"/>
      <c r="AX21" s="123"/>
      <c r="AY21" s="123"/>
      <c r="AZ21" s="123"/>
      <c r="BA21" s="123"/>
      <c r="BB21" s="123"/>
      <c r="BC21" s="123"/>
      <c r="BD21" s="123"/>
      <c r="BE21" s="124"/>
      <c r="BF21" s="124"/>
      <c r="BG21" s="123"/>
      <c r="BH21" s="123"/>
      <c r="BI21" s="116"/>
      <c r="BJ21" s="118"/>
      <c r="BK21" s="118"/>
      <c r="BL21" s="118"/>
      <c r="BM21" s="118"/>
      <c r="BN21" s="125"/>
      <c r="BO21" s="118"/>
      <c r="BP21" s="118"/>
      <c r="BQ21" s="118"/>
      <c r="BR21" s="118"/>
      <c r="BS21" s="125"/>
      <c r="BT21" s="118"/>
      <c r="BU21" s="118"/>
      <c r="BV21" s="118"/>
      <c r="BW21" s="118"/>
      <c r="BX21" s="125"/>
      <c r="BY21" s="118"/>
      <c r="BZ21" s="118"/>
      <c r="CA21" s="118"/>
      <c r="CB21" s="118"/>
      <c r="CC21" s="125"/>
      <c r="CD21" s="118"/>
      <c r="CE21" s="114"/>
    </row>
    <row r="22" spans="1:83" s="6" customFormat="1" ht="15.5" x14ac:dyDescent="0.35">
      <c r="A22" s="113">
        <v>11</v>
      </c>
      <c r="B22" s="126" t="str">
        <f>HYPERLINK("https://sitonline.vs.ch/environnement/eaux_superficielles/fr/#/?locale=fr&amp;prelevement=SEN-545&amp;scale=4500","SEN-545")</f>
        <v>SEN-545</v>
      </c>
      <c r="C22" s="114"/>
      <c r="D22" s="114" t="s">
        <v>371</v>
      </c>
      <c r="E22" s="115">
        <v>2627669</v>
      </c>
      <c r="F22" s="115"/>
      <c r="G22" s="115">
        <v>1131297</v>
      </c>
      <c r="H22" s="115"/>
      <c r="I22" s="115">
        <v>1450</v>
      </c>
      <c r="J22" s="116"/>
      <c r="K22" s="117" t="s">
        <v>372</v>
      </c>
      <c r="L22" s="118"/>
      <c r="M22" s="118" t="s">
        <v>210</v>
      </c>
      <c r="N22" s="10"/>
      <c r="O22" s="10"/>
      <c r="P22" s="114"/>
      <c r="Q22" s="114" t="s">
        <v>361</v>
      </c>
      <c r="R22" s="119"/>
      <c r="S22" s="119"/>
      <c r="T22" s="120"/>
      <c r="U22" s="121"/>
      <c r="V22" s="119"/>
      <c r="W22" s="119"/>
      <c r="X22" s="120"/>
      <c r="Y22" s="121"/>
      <c r="Z22" s="119"/>
      <c r="AA22" s="122"/>
      <c r="AB22" s="114"/>
      <c r="AC22" s="114"/>
      <c r="AD22" s="114"/>
      <c r="AE22" s="114"/>
      <c r="AF22" s="114"/>
      <c r="AG22" s="123"/>
      <c r="AH22" s="123"/>
      <c r="AI22" s="123"/>
      <c r="AJ22" s="123"/>
      <c r="AK22" s="123"/>
      <c r="AL22" s="123"/>
      <c r="AM22" s="123"/>
      <c r="AN22" s="123"/>
      <c r="AO22" s="123"/>
      <c r="AP22" s="123"/>
      <c r="AQ22" s="123"/>
      <c r="AR22" s="123"/>
      <c r="AS22" s="123"/>
      <c r="AT22" s="123"/>
      <c r="AU22" s="123"/>
      <c r="AV22" s="123"/>
      <c r="AW22" s="123"/>
      <c r="AX22" s="123"/>
      <c r="AY22" s="123"/>
      <c r="AZ22" s="123"/>
      <c r="BA22" s="123"/>
      <c r="BB22" s="123"/>
      <c r="BC22" s="123"/>
      <c r="BD22" s="123"/>
      <c r="BE22" s="124"/>
      <c r="BF22" s="124"/>
      <c r="BG22" s="123"/>
      <c r="BH22" s="123"/>
      <c r="BI22" s="116"/>
      <c r="BJ22" s="118"/>
      <c r="BK22" s="118"/>
      <c r="BL22" s="118"/>
      <c r="BM22" s="118"/>
      <c r="BN22" s="125"/>
      <c r="BO22" s="118"/>
      <c r="BP22" s="118"/>
      <c r="BQ22" s="118"/>
      <c r="BR22" s="118"/>
      <c r="BS22" s="125"/>
      <c r="BT22" s="118"/>
      <c r="BU22" s="118"/>
      <c r="BV22" s="118"/>
      <c r="BW22" s="118"/>
      <c r="BX22" s="125"/>
      <c r="BY22" s="118"/>
      <c r="BZ22" s="118"/>
      <c r="CA22" s="118"/>
      <c r="CB22" s="118"/>
      <c r="CC22" s="125"/>
      <c r="CD22" s="118"/>
      <c r="CE22" s="114"/>
    </row>
    <row r="23" spans="1:83" s="6" customFormat="1" ht="15.5" x14ac:dyDescent="0.35">
      <c r="A23" s="113">
        <v>12</v>
      </c>
      <c r="B23" s="126" t="str">
        <f>HYPERLINK("https://sitonline.vs.ch/environnement/eaux_superficielles/fr/#/?locale=fr&amp;prelevement=SEN-569&amp;scale=4500","SEN-569")</f>
        <v>SEN-569</v>
      </c>
      <c r="C23" s="114"/>
      <c r="D23" s="114"/>
      <c r="E23" s="115">
        <v>2628180</v>
      </c>
      <c r="F23" s="115"/>
      <c r="G23" s="115">
        <v>1133300</v>
      </c>
      <c r="H23" s="115"/>
      <c r="I23" s="115">
        <v>2080</v>
      </c>
      <c r="J23" s="116"/>
      <c r="K23" s="117"/>
      <c r="L23" s="118"/>
      <c r="M23" s="118" t="s">
        <v>199</v>
      </c>
      <c r="N23" s="10"/>
      <c r="O23" s="10"/>
      <c r="P23" s="114"/>
      <c r="Q23" s="114" t="s">
        <v>368</v>
      </c>
      <c r="R23" s="119"/>
      <c r="S23" s="119"/>
      <c r="T23" s="120"/>
      <c r="U23" s="121"/>
      <c r="V23" s="119"/>
      <c r="W23" s="119"/>
      <c r="X23" s="120"/>
      <c r="Y23" s="121"/>
      <c r="Z23" s="119"/>
      <c r="AA23" s="122"/>
      <c r="AB23" s="114"/>
      <c r="AC23" s="114"/>
      <c r="AD23" s="114"/>
      <c r="AE23" s="114"/>
      <c r="AF23" s="114"/>
      <c r="AG23" s="123"/>
      <c r="AH23" s="123"/>
      <c r="AI23" s="123"/>
      <c r="AJ23" s="123"/>
      <c r="AK23" s="123"/>
      <c r="AL23" s="123"/>
      <c r="AM23" s="123"/>
      <c r="AN23" s="123"/>
      <c r="AO23" s="123"/>
      <c r="AP23" s="123"/>
      <c r="AQ23" s="123"/>
      <c r="AR23" s="123"/>
      <c r="AS23" s="123"/>
      <c r="AT23" s="123"/>
      <c r="AU23" s="123"/>
      <c r="AV23" s="123"/>
      <c r="AW23" s="123"/>
      <c r="AX23" s="123"/>
      <c r="AY23" s="123"/>
      <c r="AZ23" s="123"/>
      <c r="BA23" s="123"/>
      <c r="BB23" s="123"/>
      <c r="BC23" s="123"/>
      <c r="BD23" s="123"/>
      <c r="BE23" s="124"/>
      <c r="BF23" s="124"/>
      <c r="BG23" s="123"/>
      <c r="BH23" s="123"/>
      <c r="BI23" s="116"/>
      <c r="BJ23" s="118"/>
      <c r="BK23" s="118"/>
      <c r="BL23" s="118"/>
      <c r="BM23" s="118"/>
      <c r="BN23" s="125"/>
      <c r="BO23" s="118"/>
      <c r="BP23" s="118"/>
      <c r="BQ23" s="118"/>
      <c r="BR23" s="118"/>
      <c r="BS23" s="125"/>
      <c r="BT23" s="118"/>
      <c r="BU23" s="118"/>
      <c r="BV23" s="118"/>
      <c r="BW23" s="118"/>
      <c r="BX23" s="125"/>
      <c r="BY23" s="118"/>
      <c r="BZ23" s="118"/>
      <c r="CA23" s="118"/>
      <c r="CB23" s="118"/>
      <c r="CC23" s="125"/>
      <c r="CD23" s="118"/>
      <c r="CE23" s="114"/>
    </row>
    <row r="24" spans="1:83" s="6" customFormat="1" ht="15.5" x14ac:dyDescent="0.35">
      <c r="A24" s="113">
        <v>13</v>
      </c>
      <c r="B24" s="126" t="str">
        <f>HYPERLINK("https://sitonline.vs.ch/environnement/eaux_superficielles/fr/#/?locale=fr&amp;prelevement=SEN-570&amp;scale=4500","SEN-570")</f>
        <v>SEN-570</v>
      </c>
      <c r="C24" s="114"/>
      <c r="D24" s="114"/>
      <c r="E24" s="115">
        <v>2628100</v>
      </c>
      <c r="F24" s="115"/>
      <c r="G24" s="115">
        <v>1133100</v>
      </c>
      <c r="H24" s="115"/>
      <c r="I24" s="115">
        <v>2064</v>
      </c>
      <c r="J24" s="116"/>
      <c r="K24" s="117"/>
      <c r="L24" s="118"/>
      <c r="M24" s="118" t="s">
        <v>199</v>
      </c>
      <c r="N24" s="10"/>
      <c r="O24" s="10"/>
      <c r="P24" s="114"/>
      <c r="Q24" s="114" t="s">
        <v>368</v>
      </c>
      <c r="R24" s="119"/>
      <c r="S24" s="119"/>
      <c r="T24" s="120"/>
      <c r="U24" s="121"/>
      <c r="V24" s="119"/>
      <c r="W24" s="119"/>
      <c r="X24" s="120"/>
      <c r="Y24" s="121"/>
      <c r="Z24" s="119"/>
      <c r="AA24" s="122"/>
      <c r="AB24" s="114"/>
      <c r="AC24" s="114"/>
      <c r="AD24" s="114"/>
      <c r="AE24" s="114"/>
      <c r="AF24" s="114"/>
      <c r="AG24" s="123"/>
      <c r="AH24" s="123"/>
      <c r="AI24" s="123"/>
      <c r="AJ24" s="123"/>
      <c r="AK24" s="123"/>
      <c r="AL24" s="123"/>
      <c r="AM24" s="123"/>
      <c r="AN24" s="123"/>
      <c r="AO24" s="123"/>
      <c r="AP24" s="123"/>
      <c r="AQ24" s="123"/>
      <c r="AR24" s="123"/>
      <c r="AS24" s="123"/>
      <c r="AT24" s="123"/>
      <c r="AU24" s="123"/>
      <c r="AV24" s="123"/>
      <c r="AW24" s="123"/>
      <c r="AX24" s="123"/>
      <c r="AY24" s="123"/>
      <c r="AZ24" s="123"/>
      <c r="BA24" s="123"/>
      <c r="BB24" s="123"/>
      <c r="BC24" s="123"/>
      <c r="BD24" s="123"/>
      <c r="BE24" s="124"/>
      <c r="BF24" s="124"/>
      <c r="BG24" s="123"/>
      <c r="BH24" s="123"/>
      <c r="BI24" s="116"/>
      <c r="BJ24" s="118"/>
      <c r="BK24" s="118"/>
      <c r="BL24" s="118"/>
      <c r="BM24" s="118"/>
      <c r="BN24" s="125"/>
      <c r="BO24" s="118"/>
      <c r="BP24" s="118"/>
      <c r="BQ24" s="118"/>
      <c r="BR24" s="118"/>
      <c r="BS24" s="125"/>
      <c r="BT24" s="118"/>
      <c r="BU24" s="118"/>
      <c r="BV24" s="118"/>
      <c r="BW24" s="118"/>
      <c r="BX24" s="125"/>
      <c r="BY24" s="118"/>
      <c r="BZ24" s="118"/>
      <c r="CA24" s="118"/>
      <c r="CB24" s="118"/>
      <c r="CC24" s="125"/>
      <c r="CD24" s="118"/>
      <c r="CE24" s="114"/>
    </row>
    <row r="25" spans="1:83" s="6" customFormat="1" ht="15.5" x14ac:dyDescent="0.35">
      <c r="A25" s="113">
        <v>14</v>
      </c>
      <c r="B25" s="126" t="str">
        <f>HYPERLINK("https://sitonline.vs.ch/environnement/eaux_superficielles/fr/#/?locale=fr&amp;prelevement=SEN-572&amp;scale=4500","SEN-572")</f>
        <v>SEN-572</v>
      </c>
      <c r="C25" s="114"/>
      <c r="D25" s="114"/>
      <c r="E25" s="115">
        <v>2626765</v>
      </c>
      <c r="F25" s="115"/>
      <c r="G25" s="115">
        <v>1129080</v>
      </c>
      <c r="H25" s="115"/>
      <c r="I25" s="115">
        <v>639</v>
      </c>
      <c r="J25" s="116"/>
      <c r="K25" s="117"/>
      <c r="L25" s="118"/>
      <c r="M25" s="118" t="s">
        <v>199</v>
      </c>
      <c r="N25" s="10"/>
      <c r="O25" s="10"/>
      <c r="P25" s="114"/>
      <c r="Q25" s="114" t="s">
        <v>368</v>
      </c>
      <c r="R25" s="119"/>
      <c r="S25" s="119"/>
      <c r="T25" s="120"/>
      <c r="U25" s="121"/>
      <c r="V25" s="119"/>
      <c r="W25" s="119"/>
      <c r="X25" s="120"/>
      <c r="Y25" s="121"/>
      <c r="Z25" s="119"/>
      <c r="AA25" s="122"/>
      <c r="AB25" s="114"/>
      <c r="AC25" s="114"/>
      <c r="AD25" s="114"/>
      <c r="AE25" s="114"/>
      <c r="AF25" s="114"/>
      <c r="AG25" s="123"/>
      <c r="AH25" s="123"/>
      <c r="AI25" s="123"/>
      <c r="AJ25" s="123"/>
      <c r="AK25" s="123"/>
      <c r="AL25" s="123"/>
      <c r="AM25" s="123"/>
      <c r="AN25" s="123"/>
      <c r="AO25" s="123"/>
      <c r="AP25" s="123"/>
      <c r="AQ25" s="123"/>
      <c r="AR25" s="123"/>
      <c r="AS25" s="123"/>
      <c r="AT25" s="123"/>
      <c r="AU25" s="123"/>
      <c r="AV25" s="123"/>
      <c r="AW25" s="123"/>
      <c r="AX25" s="123"/>
      <c r="AY25" s="123"/>
      <c r="AZ25" s="123"/>
      <c r="BA25" s="123"/>
      <c r="BB25" s="123"/>
      <c r="BC25" s="123"/>
      <c r="BD25" s="123"/>
      <c r="BE25" s="124"/>
      <c r="BF25" s="124"/>
      <c r="BG25" s="123"/>
      <c r="BH25" s="123"/>
      <c r="BI25" s="116"/>
      <c r="BJ25" s="118"/>
      <c r="BK25" s="118"/>
      <c r="BL25" s="118"/>
      <c r="BM25" s="118"/>
      <c r="BN25" s="125"/>
      <c r="BO25" s="118"/>
      <c r="BP25" s="118"/>
      <c r="BQ25" s="118"/>
      <c r="BR25" s="118"/>
      <c r="BS25" s="125"/>
      <c r="BT25" s="118"/>
      <c r="BU25" s="118"/>
      <c r="BV25" s="118"/>
      <c r="BW25" s="118"/>
      <c r="BX25" s="125"/>
      <c r="BY25" s="118"/>
      <c r="BZ25" s="118"/>
      <c r="CA25" s="118"/>
      <c r="CB25" s="118"/>
      <c r="CC25" s="125"/>
      <c r="CD25" s="118"/>
      <c r="CE25" s="114"/>
    </row>
    <row r="26" spans="1:83" s="6" customFormat="1" ht="15.5" x14ac:dyDescent="0.35">
      <c r="A26" s="7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/>
      <c r="BF26"/>
      <c r="BG26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/>
    </row>
    <row r="27" spans="1:83" s="6" customFormat="1" ht="15.5" x14ac:dyDescent="0.35">
      <c r="A27" s="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/>
      <c r="BF27"/>
      <c r="BG27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/>
    </row>
    <row r="28" spans="1:83" s="6" customFormat="1" ht="15.5" x14ac:dyDescent="0.35">
      <c r="A28" s="7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/>
      <c r="BF28"/>
      <c r="BG28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/>
    </row>
    <row r="29" spans="1:83" s="6" customFormat="1" ht="15.5" x14ac:dyDescent="0.35">
      <c r="A29" s="7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/>
      <c r="BF29"/>
      <c r="BG29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/>
    </row>
    <row r="30" spans="1:83" s="6" customFormat="1" ht="15.5" x14ac:dyDescent="0.35">
      <c r="A30" s="7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/>
      <c r="BF30"/>
      <c r="BG30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/>
    </row>
    <row r="31" spans="1:83" s="6" customFormat="1" ht="15.5" x14ac:dyDescent="0.35">
      <c r="A31" s="7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/>
      <c r="BF31"/>
      <c r="BG31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/>
    </row>
    <row r="32" spans="1:83" s="6" customFormat="1" ht="15.5" x14ac:dyDescent="0.35">
      <c r="A32" s="7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/>
      <c r="BF32"/>
      <c r="BG3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/>
    </row>
    <row r="33" spans="1:83" s="6" customFormat="1" ht="15.5" x14ac:dyDescent="0.35">
      <c r="A33" s="7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/>
      <c r="BF33"/>
      <c r="BG33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/>
    </row>
    <row r="34" spans="1:83" s="6" customFormat="1" ht="15.5" x14ac:dyDescent="0.35">
      <c r="A34" s="7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/>
      <c r="BF34"/>
      <c r="BG34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/>
    </row>
    <row r="35" spans="1:83" s="6" customFormat="1" ht="15.5" x14ac:dyDescent="0.35">
      <c r="A35" s="7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/>
      <c r="BF35"/>
      <c r="BG35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/>
    </row>
    <row r="36" spans="1:83" s="6" customFormat="1" ht="15.5" x14ac:dyDescent="0.35">
      <c r="A36" s="7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/>
      <c r="BF36"/>
      <c r="BG36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/>
    </row>
    <row r="37" spans="1:83" s="6" customFormat="1" ht="15.5" x14ac:dyDescent="0.35">
      <c r="A37" s="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/>
      <c r="BF37"/>
      <c r="BG37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/>
    </row>
    <row r="38" spans="1:83" s="6" customFormat="1" ht="15.5" x14ac:dyDescent="0.35">
      <c r="A38" s="7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/>
      <c r="BF38"/>
      <c r="BG38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/>
    </row>
    <row r="39" spans="1:83" s="6" customFormat="1" ht="15.5" x14ac:dyDescent="0.35">
      <c r="A39" s="7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/>
      <c r="BF39"/>
      <c r="BG39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/>
    </row>
    <row r="40" spans="1:83" s="6" customFormat="1" ht="15.5" x14ac:dyDescent="0.35">
      <c r="A40" s="7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/>
      <c r="BF40"/>
      <c r="BG40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/>
    </row>
    <row r="41" spans="1:83" s="6" customFormat="1" ht="15.5" x14ac:dyDescent="0.35">
      <c r="A41" s="7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/>
      <c r="BF41"/>
      <c r="BG41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/>
    </row>
    <row r="42" spans="1:83" s="6" customFormat="1" ht="15.5" x14ac:dyDescent="0.35">
      <c r="A42" s="7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/>
      <c r="BF42"/>
      <c r="BG4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/>
    </row>
    <row r="43" spans="1:83" s="6" customFormat="1" ht="15.5" x14ac:dyDescent="0.35">
      <c r="A43" s="7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/>
      <c r="BF43"/>
      <c r="BG43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/>
    </row>
    <row r="44" spans="1:83" s="6" customFormat="1" ht="15.5" x14ac:dyDescent="0.35">
      <c r="A44" s="7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/>
      <c r="BF44"/>
      <c r="BG44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/>
    </row>
    <row r="45" spans="1:83" s="6" customFormat="1" ht="15.5" x14ac:dyDescent="0.35">
      <c r="A45" s="7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/>
      <c r="BF45"/>
      <c r="BG45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/>
    </row>
    <row r="46" spans="1:83" s="6" customFormat="1" ht="15.5" x14ac:dyDescent="0.35">
      <c r="A46" s="7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/>
      <c r="BF46"/>
      <c r="BG46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/>
    </row>
    <row r="47" spans="1:83" s="6" customFormat="1" ht="15.5" x14ac:dyDescent="0.35">
      <c r="A47" s="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/>
      <c r="BF47"/>
      <c r="BG47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/>
    </row>
    <row r="48" spans="1:83" s="6" customFormat="1" ht="15.5" x14ac:dyDescent="0.35">
      <c r="A48" s="7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/>
      <c r="BF48"/>
      <c r="BG48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/>
    </row>
    <row r="49" spans="1:83" s="6" customFormat="1" ht="15.5" x14ac:dyDescent="0.35">
      <c r="A49" s="7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/>
      <c r="BF49"/>
      <c r="BG49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/>
    </row>
    <row r="50" spans="1:83" s="6" customFormat="1" ht="15.5" x14ac:dyDescent="0.35">
      <c r="A50" s="7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/>
      <c r="BF50"/>
      <c r="BG50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/>
    </row>
    <row r="51" spans="1:83" s="6" customFormat="1" ht="15.5" x14ac:dyDescent="0.35">
      <c r="A51" s="7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/>
      <c r="BF51"/>
      <c r="BG51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/>
    </row>
    <row r="52" spans="1:83" s="6" customFormat="1" ht="15.5" x14ac:dyDescent="0.35">
      <c r="A52" s="7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/>
      <c r="BF52"/>
      <c r="BG5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/>
    </row>
    <row r="53" spans="1:83" s="6" customFormat="1" ht="15.5" x14ac:dyDescent="0.35">
      <c r="A53" s="7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/>
      <c r="BF53"/>
      <c r="BG53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/>
    </row>
    <row r="54" spans="1:83" s="6" customFormat="1" ht="15.5" x14ac:dyDescent="0.35">
      <c r="A54" s="7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/>
      <c r="BF54"/>
      <c r="BG54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/>
    </row>
    <row r="55" spans="1:83" s="6" customFormat="1" ht="15.5" x14ac:dyDescent="0.35">
      <c r="A55" s="7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/>
      <c r="BF55"/>
      <c r="BG55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/>
    </row>
    <row r="56" spans="1:83" s="6" customFormat="1" ht="15.5" x14ac:dyDescent="0.35">
      <c r="A56" s="7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/>
      <c r="BF56"/>
      <c r="BG56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/>
    </row>
    <row r="57" spans="1:83" s="6" customFormat="1" ht="15.5" x14ac:dyDescent="0.35">
      <c r="A57" s="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/>
      <c r="BF57"/>
      <c r="BG57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/>
    </row>
    <row r="58" spans="1:83" s="6" customFormat="1" ht="15.5" x14ac:dyDescent="0.35">
      <c r="A58" s="7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/>
      <c r="BF58"/>
      <c r="BG58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/>
    </row>
    <row r="59" spans="1:83" s="6" customFormat="1" ht="15.5" x14ac:dyDescent="0.35">
      <c r="A59" s="7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/>
      <c r="BF59"/>
      <c r="BG59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/>
    </row>
    <row r="60" spans="1:83" s="6" customFormat="1" ht="15.5" x14ac:dyDescent="0.35">
      <c r="A60" s="7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/>
      <c r="BF60"/>
      <c r="BG60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/>
    </row>
    <row r="61" spans="1:83" s="6" customFormat="1" ht="15.5" x14ac:dyDescent="0.35">
      <c r="A61" s="7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/>
      <c r="BF61"/>
      <c r="BG61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/>
    </row>
    <row r="62" spans="1:83" s="6" customFormat="1" ht="15.5" x14ac:dyDescent="0.35">
      <c r="A62" s="7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/>
      <c r="BF62"/>
      <c r="BG6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/>
    </row>
    <row r="63" spans="1:83" s="6" customFormat="1" ht="15.5" x14ac:dyDescent="0.35">
      <c r="A63" s="7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/>
      <c r="BF63"/>
      <c r="BG63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/>
    </row>
    <row r="64" spans="1:83" s="6" customFormat="1" ht="15.5" x14ac:dyDescent="0.35">
      <c r="A64" s="7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/>
      <c r="BF64"/>
      <c r="BG64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/>
    </row>
    <row r="65" spans="1:83" s="6" customFormat="1" ht="15.5" x14ac:dyDescent="0.35">
      <c r="A65" s="7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/>
      <c r="BF65"/>
      <c r="BG65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/>
    </row>
    <row r="66" spans="1:83" s="6" customFormat="1" ht="15.5" x14ac:dyDescent="0.35">
      <c r="A66" s="7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/>
      <c r="BF66"/>
      <c r="BG66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/>
    </row>
    <row r="67" spans="1:83" s="6" customFormat="1" ht="15.5" x14ac:dyDescent="0.35">
      <c r="A67" s="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/>
      <c r="BF67"/>
      <c r="BG67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/>
    </row>
    <row r="68" spans="1:83" s="6" customFormat="1" ht="15.5" x14ac:dyDescent="0.35">
      <c r="A68" s="7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/>
      <c r="BF68"/>
      <c r="BG68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/>
    </row>
    <row r="69" spans="1:83" s="6" customFormat="1" ht="15.5" x14ac:dyDescent="0.35">
      <c r="A69" s="7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/>
      <c r="BF69"/>
      <c r="BG69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/>
    </row>
    <row r="70" spans="1:83" s="6" customFormat="1" ht="15.5" x14ac:dyDescent="0.35">
      <c r="A70" s="7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/>
      <c r="BF70"/>
      <c r="BG70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/>
    </row>
    <row r="71" spans="1:83" s="6" customFormat="1" ht="15.5" x14ac:dyDescent="0.35">
      <c r="A71" s="7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/>
      <c r="BF71"/>
      <c r="BG71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/>
    </row>
    <row r="72" spans="1:83" s="6" customFormat="1" ht="15.5" x14ac:dyDescent="0.35">
      <c r="A72" s="7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/>
      <c r="BF72"/>
      <c r="BG7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/>
    </row>
    <row r="73" spans="1:83" s="6" customFormat="1" ht="15.5" x14ac:dyDescent="0.35">
      <c r="A73" s="7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/>
      <c r="BF73"/>
      <c r="BG73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/>
    </row>
    <row r="74" spans="1:83" s="6" customFormat="1" ht="15.5" x14ac:dyDescent="0.35">
      <c r="A74" s="7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/>
      <c r="BF74"/>
      <c r="BG74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/>
    </row>
    <row r="75" spans="1:83" s="6" customFormat="1" ht="15.5" x14ac:dyDescent="0.35">
      <c r="A75" s="7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/>
      <c r="BF75"/>
      <c r="BG75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/>
    </row>
    <row r="76" spans="1:83" s="6" customFormat="1" ht="15.5" x14ac:dyDescent="0.35">
      <c r="A76" s="7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/>
      <c r="BF76"/>
      <c r="BG76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/>
    </row>
    <row r="77" spans="1:83" s="6" customFormat="1" ht="15.5" x14ac:dyDescent="0.35">
      <c r="A77" s="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/>
      <c r="BF77"/>
      <c r="BG77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/>
    </row>
    <row r="78" spans="1:83" s="6" customFormat="1" ht="15.5" x14ac:dyDescent="0.35">
      <c r="A78" s="7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/>
      <c r="BF78"/>
      <c r="BG78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/>
    </row>
    <row r="79" spans="1:83" s="6" customFormat="1" ht="15.5" x14ac:dyDescent="0.35">
      <c r="A79" s="7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/>
      <c r="BF79"/>
      <c r="BG79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/>
    </row>
    <row r="80" spans="1:83" s="6" customFormat="1" ht="15.5" x14ac:dyDescent="0.35">
      <c r="A80" s="7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/>
      <c r="BF80"/>
      <c r="BG80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/>
    </row>
    <row r="81" spans="1:83" s="6" customFormat="1" ht="15.5" x14ac:dyDescent="0.35">
      <c r="A81" s="7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/>
      <c r="BF81"/>
      <c r="BG81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/>
    </row>
    <row r="82" spans="1:83" s="6" customFormat="1" ht="15.5" x14ac:dyDescent="0.35">
      <c r="A82" s="7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/>
      <c r="BF82"/>
      <c r="BG8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/>
    </row>
    <row r="83" spans="1:83" s="6" customFormat="1" ht="15.5" x14ac:dyDescent="0.35">
      <c r="A83" s="7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/>
      <c r="BF83"/>
      <c r="BG83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/>
    </row>
    <row r="84" spans="1:83" s="6" customFormat="1" ht="15.5" x14ac:dyDescent="0.35">
      <c r="A84" s="7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/>
      <c r="BF84"/>
      <c r="BG84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/>
    </row>
    <row r="85" spans="1:83" s="6" customFormat="1" ht="15.5" x14ac:dyDescent="0.35">
      <c r="A85" s="7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/>
      <c r="BF85"/>
      <c r="BG85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/>
    </row>
    <row r="86" spans="1:83" s="6" customFormat="1" ht="15.5" x14ac:dyDescent="0.35">
      <c r="A86" s="7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/>
      <c r="BF86"/>
      <c r="BG86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/>
    </row>
    <row r="87" spans="1:83" s="6" customFormat="1" ht="15.5" x14ac:dyDescent="0.35">
      <c r="A87" s="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/>
      <c r="BF87"/>
      <c r="BG87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/>
    </row>
    <row r="88" spans="1:83" s="6" customFormat="1" ht="15.5" x14ac:dyDescent="0.35">
      <c r="A88" s="7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/>
      <c r="BF88"/>
      <c r="BG88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/>
    </row>
    <row r="89" spans="1:83" s="6" customFormat="1" ht="15.5" x14ac:dyDescent="0.35">
      <c r="A89" s="7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/>
      <c r="BF89"/>
      <c r="BG89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/>
    </row>
    <row r="90" spans="1:83" s="6" customFormat="1" ht="15.5" x14ac:dyDescent="0.35">
      <c r="A90" s="7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/>
      <c r="BF90"/>
      <c r="BG90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/>
    </row>
    <row r="91" spans="1:83" s="6" customFormat="1" ht="15.5" x14ac:dyDescent="0.35">
      <c r="A91" s="7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/>
      <c r="BF91"/>
      <c r="BG91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/>
    </row>
    <row r="92" spans="1:83" s="6" customFormat="1" ht="15.5" x14ac:dyDescent="0.35">
      <c r="A92" s="7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/>
      <c r="BF92"/>
      <c r="BG9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/>
    </row>
    <row r="93" spans="1:83" s="6" customFormat="1" ht="15.5" x14ac:dyDescent="0.35">
      <c r="A93" s="7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/>
      <c r="BF93"/>
      <c r="BG93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/>
    </row>
    <row r="94" spans="1:83" s="6" customFormat="1" ht="15.5" x14ac:dyDescent="0.35">
      <c r="A94" s="7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/>
      <c r="BF94"/>
      <c r="BG94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/>
    </row>
    <row r="95" spans="1:83" s="6" customFormat="1" ht="15.5" x14ac:dyDescent="0.35">
      <c r="A95" s="7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/>
      <c r="BF95"/>
      <c r="BG95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/>
    </row>
    <row r="96" spans="1:83" s="6" customFormat="1" ht="15.5" x14ac:dyDescent="0.35">
      <c r="A96" s="7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/>
      <c r="BF96"/>
      <c r="BG96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/>
    </row>
    <row r="97" spans="1:83" s="6" customFormat="1" ht="15.5" x14ac:dyDescent="0.35">
      <c r="A97" s="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/>
      <c r="BF97"/>
      <c r="BG97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/>
    </row>
    <row r="98" spans="1:83" s="6" customFormat="1" ht="15.5" x14ac:dyDescent="0.35">
      <c r="A98" s="7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/>
      <c r="BF98"/>
      <c r="BG98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/>
    </row>
    <row r="99" spans="1:83" s="6" customFormat="1" ht="15.5" x14ac:dyDescent="0.35">
      <c r="A99" s="7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/>
      <c r="BF99"/>
      <c r="BG99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/>
    </row>
    <row r="100" spans="1:83" s="6" customFormat="1" ht="15.5" x14ac:dyDescent="0.35">
      <c r="A100" s="7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/>
      <c r="BF100"/>
      <c r="BG100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/>
    </row>
    <row r="101" spans="1:83" s="6" customFormat="1" ht="15.5" x14ac:dyDescent="0.35">
      <c r="A101" s="7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/>
      <c r="BF101"/>
      <c r="BG101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/>
    </row>
    <row r="102" spans="1:83" s="6" customFormat="1" ht="15.5" x14ac:dyDescent="0.35">
      <c r="A102" s="7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/>
      <c r="BF102"/>
      <c r="BG10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/>
    </row>
    <row r="103" spans="1:83" s="6" customFormat="1" ht="15.5" x14ac:dyDescent="0.35">
      <c r="A103" s="7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/>
      <c r="BF103"/>
      <c r="BG103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/>
    </row>
  </sheetData>
  <dataConsolidate/>
  <mergeCells count="61">
    <mergeCell ref="B5:D5"/>
    <mergeCell ref="BY9:BY10"/>
    <mergeCell ref="CC9:CC10"/>
    <mergeCell ref="BT9:BT10"/>
    <mergeCell ref="BX9:BX10"/>
    <mergeCell ref="BI9:BI10"/>
    <mergeCell ref="BJ9:BJ10"/>
    <mergeCell ref="AZ9:AZ10"/>
    <mergeCell ref="BI7:CD7"/>
    <mergeCell ref="BI8:BJ8"/>
    <mergeCell ref="BK8:BO8"/>
    <mergeCell ref="BP8:BT8"/>
    <mergeCell ref="BU8:BY8"/>
    <mergeCell ref="BZ8:CD8"/>
    <mergeCell ref="BS9:BS10"/>
    <mergeCell ref="CD9:CD10"/>
    <mergeCell ref="AU9:AU10"/>
    <mergeCell ref="AV9:AV10"/>
    <mergeCell ref="AW9:AW10"/>
    <mergeCell ref="AX9:AX10"/>
    <mergeCell ref="AY9:AY10"/>
    <mergeCell ref="K1:O1"/>
    <mergeCell ref="A1:D4"/>
    <mergeCell ref="F2:I2"/>
    <mergeCell ref="F3:I3"/>
    <mergeCell ref="F4:I4"/>
    <mergeCell ref="E1:I1"/>
    <mergeCell ref="L2:N2"/>
    <mergeCell ref="L3:M3"/>
    <mergeCell ref="B8:D8"/>
    <mergeCell ref="A8:A10"/>
    <mergeCell ref="R8:V8"/>
    <mergeCell ref="W8:Z8"/>
    <mergeCell ref="A7:Q7"/>
    <mergeCell ref="R7:BH7"/>
    <mergeCell ref="AG9:AG10"/>
    <mergeCell ref="AH9:AH10"/>
    <mergeCell ref="AI9:AI10"/>
    <mergeCell ref="AJ9:AJ10"/>
    <mergeCell ref="AK9:AK10"/>
    <mergeCell ref="AQ9:AQ10"/>
    <mergeCell ref="AR9:AR10"/>
    <mergeCell ref="AL9:AL10"/>
    <mergeCell ref="AM9:AM10"/>
    <mergeCell ref="AN9:AN10"/>
    <mergeCell ref="AG8:AR8"/>
    <mergeCell ref="E8:J8"/>
    <mergeCell ref="BN9:BN10"/>
    <mergeCell ref="BO9:BO10"/>
    <mergeCell ref="BE8:BH8"/>
    <mergeCell ref="AA8:AF8"/>
    <mergeCell ref="M8:Q8"/>
    <mergeCell ref="AO9:AO10"/>
    <mergeCell ref="AP9:AP10"/>
    <mergeCell ref="BA9:BA10"/>
    <mergeCell ref="BB9:BB10"/>
    <mergeCell ref="BC9:BC10"/>
    <mergeCell ref="BD9:BD10"/>
    <mergeCell ref="AS8:BD8"/>
    <mergeCell ref="AS9:AS10"/>
    <mergeCell ref="AT9:AT10"/>
  </mergeCells>
  <dataValidations count="8">
    <dataValidation type="list" allowBlank="1" showInputMessage="1" showErrorMessage="1" sqref="L12:L25">
      <formula1>"Permanent,Temporaire"</formula1>
    </dataValidation>
    <dataValidation type="list" allowBlank="1" showInputMessage="1" showErrorMessage="1" sqref="P12:P25">
      <formula1>"Exploité,Non-exploité"</formula1>
    </dataValidation>
    <dataValidation type="list" allowBlank="1" showInputMessage="1" showErrorMessage="1" sqref="R12:R25">
      <formula1>"Autorisation,Concession,Autre"</formula1>
    </dataValidation>
    <dataValidation type="list" allowBlank="1" showInputMessage="1" showErrorMessage="1" sqref="W12:W25">
      <formula1>"Existant,Inexistant"</formula1>
    </dataValidation>
    <dataValidation type="list" allowBlank="1" showInputMessage="1" showErrorMessage="1" sqref="AB12:AB25">
      <formula1>"Dans un cours d'eau,Dans un plan d'eau (lac),Dans des eaux souterraines (source/nappe)"</formula1>
    </dataValidation>
    <dataValidation type="list" allowBlank="1" showInputMessage="1" showErrorMessage="1" sqref="AC12:AC25">
      <formula1>"Avec régulation,Sans régulation,Barrage,Pompage,Autre (à préciser)"</formula1>
    </dataValidation>
    <dataValidation type="list" allowBlank="1" showInputMessage="1" showErrorMessage="1" sqref="BK12:BK25 BP12:BP25 BU12:BU25 BZ12:BZ25">
      <formula1>"Oui,Non"</formula1>
    </dataValidation>
    <dataValidation type="list" allowBlank="1" showInputMessage="1" showErrorMessage="1" sqref="N12:N25">
      <formula1>"Agriculture (bétail),Chauffage/Refroidissement,Défense incendie,Eau potable (AEP),Enneigement artificiel,Hydroélectricité,Industrie,Irrigation,Tourisme,Autre: à préciser,Multiple: à préciser,Autre: à préciser,Autre: à préciser,Autre: à préciser"</formula1>
    </dataValidation>
  </dataValidations>
  <hyperlinks>
    <hyperlink ref="L2" r:id="rId1"/>
    <hyperlink ref="L3" r:id="rId2"/>
  </hyperlinks>
  <pageMargins left="0.7" right="0.7" top="0.75" bottom="0.75" header="0.3" footer="0.3"/>
  <pageSetup paperSize="301" orientation="portrait" r:id="rId3"/>
  <drawing r:id="rId4"/>
  <tableParts count="1"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CE102"/>
  <sheetViews>
    <sheetView tabSelected="1" zoomScale="80" zoomScaleNormal="80" workbookViewId="0">
      <selection sqref="A1:D4"/>
    </sheetView>
  </sheetViews>
  <sheetFormatPr baseColWidth="10" defaultRowHeight="14.5" x14ac:dyDescent="0.35"/>
  <cols>
    <col min="1" max="1" width="19" style="7" customWidth="1"/>
    <col min="2" max="2" width="28.1796875" customWidth="1"/>
    <col min="3" max="3" width="16.54296875" customWidth="1"/>
    <col min="4" max="4" width="21.81640625" customWidth="1"/>
    <col min="5" max="5" width="19.453125" customWidth="1"/>
    <col min="6" max="6" width="12.54296875" customWidth="1"/>
    <col min="7" max="7" width="17.453125" bestFit="1" customWidth="1"/>
    <col min="8" max="8" width="12.54296875" customWidth="1"/>
    <col min="9" max="9" width="18.81640625" bestFit="1" customWidth="1"/>
    <col min="10" max="10" width="12.54296875" customWidth="1"/>
    <col min="11" max="11" width="20.81640625" customWidth="1"/>
    <col min="12" max="12" width="13.81640625" customWidth="1"/>
    <col min="13" max="13" width="15.1796875" bestFit="1" customWidth="1"/>
    <col min="14" max="14" width="21.1796875" customWidth="1"/>
    <col min="15" max="15" width="20.81640625" customWidth="1"/>
    <col min="16" max="16" width="14.453125" customWidth="1"/>
    <col min="17" max="17" width="17.81640625" customWidth="1"/>
    <col min="18" max="19" width="15.81640625" customWidth="1"/>
    <col min="20" max="20" width="17.453125" customWidth="1"/>
    <col min="21" max="32" width="15.81640625" customWidth="1"/>
    <col min="33" max="44" width="6.81640625" style="2" customWidth="1"/>
    <col min="45" max="56" width="6.453125" style="2" customWidth="1"/>
    <col min="57" max="59" width="10.81640625" customWidth="1"/>
    <col min="60" max="60" width="10.81640625" style="2" customWidth="1"/>
    <col min="61" max="62" width="15.81640625" style="2" customWidth="1"/>
    <col min="63" max="63" width="14.81640625" style="2" customWidth="1"/>
    <col min="64" max="64" width="16.1796875" style="2" customWidth="1"/>
    <col min="65" max="65" width="14.81640625" style="2" customWidth="1"/>
    <col min="66" max="67" width="17.453125" style="2" customWidth="1"/>
    <col min="68" max="68" width="14.453125" style="2" customWidth="1"/>
    <col min="69" max="70" width="15" style="2" customWidth="1"/>
    <col min="71" max="72" width="17.453125" style="2" customWidth="1"/>
    <col min="73" max="73" width="13.81640625" style="2" customWidth="1"/>
    <col min="74" max="74" width="16.1796875" style="2" customWidth="1"/>
    <col min="75" max="75" width="13.81640625" style="2" customWidth="1"/>
    <col min="76" max="77" width="17.453125" style="2" customWidth="1"/>
    <col min="78" max="78" width="14.81640625" style="2" customWidth="1"/>
    <col min="79" max="79" width="17.1796875" style="2" customWidth="1"/>
    <col min="80" max="80" width="14.81640625" style="2" customWidth="1"/>
    <col min="81" max="82" width="17.453125" style="2" customWidth="1"/>
    <col min="83" max="83" width="32.81640625" customWidth="1"/>
  </cols>
  <sheetData>
    <row r="1" spans="1:83" ht="23.5" x14ac:dyDescent="0.35">
      <c r="A1" s="184" t="s">
        <v>353</v>
      </c>
      <c r="B1" s="185"/>
      <c r="C1" s="185"/>
      <c r="D1" s="186"/>
      <c r="E1" s="173" t="s">
        <v>223</v>
      </c>
      <c r="F1" s="174"/>
      <c r="G1" s="174"/>
      <c r="H1" s="174"/>
      <c r="I1" s="175"/>
      <c r="J1" s="24"/>
      <c r="K1" s="193" t="s">
        <v>300</v>
      </c>
      <c r="L1" s="194"/>
      <c r="M1" s="194"/>
      <c r="N1" s="194"/>
      <c r="O1" s="195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5"/>
      <c r="AY1" s="65"/>
      <c r="AZ1" s="65"/>
      <c r="BA1" s="65"/>
      <c r="BB1" s="65"/>
      <c r="BC1" s="65"/>
      <c r="BD1" s="65"/>
      <c r="BE1" s="24"/>
      <c r="BF1" s="24"/>
      <c r="BG1" s="24"/>
      <c r="BH1" s="65"/>
      <c r="BI1" s="65"/>
      <c r="BJ1" s="65"/>
      <c r="BK1" s="65"/>
      <c r="BL1" s="65"/>
      <c r="BM1" s="65"/>
      <c r="BN1" s="65"/>
      <c r="BO1" s="65"/>
      <c r="BP1" s="65"/>
      <c r="BQ1" s="65"/>
      <c r="BR1" s="65"/>
      <c r="BS1" s="65"/>
      <c r="BT1" s="65"/>
      <c r="BU1" s="65"/>
      <c r="BV1" s="65"/>
      <c r="BW1" s="65"/>
      <c r="BX1" s="65"/>
      <c r="BY1" s="65"/>
      <c r="BZ1" s="65"/>
      <c r="CA1" s="65"/>
      <c r="CB1" s="65"/>
      <c r="CC1" s="65"/>
      <c r="CD1" s="65"/>
      <c r="CE1" s="24"/>
    </row>
    <row r="2" spans="1:83" ht="24" customHeight="1" x14ac:dyDescent="0.45">
      <c r="A2" s="187"/>
      <c r="B2" s="188"/>
      <c r="C2" s="188"/>
      <c r="D2" s="189"/>
      <c r="E2" s="75" t="s">
        <v>224</v>
      </c>
      <c r="F2" s="167"/>
      <c r="G2" s="167"/>
      <c r="H2" s="167"/>
      <c r="I2" s="168"/>
      <c r="J2" s="24"/>
      <c r="K2" s="61" t="s">
        <v>190</v>
      </c>
      <c r="L2" s="176" t="s">
        <v>226</v>
      </c>
      <c r="M2" s="176"/>
      <c r="N2" s="176"/>
      <c r="O2" s="62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65"/>
      <c r="AH2" s="65"/>
      <c r="AI2" s="65"/>
      <c r="AJ2" s="65"/>
      <c r="AK2" s="65"/>
      <c r="AL2" s="65"/>
      <c r="AM2" s="65"/>
      <c r="AN2" s="65"/>
      <c r="AO2" s="65"/>
      <c r="AP2" s="65"/>
      <c r="AQ2" s="65"/>
      <c r="AR2" s="65"/>
      <c r="AS2" s="65"/>
      <c r="AT2" s="65"/>
      <c r="AU2" s="65"/>
      <c r="AV2" s="65"/>
      <c r="AW2" s="65"/>
      <c r="AX2" s="65"/>
      <c r="AY2" s="65"/>
      <c r="AZ2" s="65"/>
      <c r="BA2" s="65"/>
      <c r="BB2" s="65"/>
      <c r="BC2" s="65"/>
      <c r="BD2" s="65"/>
      <c r="BE2" s="24"/>
      <c r="BF2" s="24"/>
      <c r="BG2" s="24"/>
      <c r="BH2" s="65"/>
      <c r="BI2" s="65"/>
      <c r="BJ2" s="65"/>
      <c r="BK2" s="65"/>
      <c r="BL2" s="65"/>
      <c r="BM2" s="65"/>
      <c r="BN2" s="65"/>
      <c r="BO2" s="65"/>
      <c r="BP2" s="65"/>
      <c r="BQ2" s="65"/>
      <c r="BR2" s="65"/>
      <c r="BS2" s="65"/>
      <c r="BT2" s="65"/>
      <c r="BU2" s="65"/>
      <c r="BV2" s="65"/>
      <c r="BW2" s="65"/>
      <c r="BX2" s="65"/>
      <c r="BY2" s="65"/>
      <c r="BZ2" s="65"/>
      <c r="CA2" s="65"/>
      <c r="CB2" s="65"/>
      <c r="CC2" s="65"/>
      <c r="CD2" s="65"/>
      <c r="CE2" s="24"/>
    </row>
    <row r="3" spans="1:83" s="1" customFormat="1" ht="24" customHeight="1" x14ac:dyDescent="0.75">
      <c r="A3" s="187"/>
      <c r="B3" s="188"/>
      <c r="C3" s="188"/>
      <c r="D3" s="189"/>
      <c r="E3" s="76" t="s">
        <v>225</v>
      </c>
      <c r="F3" s="169"/>
      <c r="G3" s="169"/>
      <c r="H3" s="169"/>
      <c r="I3" s="170"/>
      <c r="J3" s="22"/>
      <c r="K3" s="68" t="s">
        <v>191</v>
      </c>
      <c r="L3" s="177" t="s">
        <v>189</v>
      </c>
      <c r="M3" s="177"/>
      <c r="N3" s="63"/>
      <c r="O3" s="64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7"/>
      <c r="AC3" s="27"/>
      <c r="AD3" s="27"/>
      <c r="AE3" s="27"/>
      <c r="AF3" s="23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3"/>
      <c r="BF3" s="23"/>
      <c r="BG3" s="23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8"/>
      <c r="CA3" s="28"/>
      <c r="CB3" s="28"/>
      <c r="CC3" s="28"/>
      <c r="CD3" s="28"/>
      <c r="CE3" s="23"/>
    </row>
    <row r="4" spans="1:83" s="1" customFormat="1" ht="24" customHeight="1" x14ac:dyDescent="0.75">
      <c r="A4" s="190"/>
      <c r="B4" s="191"/>
      <c r="C4" s="191"/>
      <c r="D4" s="192"/>
      <c r="E4" s="77" t="s">
        <v>138</v>
      </c>
      <c r="F4" s="171"/>
      <c r="G4" s="171"/>
      <c r="H4" s="171"/>
      <c r="I4" s="172"/>
      <c r="J4" s="22"/>
      <c r="K4" s="66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7"/>
      <c r="AC4" s="27"/>
      <c r="AD4" s="27"/>
      <c r="AE4" s="27"/>
      <c r="AF4" s="23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3"/>
      <c r="BF4" s="23"/>
      <c r="BG4" s="23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  <c r="CA4" s="28"/>
      <c r="CB4" s="28"/>
      <c r="CC4" s="28"/>
      <c r="CD4" s="28"/>
      <c r="CE4" s="23"/>
    </row>
    <row r="5" spans="1:83" s="1" customFormat="1" ht="24" customHeight="1" x14ac:dyDescent="0.75">
      <c r="A5" s="78" t="s">
        <v>222</v>
      </c>
      <c r="B5" s="178">
        <v>45202</v>
      </c>
      <c r="C5" s="179"/>
      <c r="D5" s="179"/>
      <c r="E5" s="25"/>
      <c r="F5" s="26"/>
      <c r="G5" s="26"/>
      <c r="H5" s="26"/>
      <c r="I5" s="26"/>
      <c r="J5" s="22"/>
      <c r="K5" s="23"/>
      <c r="L5" s="23"/>
      <c r="M5" s="23"/>
      <c r="N5" s="23"/>
      <c r="O5" s="24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7"/>
      <c r="AC5" s="27"/>
      <c r="AD5" s="27"/>
      <c r="AE5" s="27"/>
      <c r="AF5" s="23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3"/>
      <c r="BF5" s="23"/>
      <c r="BG5" s="23"/>
      <c r="BH5" s="28"/>
      <c r="BI5" s="28"/>
      <c r="BJ5" s="28"/>
      <c r="BK5" s="28"/>
      <c r="BL5" s="28"/>
      <c r="BM5" s="28"/>
      <c r="BN5" s="28"/>
      <c r="BO5" s="28"/>
      <c r="BP5" s="28"/>
      <c r="BQ5" s="28"/>
      <c r="BR5" s="28"/>
      <c r="BS5" s="28"/>
      <c r="BT5" s="28"/>
      <c r="BU5" s="28"/>
      <c r="BV5" s="28"/>
      <c r="BW5" s="28"/>
      <c r="BX5" s="28"/>
      <c r="BY5" s="28"/>
      <c r="BZ5" s="28"/>
      <c r="CA5" s="28"/>
      <c r="CB5" s="28"/>
      <c r="CC5" s="28"/>
      <c r="CD5" s="28"/>
      <c r="CE5" s="23"/>
    </row>
    <row r="6" spans="1:83" s="1" customFormat="1" ht="328.25" customHeight="1" x14ac:dyDescent="0.75">
      <c r="A6" s="17"/>
      <c r="B6" s="18"/>
      <c r="C6" s="19"/>
      <c r="D6" s="19"/>
      <c r="E6" s="20"/>
      <c r="F6" s="21"/>
      <c r="G6" s="21"/>
      <c r="H6" s="21"/>
      <c r="I6" s="21"/>
      <c r="J6" s="22"/>
      <c r="K6" s="23"/>
      <c r="L6" s="23"/>
      <c r="M6" s="23"/>
      <c r="N6" s="23"/>
      <c r="O6" s="24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7"/>
      <c r="AC6" s="27"/>
      <c r="AD6" s="27"/>
      <c r="AE6" s="27"/>
      <c r="AF6" s="23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3"/>
      <c r="BF6" s="23"/>
      <c r="BG6" s="23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3"/>
    </row>
    <row r="7" spans="1:83" s="97" customFormat="1" ht="54" customHeight="1" x14ac:dyDescent="0.35">
      <c r="A7" s="196" t="s">
        <v>227</v>
      </c>
      <c r="B7" s="197"/>
      <c r="C7" s="197"/>
      <c r="D7" s="197"/>
      <c r="E7" s="197"/>
      <c r="F7" s="197"/>
      <c r="G7" s="197"/>
      <c r="H7" s="197"/>
      <c r="I7" s="197"/>
      <c r="J7" s="197"/>
      <c r="K7" s="197"/>
      <c r="L7" s="197"/>
      <c r="M7" s="197"/>
      <c r="N7" s="197"/>
      <c r="O7" s="197"/>
      <c r="P7" s="197"/>
      <c r="Q7" s="198"/>
      <c r="R7" s="199" t="s">
        <v>308</v>
      </c>
      <c r="S7" s="199"/>
      <c r="T7" s="199"/>
      <c r="U7" s="199"/>
      <c r="V7" s="199"/>
      <c r="W7" s="199"/>
      <c r="X7" s="199"/>
      <c r="Y7" s="199"/>
      <c r="Z7" s="199"/>
      <c r="AA7" s="199"/>
      <c r="AB7" s="199"/>
      <c r="AC7" s="199"/>
      <c r="AD7" s="199"/>
      <c r="AE7" s="199"/>
      <c r="AF7" s="199"/>
      <c r="AG7" s="199"/>
      <c r="AH7" s="199"/>
      <c r="AI7" s="199"/>
      <c r="AJ7" s="199"/>
      <c r="AK7" s="199"/>
      <c r="AL7" s="199"/>
      <c r="AM7" s="199"/>
      <c r="AN7" s="199"/>
      <c r="AO7" s="199"/>
      <c r="AP7" s="199"/>
      <c r="AQ7" s="199"/>
      <c r="AR7" s="199"/>
      <c r="AS7" s="199"/>
      <c r="AT7" s="199"/>
      <c r="AU7" s="199"/>
      <c r="AV7" s="199"/>
      <c r="AW7" s="199"/>
      <c r="AX7" s="199"/>
      <c r="AY7" s="199"/>
      <c r="AZ7" s="199"/>
      <c r="BA7" s="199"/>
      <c r="BB7" s="199"/>
      <c r="BC7" s="199"/>
      <c r="BD7" s="199"/>
      <c r="BE7" s="199"/>
      <c r="BF7" s="199"/>
      <c r="BG7" s="199"/>
      <c r="BH7" s="199"/>
      <c r="BI7" s="200" t="s">
        <v>316</v>
      </c>
      <c r="BJ7" s="201"/>
      <c r="BK7" s="201"/>
      <c r="BL7" s="201"/>
      <c r="BM7" s="201"/>
      <c r="BN7" s="201"/>
      <c r="BO7" s="201"/>
      <c r="BP7" s="201"/>
      <c r="BQ7" s="201"/>
      <c r="BR7" s="201"/>
      <c r="BS7" s="201"/>
      <c r="BT7" s="201"/>
      <c r="BU7" s="201"/>
      <c r="BV7" s="201"/>
      <c r="BW7" s="201"/>
      <c r="BX7" s="201"/>
      <c r="BY7" s="201"/>
      <c r="BZ7" s="201"/>
      <c r="CA7" s="201"/>
      <c r="CB7" s="201"/>
      <c r="CC7" s="201"/>
      <c r="CD7" s="201"/>
      <c r="CE7" s="96" t="s">
        <v>276</v>
      </c>
    </row>
    <row r="8" spans="1:83" s="99" customFormat="1" ht="58" customHeight="1" x14ac:dyDescent="0.45">
      <c r="A8" s="149" t="s">
        <v>34</v>
      </c>
      <c r="B8" s="202" t="s">
        <v>334</v>
      </c>
      <c r="C8" s="202"/>
      <c r="D8" s="202"/>
      <c r="E8" s="130" t="s">
        <v>335</v>
      </c>
      <c r="F8" s="130"/>
      <c r="G8" s="130"/>
      <c r="H8" s="130"/>
      <c r="I8" s="130"/>
      <c r="J8" s="130"/>
      <c r="K8" s="127" t="s">
        <v>302</v>
      </c>
      <c r="L8" s="127" t="s">
        <v>301</v>
      </c>
      <c r="M8" s="130" t="s">
        <v>304</v>
      </c>
      <c r="N8" s="130"/>
      <c r="O8" s="130"/>
      <c r="P8" s="130"/>
      <c r="Q8" s="203"/>
      <c r="R8" s="145" t="s">
        <v>241</v>
      </c>
      <c r="S8" s="145"/>
      <c r="T8" s="130"/>
      <c r="U8" s="130"/>
      <c r="V8" s="130"/>
      <c r="W8" s="130" t="s">
        <v>248</v>
      </c>
      <c r="X8" s="130"/>
      <c r="Y8" s="130"/>
      <c r="Z8" s="130"/>
      <c r="AA8" s="143" t="s">
        <v>311</v>
      </c>
      <c r="AB8" s="144"/>
      <c r="AC8" s="144"/>
      <c r="AD8" s="144"/>
      <c r="AE8" s="144"/>
      <c r="AF8" s="145"/>
      <c r="AG8" s="130" t="s">
        <v>254</v>
      </c>
      <c r="AH8" s="130"/>
      <c r="AI8" s="130"/>
      <c r="AJ8" s="130"/>
      <c r="AK8" s="130"/>
      <c r="AL8" s="130"/>
      <c r="AM8" s="130"/>
      <c r="AN8" s="130"/>
      <c r="AO8" s="130"/>
      <c r="AP8" s="130"/>
      <c r="AQ8" s="130"/>
      <c r="AR8" s="130"/>
      <c r="AS8" s="143" t="s">
        <v>266</v>
      </c>
      <c r="AT8" s="144"/>
      <c r="AU8" s="144"/>
      <c r="AV8" s="144"/>
      <c r="AW8" s="144"/>
      <c r="AX8" s="144"/>
      <c r="AY8" s="144"/>
      <c r="AZ8" s="144"/>
      <c r="BA8" s="144"/>
      <c r="BB8" s="144"/>
      <c r="BC8" s="144"/>
      <c r="BD8" s="145"/>
      <c r="BE8" s="204" t="s">
        <v>267</v>
      </c>
      <c r="BF8" s="204"/>
      <c r="BG8" s="204"/>
      <c r="BH8" s="205"/>
      <c r="BI8" s="206" t="s">
        <v>268</v>
      </c>
      <c r="BJ8" s="130"/>
      <c r="BK8" s="130" t="s">
        <v>274</v>
      </c>
      <c r="BL8" s="130"/>
      <c r="BM8" s="130"/>
      <c r="BN8" s="130"/>
      <c r="BO8" s="130"/>
      <c r="BP8" s="130" t="s">
        <v>320</v>
      </c>
      <c r="BQ8" s="130"/>
      <c r="BR8" s="130"/>
      <c r="BS8" s="130"/>
      <c r="BT8" s="130"/>
      <c r="BU8" s="130" t="s">
        <v>275</v>
      </c>
      <c r="BV8" s="130"/>
      <c r="BW8" s="130"/>
      <c r="BX8" s="130"/>
      <c r="BY8" s="130"/>
      <c r="BZ8" s="130" t="s">
        <v>375</v>
      </c>
      <c r="CA8" s="130"/>
      <c r="CB8" s="130"/>
      <c r="CC8" s="130"/>
      <c r="CD8" s="143"/>
      <c r="CE8" s="98"/>
    </row>
    <row r="9" spans="1:83" s="110" customFormat="1" ht="55.5" customHeight="1" x14ac:dyDescent="0.35">
      <c r="A9" s="149"/>
      <c r="B9" s="100" t="s">
        <v>228</v>
      </c>
      <c r="C9" s="101" t="s">
        <v>229</v>
      </c>
      <c r="D9" s="38" t="s">
        <v>230</v>
      </c>
      <c r="E9" s="79" t="s">
        <v>306</v>
      </c>
      <c r="F9" s="102" t="s">
        <v>233</v>
      </c>
      <c r="G9" s="80" t="s">
        <v>307</v>
      </c>
      <c r="H9" s="102" t="s">
        <v>20</v>
      </c>
      <c r="I9" s="80" t="s">
        <v>235</v>
      </c>
      <c r="J9" s="38" t="s">
        <v>234</v>
      </c>
      <c r="K9" s="103" t="s">
        <v>236</v>
      </c>
      <c r="L9" s="103" t="s">
        <v>237</v>
      </c>
      <c r="M9" s="79" t="s">
        <v>239</v>
      </c>
      <c r="N9" s="102" t="s">
        <v>238</v>
      </c>
      <c r="O9" s="102" t="s">
        <v>312</v>
      </c>
      <c r="P9" s="102" t="s">
        <v>305</v>
      </c>
      <c r="Q9" s="104" t="s">
        <v>303</v>
      </c>
      <c r="R9" s="105" t="s">
        <v>242</v>
      </c>
      <c r="S9" s="102" t="s">
        <v>312</v>
      </c>
      <c r="T9" s="54" t="s">
        <v>309</v>
      </c>
      <c r="U9" s="54" t="s">
        <v>244</v>
      </c>
      <c r="V9" s="38" t="s">
        <v>246</v>
      </c>
      <c r="W9" s="106" t="s">
        <v>249</v>
      </c>
      <c r="X9" s="54" t="s">
        <v>309</v>
      </c>
      <c r="Y9" s="54" t="s">
        <v>244</v>
      </c>
      <c r="Z9" s="38" t="s">
        <v>246</v>
      </c>
      <c r="AA9" s="100" t="s">
        <v>310</v>
      </c>
      <c r="AB9" s="84" t="s">
        <v>250</v>
      </c>
      <c r="AC9" s="84" t="s">
        <v>242</v>
      </c>
      <c r="AD9" s="102" t="s">
        <v>312</v>
      </c>
      <c r="AE9" s="84" t="s">
        <v>252</v>
      </c>
      <c r="AF9" s="46" t="s">
        <v>313</v>
      </c>
      <c r="AG9" s="146" t="s">
        <v>255</v>
      </c>
      <c r="AH9" s="139" t="s">
        <v>256</v>
      </c>
      <c r="AI9" s="139" t="s">
        <v>257</v>
      </c>
      <c r="AJ9" s="139" t="s">
        <v>258</v>
      </c>
      <c r="AK9" s="139" t="s">
        <v>7</v>
      </c>
      <c r="AL9" s="139" t="s">
        <v>259</v>
      </c>
      <c r="AM9" s="139" t="s">
        <v>260</v>
      </c>
      <c r="AN9" s="139" t="s">
        <v>261</v>
      </c>
      <c r="AO9" s="139" t="s">
        <v>262</v>
      </c>
      <c r="AP9" s="139" t="s">
        <v>263</v>
      </c>
      <c r="AQ9" s="139" t="s">
        <v>264</v>
      </c>
      <c r="AR9" s="141" t="s">
        <v>265</v>
      </c>
      <c r="AS9" s="146" t="s">
        <v>255</v>
      </c>
      <c r="AT9" s="139" t="s">
        <v>256</v>
      </c>
      <c r="AU9" s="139" t="s">
        <v>257</v>
      </c>
      <c r="AV9" s="139" t="s">
        <v>258</v>
      </c>
      <c r="AW9" s="139" t="s">
        <v>7</v>
      </c>
      <c r="AX9" s="139" t="s">
        <v>259</v>
      </c>
      <c r="AY9" s="139" t="s">
        <v>260</v>
      </c>
      <c r="AZ9" s="139" t="s">
        <v>261</v>
      </c>
      <c r="BA9" s="139" t="s">
        <v>262</v>
      </c>
      <c r="BB9" s="139" t="s">
        <v>263</v>
      </c>
      <c r="BC9" s="139" t="s">
        <v>264</v>
      </c>
      <c r="BD9" s="141" t="s">
        <v>265</v>
      </c>
      <c r="BE9" s="107" t="s">
        <v>233</v>
      </c>
      <c r="BF9" s="102" t="s">
        <v>314</v>
      </c>
      <c r="BG9" s="102" t="s">
        <v>234</v>
      </c>
      <c r="BH9" s="54" t="s">
        <v>315</v>
      </c>
      <c r="BI9" s="207" t="s">
        <v>317</v>
      </c>
      <c r="BJ9" s="133" t="s">
        <v>269</v>
      </c>
      <c r="BK9" s="108" t="s">
        <v>318</v>
      </c>
      <c r="BL9" s="128" t="s">
        <v>270</v>
      </c>
      <c r="BM9" s="128" t="s">
        <v>272</v>
      </c>
      <c r="BN9" s="210" t="s">
        <v>319</v>
      </c>
      <c r="BO9" s="208" t="s">
        <v>273</v>
      </c>
      <c r="BP9" s="108" t="s">
        <v>318</v>
      </c>
      <c r="BQ9" s="128" t="s">
        <v>270</v>
      </c>
      <c r="BR9" s="128" t="s">
        <v>272</v>
      </c>
      <c r="BS9" s="210" t="s">
        <v>319</v>
      </c>
      <c r="BT9" s="208" t="s">
        <v>273</v>
      </c>
      <c r="BU9" s="108" t="s">
        <v>318</v>
      </c>
      <c r="BV9" s="128" t="s">
        <v>270</v>
      </c>
      <c r="BW9" s="128" t="s">
        <v>272</v>
      </c>
      <c r="BX9" s="210" t="s">
        <v>319</v>
      </c>
      <c r="BY9" s="208" t="s">
        <v>273</v>
      </c>
      <c r="BZ9" s="108" t="s">
        <v>318</v>
      </c>
      <c r="CA9" s="128" t="s">
        <v>270</v>
      </c>
      <c r="CB9" s="128" t="s">
        <v>272</v>
      </c>
      <c r="CC9" s="210" t="s">
        <v>319</v>
      </c>
      <c r="CD9" s="208" t="s">
        <v>273</v>
      </c>
      <c r="CE9" s="109"/>
    </row>
    <row r="10" spans="1:83" s="5" customFormat="1" ht="90.5" customHeight="1" x14ac:dyDescent="0.35">
      <c r="A10" s="149"/>
      <c r="B10" s="67" t="s">
        <v>336</v>
      </c>
      <c r="C10" s="60" t="s">
        <v>376</v>
      </c>
      <c r="D10" s="31" t="s">
        <v>231</v>
      </c>
      <c r="E10" s="81" t="s">
        <v>232</v>
      </c>
      <c r="F10" s="33" t="s">
        <v>35</v>
      </c>
      <c r="G10" s="82" t="s">
        <v>232</v>
      </c>
      <c r="H10" s="33" t="s">
        <v>36</v>
      </c>
      <c r="I10" s="82" t="s">
        <v>232</v>
      </c>
      <c r="J10" s="36" t="s">
        <v>38</v>
      </c>
      <c r="K10" s="15"/>
      <c r="L10" s="69" t="s">
        <v>377</v>
      </c>
      <c r="M10" s="81" t="s">
        <v>232</v>
      </c>
      <c r="N10" s="70" t="s">
        <v>377</v>
      </c>
      <c r="O10" s="33" t="s">
        <v>290</v>
      </c>
      <c r="P10" s="70" t="s">
        <v>377</v>
      </c>
      <c r="Q10" s="83" t="s">
        <v>240</v>
      </c>
      <c r="R10" s="94" t="s">
        <v>377</v>
      </c>
      <c r="S10" s="33" t="s">
        <v>251</v>
      </c>
      <c r="T10" s="43" t="s">
        <v>243</v>
      </c>
      <c r="U10" s="43" t="s">
        <v>245</v>
      </c>
      <c r="V10" s="36" t="s">
        <v>247</v>
      </c>
      <c r="W10" s="95" t="s">
        <v>377</v>
      </c>
      <c r="X10" s="43" t="s">
        <v>243</v>
      </c>
      <c r="Y10" s="43" t="s">
        <v>245</v>
      </c>
      <c r="Z10" s="36" t="s">
        <v>247</v>
      </c>
      <c r="AA10" s="85" t="s">
        <v>24</v>
      </c>
      <c r="AB10" s="70" t="s">
        <v>377</v>
      </c>
      <c r="AC10" s="70" t="s">
        <v>377</v>
      </c>
      <c r="AD10" s="33" t="s">
        <v>251</v>
      </c>
      <c r="AE10" s="111" t="s">
        <v>337</v>
      </c>
      <c r="AF10" s="47" t="s">
        <v>253</v>
      </c>
      <c r="AG10" s="147"/>
      <c r="AH10" s="140"/>
      <c r="AI10" s="140"/>
      <c r="AJ10" s="140"/>
      <c r="AK10" s="140"/>
      <c r="AL10" s="140"/>
      <c r="AM10" s="140"/>
      <c r="AN10" s="140"/>
      <c r="AO10" s="140"/>
      <c r="AP10" s="140"/>
      <c r="AQ10" s="140"/>
      <c r="AR10" s="142"/>
      <c r="AS10" s="147"/>
      <c r="AT10" s="140"/>
      <c r="AU10" s="140"/>
      <c r="AV10" s="140"/>
      <c r="AW10" s="140"/>
      <c r="AX10" s="140"/>
      <c r="AY10" s="140"/>
      <c r="AZ10" s="140"/>
      <c r="BA10" s="140"/>
      <c r="BB10" s="140"/>
      <c r="BC10" s="140"/>
      <c r="BD10" s="142"/>
      <c r="BE10" s="50" t="s">
        <v>35</v>
      </c>
      <c r="BF10" s="51" t="s">
        <v>36</v>
      </c>
      <c r="BG10" s="51" t="s">
        <v>38</v>
      </c>
      <c r="BH10" s="55" t="s">
        <v>147</v>
      </c>
      <c r="BI10" s="207"/>
      <c r="BJ10" s="133"/>
      <c r="BK10" s="71" t="s">
        <v>377</v>
      </c>
      <c r="BL10" s="73" t="s">
        <v>271</v>
      </c>
      <c r="BM10" s="73" t="s">
        <v>378</v>
      </c>
      <c r="BN10" s="211"/>
      <c r="BO10" s="209"/>
      <c r="BP10" s="71" t="s">
        <v>377</v>
      </c>
      <c r="BQ10" s="73" t="s">
        <v>271</v>
      </c>
      <c r="BR10" s="73" t="s">
        <v>378</v>
      </c>
      <c r="BS10" s="211"/>
      <c r="BT10" s="209"/>
      <c r="BU10" s="71" t="s">
        <v>377</v>
      </c>
      <c r="BV10" s="73" t="s">
        <v>271</v>
      </c>
      <c r="BW10" s="73" t="s">
        <v>378</v>
      </c>
      <c r="BX10" s="211"/>
      <c r="BY10" s="209"/>
      <c r="BZ10" s="71" t="s">
        <v>377</v>
      </c>
      <c r="CA10" s="73" t="s">
        <v>271</v>
      </c>
      <c r="CB10" s="73" t="s">
        <v>378</v>
      </c>
      <c r="CC10" s="211"/>
      <c r="CD10" s="209"/>
      <c r="CE10" s="59"/>
    </row>
    <row r="11" spans="1:83" s="6" customFormat="1" ht="15" hidden="1" customHeight="1" x14ac:dyDescent="0.35">
      <c r="A11" s="8" t="s">
        <v>46</v>
      </c>
      <c r="B11" s="9" t="s">
        <v>106</v>
      </c>
      <c r="C11" s="9" t="s">
        <v>107</v>
      </c>
      <c r="D11" s="9" t="s">
        <v>108</v>
      </c>
      <c r="E11" s="10" t="s">
        <v>124</v>
      </c>
      <c r="F11" s="10" t="s">
        <v>109</v>
      </c>
      <c r="G11" s="10" t="s">
        <v>125</v>
      </c>
      <c r="H11" s="10" t="s">
        <v>110</v>
      </c>
      <c r="I11" s="10" t="s">
        <v>126</v>
      </c>
      <c r="J11" s="10" t="s">
        <v>111</v>
      </c>
      <c r="K11" s="10" t="s">
        <v>45</v>
      </c>
      <c r="L11" s="10" t="s">
        <v>47</v>
      </c>
      <c r="M11" s="10" t="s">
        <v>127</v>
      </c>
      <c r="N11" s="10" t="s">
        <v>44</v>
      </c>
      <c r="O11" s="10" t="s">
        <v>48</v>
      </c>
      <c r="P11" s="9" t="s">
        <v>112</v>
      </c>
      <c r="Q11" s="9" t="s">
        <v>113</v>
      </c>
      <c r="R11" s="11" t="s">
        <v>49</v>
      </c>
      <c r="S11" s="11" t="s">
        <v>350</v>
      </c>
      <c r="T11" s="11" t="s">
        <v>153</v>
      </c>
      <c r="U11" s="11" t="s">
        <v>152</v>
      </c>
      <c r="V11" s="11" t="s">
        <v>50</v>
      </c>
      <c r="W11" s="11" t="s">
        <v>51</v>
      </c>
      <c r="X11" s="11" t="s">
        <v>154</v>
      </c>
      <c r="Y11" s="11" t="s">
        <v>155</v>
      </c>
      <c r="Z11" s="11" t="s">
        <v>52</v>
      </c>
      <c r="AA11" s="9" t="s">
        <v>53</v>
      </c>
      <c r="AB11" s="9" t="s">
        <v>54</v>
      </c>
      <c r="AC11" s="9" t="s">
        <v>55</v>
      </c>
      <c r="AD11" s="9" t="s">
        <v>56</v>
      </c>
      <c r="AE11" s="9" t="s">
        <v>57</v>
      </c>
      <c r="AF11" s="9" t="s">
        <v>58</v>
      </c>
      <c r="AG11" s="10" t="s">
        <v>59</v>
      </c>
      <c r="AH11" s="10" t="s">
        <v>60</v>
      </c>
      <c r="AI11" s="10" t="s">
        <v>61</v>
      </c>
      <c r="AJ11" s="10" t="s">
        <v>62</v>
      </c>
      <c r="AK11" s="10" t="s">
        <v>63</v>
      </c>
      <c r="AL11" s="10" t="s">
        <v>64</v>
      </c>
      <c r="AM11" s="10" t="s">
        <v>65</v>
      </c>
      <c r="AN11" s="10" t="s">
        <v>66</v>
      </c>
      <c r="AO11" s="10" t="s">
        <v>67</v>
      </c>
      <c r="AP11" s="10" t="s">
        <v>68</v>
      </c>
      <c r="AQ11" s="10" t="s">
        <v>69</v>
      </c>
      <c r="AR11" s="10" t="s">
        <v>70</v>
      </c>
      <c r="AS11" s="10" t="s">
        <v>71</v>
      </c>
      <c r="AT11" s="10" t="s">
        <v>164</v>
      </c>
      <c r="AU11" s="10" t="s">
        <v>166</v>
      </c>
      <c r="AV11" s="10" t="s">
        <v>167</v>
      </c>
      <c r="AW11" s="10" t="s">
        <v>168</v>
      </c>
      <c r="AX11" s="10" t="s">
        <v>169</v>
      </c>
      <c r="AY11" s="10" t="s">
        <v>170</v>
      </c>
      <c r="AZ11" s="10" t="s">
        <v>171</v>
      </c>
      <c r="BA11" s="10" t="s">
        <v>172</v>
      </c>
      <c r="BB11" s="10" t="s">
        <v>173</v>
      </c>
      <c r="BC11" s="10" t="s">
        <v>174</v>
      </c>
      <c r="BD11" s="10" t="s">
        <v>175</v>
      </c>
      <c r="BE11" s="10" t="s">
        <v>72</v>
      </c>
      <c r="BF11" s="10" t="s">
        <v>73</v>
      </c>
      <c r="BG11" s="10" t="s">
        <v>74</v>
      </c>
      <c r="BH11" s="10" t="s">
        <v>75</v>
      </c>
      <c r="BI11" s="10" t="s">
        <v>156</v>
      </c>
      <c r="BJ11" s="10" t="s">
        <v>157</v>
      </c>
      <c r="BK11" s="10" t="s">
        <v>80</v>
      </c>
      <c r="BL11" s="10" t="s">
        <v>77</v>
      </c>
      <c r="BM11" s="10" t="s">
        <v>78</v>
      </c>
      <c r="BN11" s="10" t="s">
        <v>79</v>
      </c>
      <c r="BO11" s="10" t="s">
        <v>76</v>
      </c>
      <c r="BP11" s="10" t="s">
        <v>81</v>
      </c>
      <c r="BQ11" s="10" t="s">
        <v>82</v>
      </c>
      <c r="BR11" s="10" t="s">
        <v>83</v>
      </c>
      <c r="BS11" s="10" t="s">
        <v>84</v>
      </c>
      <c r="BT11" s="10" t="s">
        <v>85</v>
      </c>
      <c r="BU11" s="10" t="s">
        <v>86</v>
      </c>
      <c r="BV11" s="10" t="s">
        <v>87</v>
      </c>
      <c r="BW11" s="10" t="s">
        <v>88</v>
      </c>
      <c r="BX11" s="10" t="s">
        <v>89</v>
      </c>
      <c r="BY11" s="10" t="s">
        <v>90</v>
      </c>
      <c r="BZ11" s="10" t="s">
        <v>91</v>
      </c>
      <c r="CA11" s="10" t="s">
        <v>92</v>
      </c>
      <c r="CB11" s="10" t="s">
        <v>93</v>
      </c>
      <c r="CC11" s="10" t="s">
        <v>94</v>
      </c>
      <c r="CD11" s="10" t="s">
        <v>95</v>
      </c>
      <c r="CE11" s="9" t="s">
        <v>96</v>
      </c>
    </row>
    <row r="12" spans="1:83" s="6" customFormat="1" ht="15.5" x14ac:dyDescent="0.35">
      <c r="A12" s="113">
        <v>1</v>
      </c>
      <c r="B12" s="126" t="str">
        <f>HYPERLINK("https://sitonline.vs.ch/environnement/eaux_superficielles/fr/#/?locale=fr&amp;prelevement=SEN-1275&amp;scale=4500","SEN-1275")</f>
        <v>SEN-1275</v>
      </c>
      <c r="C12" s="114"/>
      <c r="D12" s="114" t="s">
        <v>354</v>
      </c>
      <c r="E12" s="115">
        <v>2628152</v>
      </c>
      <c r="F12" s="115"/>
      <c r="G12" s="115">
        <v>1132483</v>
      </c>
      <c r="H12" s="115"/>
      <c r="I12" s="115">
        <v>1905</v>
      </c>
      <c r="J12" s="116"/>
      <c r="K12" s="117" t="s">
        <v>355</v>
      </c>
      <c r="L12" s="118"/>
      <c r="M12" s="118" t="s">
        <v>284</v>
      </c>
      <c r="N12" s="10"/>
      <c r="O12" s="10"/>
      <c r="P12" s="114"/>
      <c r="Q12" s="114" t="s">
        <v>356</v>
      </c>
      <c r="R12" s="119"/>
      <c r="S12" s="119"/>
      <c r="T12" s="120"/>
      <c r="U12" s="121"/>
      <c r="V12" s="119"/>
      <c r="W12" s="119"/>
      <c r="X12" s="120"/>
      <c r="Y12" s="121"/>
      <c r="Z12" s="119"/>
      <c r="AA12" s="122"/>
      <c r="AB12" s="114"/>
      <c r="AC12" s="114"/>
      <c r="AD12" s="114"/>
      <c r="AE12" s="114"/>
      <c r="AF12" s="114"/>
      <c r="AG12" s="123"/>
      <c r="AH12" s="123"/>
      <c r="AI12" s="123"/>
      <c r="AJ12" s="123"/>
      <c r="AK12" s="123"/>
      <c r="AL12" s="123"/>
      <c r="AM12" s="123"/>
      <c r="AN12" s="123"/>
      <c r="AO12" s="123"/>
      <c r="AP12" s="123"/>
      <c r="AQ12" s="123"/>
      <c r="AR12" s="123"/>
      <c r="AS12" s="123"/>
      <c r="AT12" s="123"/>
      <c r="AU12" s="123"/>
      <c r="AV12" s="123"/>
      <c r="AW12" s="123"/>
      <c r="AX12" s="123"/>
      <c r="AY12" s="123"/>
      <c r="AZ12" s="123"/>
      <c r="BA12" s="123"/>
      <c r="BB12" s="123"/>
      <c r="BC12" s="123"/>
      <c r="BD12" s="123"/>
      <c r="BE12" s="124"/>
      <c r="BF12" s="124"/>
      <c r="BG12" s="123"/>
      <c r="BH12" s="123"/>
      <c r="BI12" s="116"/>
      <c r="BJ12" s="118"/>
      <c r="BK12" s="118"/>
      <c r="BL12" s="118"/>
      <c r="BM12" s="118"/>
      <c r="BN12" s="125"/>
      <c r="BO12" s="118"/>
      <c r="BP12" s="118"/>
      <c r="BQ12" s="118"/>
      <c r="BR12" s="118"/>
      <c r="BS12" s="125"/>
      <c r="BT12" s="118"/>
      <c r="BU12" s="118"/>
      <c r="BV12" s="118"/>
      <c r="BW12" s="118"/>
      <c r="BX12" s="125"/>
      <c r="BY12" s="118"/>
      <c r="BZ12" s="118"/>
      <c r="CA12" s="118"/>
      <c r="CB12" s="118"/>
      <c r="CC12" s="125"/>
      <c r="CD12" s="118"/>
      <c r="CE12" s="114"/>
    </row>
    <row r="13" spans="1:83" s="6" customFormat="1" ht="15.5" x14ac:dyDescent="0.35">
      <c r="A13" s="113">
        <v>2</v>
      </c>
      <c r="B13" s="126" t="str">
        <f>HYPERLINK("https://sitonline.vs.ch/environnement/eaux_superficielles/fr/#/?locale=fr&amp;prelevement=SEN-1316&amp;scale=4500","SEN-1316")</f>
        <v>SEN-1316</v>
      </c>
      <c r="C13" s="114"/>
      <c r="D13" s="114" t="s">
        <v>357</v>
      </c>
      <c r="E13" s="115">
        <v>2626972</v>
      </c>
      <c r="F13" s="115"/>
      <c r="G13" s="115">
        <v>1127973</v>
      </c>
      <c r="H13" s="115"/>
      <c r="I13" s="115">
        <v>634</v>
      </c>
      <c r="J13" s="116"/>
      <c r="K13" s="117" t="s">
        <v>358</v>
      </c>
      <c r="L13" s="118"/>
      <c r="M13" s="118" t="s">
        <v>288</v>
      </c>
      <c r="N13" s="10"/>
      <c r="O13" s="10"/>
      <c r="P13" s="114"/>
      <c r="Q13" s="114" t="s">
        <v>359</v>
      </c>
      <c r="R13" s="119"/>
      <c r="S13" s="119"/>
      <c r="T13" s="120"/>
      <c r="U13" s="121"/>
      <c r="V13" s="119"/>
      <c r="W13" s="119" t="s">
        <v>277</v>
      </c>
      <c r="X13" s="120">
        <v>40805</v>
      </c>
      <c r="Y13" s="121">
        <v>50</v>
      </c>
      <c r="Z13" s="129" t="s">
        <v>373</v>
      </c>
      <c r="AA13" s="122"/>
      <c r="AB13" s="114"/>
      <c r="AC13" s="114"/>
      <c r="AD13" s="114"/>
      <c r="AE13" s="114"/>
      <c r="AF13" s="114"/>
      <c r="AG13" s="123"/>
      <c r="AH13" s="123"/>
      <c r="AI13" s="123"/>
      <c r="AJ13" s="123"/>
      <c r="AK13" s="123"/>
      <c r="AL13" s="123"/>
      <c r="AM13" s="123"/>
      <c r="AN13" s="123"/>
      <c r="AO13" s="123"/>
      <c r="AP13" s="123"/>
      <c r="AQ13" s="123"/>
      <c r="AR13" s="123"/>
      <c r="AS13" s="123"/>
      <c r="AT13" s="123"/>
      <c r="AU13" s="123"/>
      <c r="AV13" s="123"/>
      <c r="AW13" s="123"/>
      <c r="AX13" s="123"/>
      <c r="AY13" s="123"/>
      <c r="AZ13" s="123"/>
      <c r="BA13" s="123"/>
      <c r="BB13" s="123"/>
      <c r="BC13" s="123"/>
      <c r="BD13" s="123"/>
      <c r="BE13" s="124"/>
      <c r="BF13" s="124"/>
      <c r="BG13" s="123"/>
      <c r="BH13" s="123"/>
      <c r="BI13" s="116"/>
      <c r="BJ13" s="118"/>
      <c r="BK13" s="118"/>
      <c r="BL13" s="118"/>
      <c r="BM13" s="118"/>
      <c r="BN13" s="125"/>
      <c r="BO13" s="118"/>
      <c r="BP13" s="118"/>
      <c r="BQ13" s="118"/>
      <c r="BR13" s="118"/>
      <c r="BS13" s="125"/>
      <c r="BT13" s="118"/>
      <c r="BU13" s="118"/>
      <c r="BV13" s="118"/>
      <c r="BW13" s="118"/>
      <c r="BX13" s="125"/>
      <c r="BY13" s="118"/>
      <c r="BZ13" s="118"/>
      <c r="CA13" s="118"/>
      <c r="CB13" s="118"/>
      <c r="CC13" s="125"/>
      <c r="CD13" s="118"/>
      <c r="CE13" s="114"/>
    </row>
    <row r="14" spans="1:83" s="6" customFormat="1" ht="15.5" x14ac:dyDescent="0.35">
      <c r="A14" s="113">
        <v>3</v>
      </c>
      <c r="B14" s="126" t="str">
        <f>HYPERLINK("https://sitonline.vs.ch/environnement/eaux_superficielles/fr/#/?locale=fr&amp;prelevement=SEN-397&amp;scale=4500","SEN-397")</f>
        <v>SEN-397</v>
      </c>
      <c r="C14" s="114"/>
      <c r="D14" s="114" t="s">
        <v>360</v>
      </c>
      <c r="E14" s="115">
        <v>2627114</v>
      </c>
      <c r="F14" s="115"/>
      <c r="G14" s="115">
        <v>1129860</v>
      </c>
      <c r="H14" s="115"/>
      <c r="I14" s="115">
        <v>980</v>
      </c>
      <c r="J14" s="116"/>
      <c r="K14" s="117" t="s">
        <v>355</v>
      </c>
      <c r="L14" s="118"/>
      <c r="M14" s="118" t="s">
        <v>286</v>
      </c>
      <c r="N14" s="10"/>
      <c r="O14" s="10"/>
      <c r="P14" s="114"/>
      <c r="Q14" s="114" t="s">
        <v>361</v>
      </c>
      <c r="R14" s="119"/>
      <c r="S14" s="119"/>
      <c r="T14" s="120"/>
      <c r="U14" s="121"/>
      <c r="V14" s="119"/>
      <c r="W14" s="119"/>
      <c r="X14" s="120"/>
      <c r="Y14" s="121"/>
      <c r="Z14" s="119"/>
      <c r="AA14" s="122"/>
      <c r="AB14" s="114"/>
      <c r="AC14" s="114"/>
      <c r="AD14" s="114"/>
      <c r="AE14" s="114"/>
      <c r="AF14" s="114"/>
      <c r="AG14" s="123"/>
      <c r="AH14" s="123"/>
      <c r="AI14" s="123"/>
      <c r="AJ14" s="123"/>
      <c r="AK14" s="123"/>
      <c r="AL14" s="123"/>
      <c r="AM14" s="123"/>
      <c r="AN14" s="123"/>
      <c r="AO14" s="123"/>
      <c r="AP14" s="123"/>
      <c r="AQ14" s="123"/>
      <c r="AR14" s="123"/>
      <c r="AS14" s="123"/>
      <c r="AT14" s="123"/>
      <c r="AU14" s="123"/>
      <c r="AV14" s="123"/>
      <c r="AW14" s="123"/>
      <c r="AX14" s="123"/>
      <c r="AY14" s="123"/>
      <c r="AZ14" s="123"/>
      <c r="BA14" s="123"/>
      <c r="BB14" s="123"/>
      <c r="BC14" s="123"/>
      <c r="BD14" s="123"/>
      <c r="BE14" s="124"/>
      <c r="BF14" s="124"/>
      <c r="BG14" s="123"/>
      <c r="BH14" s="123"/>
      <c r="BI14" s="116"/>
      <c r="BJ14" s="118"/>
      <c r="BK14" s="118"/>
      <c r="BL14" s="118"/>
      <c r="BM14" s="118"/>
      <c r="BN14" s="125"/>
      <c r="BO14" s="118"/>
      <c r="BP14" s="118"/>
      <c r="BQ14" s="118"/>
      <c r="BR14" s="118"/>
      <c r="BS14" s="125"/>
      <c r="BT14" s="118"/>
      <c r="BU14" s="118"/>
      <c r="BV14" s="118"/>
      <c r="BW14" s="118"/>
      <c r="BX14" s="125"/>
      <c r="BY14" s="118"/>
      <c r="BZ14" s="118"/>
      <c r="CA14" s="118"/>
      <c r="CB14" s="118"/>
      <c r="CC14" s="125"/>
      <c r="CD14" s="118"/>
      <c r="CE14" s="114"/>
    </row>
    <row r="15" spans="1:83" s="6" customFormat="1" ht="15.5" x14ac:dyDescent="0.35">
      <c r="A15" s="113">
        <v>4</v>
      </c>
      <c r="B15" s="126" t="str">
        <f>HYPERLINK("https://sitonline.vs.ch/environnement/eaux_superficielles/fr/#/?locale=fr&amp;prelevement=SEN-402&amp;scale=4500","SEN-402")</f>
        <v>SEN-402</v>
      </c>
      <c r="C15" s="114"/>
      <c r="D15" s="114" t="s">
        <v>362</v>
      </c>
      <c r="E15" s="115">
        <v>2628055</v>
      </c>
      <c r="F15" s="115"/>
      <c r="G15" s="115">
        <v>1132159</v>
      </c>
      <c r="H15" s="115"/>
      <c r="I15" s="115">
        <v>1773</v>
      </c>
      <c r="J15" s="116"/>
      <c r="K15" s="117" t="s">
        <v>355</v>
      </c>
      <c r="L15" s="118"/>
      <c r="M15" s="118" t="s">
        <v>286</v>
      </c>
      <c r="N15" s="10"/>
      <c r="O15" s="10"/>
      <c r="P15" s="114"/>
      <c r="Q15" s="114" t="s">
        <v>356</v>
      </c>
      <c r="R15" s="119"/>
      <c r="S15" s="119"/>
      <c r="T15" s="120"/>
      <c r="U15" s="121"/>
      <c r="V15" s="119"/>
      <c r="W15" s="119"/>
      <c r="X15" s="120"/>
      <c r="Y15" s="121"/>
      <c r="Z15" s="119"/>
      <c r="AA15" s="122"/>
      <c r="AB15" s="114"/>
      <c r="AC15" s="114"/>
      <c r="AD15" s="114"/>
      <c r="AE15" s="114"/>
      <c r="AF15" s="114"/>
      <c r="AG15" s="123"/>
      <c r="AH15" s="123"/>
      <c r="AI15" s="123"/>
      <c r="AJ15" s="123"/>
      <c r="AK15" s="123"/>
      <c r="AL15" s="123"/>
      <c r="AM15" s="123"/>
      <c r="AN15" s="123"/>
      <c r="AO15" s="123"/>
      <c r="AP15" s="123"/>
      <c r="AQ15" s="123"/>
      <c r="AR15" s="123"/>
      <c r="AS15" s="123"/>
      <c r="AT15" s="123"/>
      <c r="AU15" s="123"/>
      <c r="AV15" s="123"/>
      <c r="AW15" s="123"/>
      <c r="AX15" s="123"/>
      <c r="AY15" s="123"/>
      <c r="AZ15" s="123"/>
      <c r="BA15" s="123"/>
      <c r="BB15" s="123"/>
      <c r="BC15" s="123"/>
      <c r="BD15" s="123"/>
      <c r="BE15" s="124"/>
      <c r="BF15" s="124"/>
      <c r="BG15" s="123"/>
      <c r="BH15" s="123"/>
      <c r="BI15" s="116"/>
      <c r="BJ15" s="118"/>
      <c r="BK15" s="118"/>
      <c r="BL15" s="118"/>
      <c r="BM15" s="118"/>
      <c r="BN15" s="125"/>
      <c r="BO15" s="118"/>
      <c r="BP15" s="118"/>
      <c r="BQ15" s="118"/>
      <c r="BR15" s="118"/>
      <c r="BS15" s="125"/>
      <c r="BT15" s="118"/>
      <c r="BU15" s="118"/>
      <c r="BV15" s="118"/>
      <c r="BW15" s="118"/>
      <c r="BX15" s="125"/>
      <c r="BY15" s="118"/>
      <c r="BZ15" s="118"/>
      <c r="CA15" s="118"/>
      <c r="CB15" s="118"/>
      <c r="CC15" s="125"/>
      <c r="CD15" s="118"/>
      <c r="CE15" s="114"/>
    </row>
    <row r="16" spans="1:83" s="6" customFormat="1" ht="15.5" x14ac:dyDescent="0.35">
      <c r="A16" s="113">
        <v>5</v>
      </c>
      <c r="B16" s="126" t="str">
        <f>HYPERLINK("https://sitonline.vs.ch/environnement/eaux_superficielles/fr/#/?locale=fr&amp;prelevement=SEN-406&amp;scale=4500","SEN-406")</f>
        <v>SEN-406</v>
      </c>
      <c r="C16" s="114"/>
      <c r="D16" s="114" t="s">
        <v>363</v>
      </c>
      <c r="E16" s="115">
        <v>2626725</v>
      </c>
      <c r="F16" s="115"/>
      <c r="G16" s="115">
        <v>1129655</v>
      </c>
      <c r="H16" s="115"/>
      <c r="I16" s="115">
        <v>910</v>
      </c>
      <c r="J16" s="116"/>
      <c r="K16" s="117" t="s">
        <v>355</v>
      </c>
      <c r="L16" s="118"/>
      <c r="M16" s="118" t="s">
        <v>286</v>
      </c>
      <c r="N16" s="10"/>
      <c r="O16" s="10"/>
      <c r="P16" s="114"/>
      <c r="Q16" s="114" t="s">
        <v>361</v>
      </c>
      <c r="R16" s="119"/>
      <c r="S16" s="119"/>
      <c r="T16" s="120"/>
      <c r="U16" s="121"/>
      <c r="V16" s="119"/>
      <c r="W16" s="119"/>
      <c r="X16" s="120"/>
      <c r="Y16" s="121"/>
      <c r="Z16" s="119"/>
      <c r="AA16" s="122"/>
      <c r="AB16" s="114"/>
      <c r="AC16" s="114"/>
      <c r="AD16" s="114"/>
      <c r="AE16" s="114"/>
      <c r="AF16" s="114"/>
      <c r="AG16" s="123"/>
      <c r="AH16" s="123"/>
      <c r="AI16" s="123"/>
      <c r="AJ16" s="123"/>
      <c r="AK16" s="123"/>
      <c r="AL16" s="123"/>
      <c r="AM16" s="123"/>
      <c r="AN16" s="123"/>
      <c r="AO16" s="123"/>
      <c r="AP16" s="123"/>
      <c r="AQ16" s="123"/>
      <c r="AR16" s="123"/>
      <c r="AS16" s="123"/>
      <c r="AT16" s="123"/>
      <c r="AU16" s="123"/>
      <c r="AV16" s="123"/>
      <c r="AW16" s="123"/>
      <c r="AX16" s="123"/>
      <c r="AY16" s="123"/>
      <c r="AZ16" s="123"/>
      <c r="BA16" s="123"/>
      <c r="BB16" s="123"/>
      <c r="BC16" s="123"/>
      <c r="BD16" s="123"/>
      <c r="BE16" s="124"/>
      <c r="BF16" s="124"/>
      <c r="BG16" s="123"/>
      <c r="BH16" s="123"/>
      <c r="BI16" s="116"/>
      <c r="BJ16" s="118"/>
      <c r="BK16" s="118"/>
      <c r="BL16" s="118"/>
      <c r="BM16" s="118"/>
      <c r="BN16" s="125"/>
      <c r="BO16" s="118"/>
      <c r="BP16" s="118"/>
      <c r="BQ16" s="118"/>
      <c r="BR16" s="118"/>
      <c r="BS16" s="125"/>
      <c r="BT16" s="118"/>
      <c r="BU16" s="118"/>
      <c r="BV16" s="118"/>
      <c r="BW16" s="118"/>
      <c r="BX16" s="125"/>
      <c r="BY16" s="118"/>
      <c r="BZ16" s="118"/>
      <c r="CA16" s="118"/>
      <c r="CB16" s="118"/>
      <c r="CC16" s="125"/>
      <c r="CD16" s="118"/>
      <c r="CE16" s="114"/>
    </row>
    <row r="17" spans="1:83" s="6" customFormat="1" ht="15.5" x14ac:dyDescent="0.35">
      <c r="A17" s="113">
        <v>6</v>
      </c>
      <c r="B17" s="126" t="str">
        <f>HYPERLINK("https://sitonline.vs.ch/environnement/eaux_superficielles/fr/#/?locale=fr&amp;prelevement=SEN-408&amp;scale=4500","SEN-408")</f>
        <v>SEN-408</v>
      </c>
      <c r="C17" s="114"/>
      <c r="D17" s="114" t="s">
        <v>364</v>
      </c>
      <c r="E17" s="115">
        <v>2626865</v>
      </c>
      <c r="F17" s="115"/>
      <c r="G17" s="115">
        <v>1129632</v>
      </c>
      <c r="H17" s="115"/>
      <c r="I17" s="115">
        <v>915</v>
      </c>
      <c r="J17" s="116"/>
      <c r="K17" s="117" t="s">
        <v>355</v>
      </c>
      <c r="L17" s="118"/>
      <c r="M17" s="118" t="s">
        <v>286</v>
      </c>
      <c r="N17" s="10"/>
      <c r="O17" s="10"/>
      <c r="P17" s="114"/>
      <c r="Q17" s="114" t="s">
        <v>361</v>
      </c>
      <c r="R17" s="119"/>
      <c r="S17" s="119"/>
      <c r="T17" s="120"/>
      <c r="U17" s="121"/>
      <c r="V17" s="119"/>
      <c r="W17" s="119"/>
      <c r="X17" s="120"/>
      <c r="Y17" s="121"/>
      <c r="Z17" s="119"/>
      <c r="AA17" s="122"/>
      <c r="AB17" s="114"/>
      <c r="AC17" s="114"/>
      <c r="AD17" s="114"/>
      <c r="AE17" s="114"/>
      <c r="AF17" s="114"/>
      <c r="AG17" s="123"/>
      <c r="AH17" s="123"/>
      <c r="AI17" s="123"/>
      <c r="AJ17" s="123"/>
      <c r="AK17" s="123"/>
      <c r="AL17" s="123"/>
      <c r="AM17" s="123"/>
      <c r="AN17" s="123"/>
      <c r="AO17" s="123"/>
      <c r="AP17" s="123"/>
      <c r="AQ17" s="123"/>
      <c r="AR17" s="123"/>
      <c r="AS17" s="123"/>
      <c r="AT17" s="123"/>
      <c r="AU17" s="123"/>
      <c r="AV17" s="123"/>
      <c r="AW17" s="123"/>
      <c r="AX17" s="123"/>
      <c r="AY17" s="123"/>
      <c r="AZ17" s="123"/>
      <c r="BA17" s="123"/>
      <c r="BB17" s="123"/>
      <c r="BC17" s="123"/>
      <c r="BD17" s="123"/>
      <c r="BE17" s="124"/>
      <c r="BF17" s="124"/>
      <c r="BG17" s="123"/>
      <c r="BH17" s="123"/>
      <c r="BI17" s="116"/>
      <c r="BJ17" s="118"/>
      <c r="BK17" s="118"/>
      <c r="BL17" s="118"/>
      <c r="BM17" s="118"/>
      <c r="BN17" s="125"/>
      <c r="BO17" s="118"/>
      <c r="BP17" s="118"/>
      <c r="BQ17" s="118"/>
      <c r="BR17" s="118"/>
      <c r="BS17" s="125"/>
      <c r="BT17" s="118"/>
      <c r="BU17" s="118"/>
      <c r="BV17" s="118"/>
      <c r="BW17" s="118"/>
      <c r="BX17" s="125"/>
      <c r="BY17" s="118"/>
      <c r="BZ17" s="118"/>
      <c r="CA17" s="118"/>
      <c r="CB17" s="118"/>
      <c r="CC17" s="125"/>
      <c r="CD17" s="118"/>
      <c r="CE17" s="114"/>
    </row>
    <row r="18" spans="1:83" s="6" customFormat="1" ht="15.5" x14ac:dyDescent="0.35">
      <c r="A18" s="113">
        <v>7</v>
      </c>
      <c r="B18" s="126" t="str">
        <f>HYPERLINK("https://sitonline.vs.ch/environnement/eaux_superficielles/fr/#/?locale=fr&amp;prelevement=SEN-436&amp;scale=4500","SEN-436")</f>
        <v>SEN-436</v>
      </c>
      <c r="C18" s="114"/>
      <c r="D18" s="114" t="s">
        <v>365</v>
      </c>
      <c r="E18" s="115">
        <v>2628125</v>
      </c>
      <c r="F18" s="115"/>
      <c r="G18" s="115">
        <v>1132450</v>
      </c>
      <c r="H18" s="115"/>
      <c r="I18" s="115">
        <v>1930</v>
      </c>
      <c r="J18" s="116"/>
      <c r="K18" s="117" t="s">
        <v>355</v>
      </c>
      <c r="L18" s="118"/>
      <c r="M18" s="118" t="s">
        <v>286</v>
      </c>
      <c r="N18" s="10"/>
      <c r="O18" s="10"/>
      <c r="P18" s="114"/>
      <c r="Q18" s="114" t="s">
        <v>366</v>
      </c>
      <c r="R18" s="119"/>
      <c r="S18" s="119"/>
      <c r="T18" s="120"/>
      <c r="U18" s="121"/>
      <c r="V18" s="119"/>
      <c r="W18" s="119"/>
      <c r="X18" s="120"/>
      <c r="Y18" s="121"/>
      <c r="Z18" s="119"/>
      <c r="AA18" s="122"/>
      <c r="AB18" s="114"/>
      <c r="AC18" s="114"/>
      <c r="AD18" s="114"/>
      <c r="AE18" s="114"/>
      <c r="AF18" s="114"/>
      <c r="AG18" s="123"/>
      <c r="AH18" s="123"/>
      <c r="AI18" s="123"/>
      <c r="AJ18" s="123"/>
      <c r="AK18" s="123"/>
      <c r="AL18" s="123"/>
      <c r="AM18" s="123"/>
      <c r="AN18" s="123"/>
      <c r="AO18" s="123"/>
      <c r="AP18" s="123"/>
      <c r="AQ18" s="123"/>
      <c r="AR18" s="123"/>
      <c r="AS18" s="123"/>
      <c r="AT18" s="123"/>
      <c r="AU18" s="123"/>
      <c r="AV18" s="123"/>
      <c r="AW18" s="123"/>
      <c r="AX18" s="123"/>
      <c r="AY18" s="123"/>
      <c r="AZ18" s="123"/>
      <c r="BA18" s="123"/>
      <c r="BB18" s="123"/>
      <c r="BC18" s="123"/>
      <c r="BD18" s="123"/>
      <c r="BE18" s="124"/>
      <c r="BF18" s="124"/>
      <c r="BG18" s="123"/>
      <c r="BH18" s="123"/>
      <c r="BI18" s="116"/>
      <c r="BJ18" s="118"/>
      <c r="BK18" s="118"/>
      <c r="BL18" s="118"/>
      <c r="BM18" s="118"/>
      <c r="BN18" s="125"/>
      <c r="BO18" s="118"/>
      <c r="BP18" s="118"/>
      <c r="BQ18" s="118"/>
      <c r="BR18" s="118"/>
      <c r="BS18" s="125"/>
      <c r="BT18" s="118"/>
      <c r="BU18" s="118"/>
      <c r="BV18" s="118"/>
      <c r="BW18" s="118"/>
      <c r="BX18" s="125"/>
      <c r="BY18" s="118"/>
      <c r="BZ18" s="118"/>
      <c r="CA18" s="118"/>
      <c r="CB18" s="118"/>
      <c r="CC18" s="125"/>
      <c r="CD18" s="118"/>
      <c r="CE18" s="114"/>
    </row>
    <row r="19" spans="1:83" s="6" customFormat="1" ht="15.5" x14ac:dyDescent="0.35">
      <c r="A19" s="113">
        <v>8</v>
      </c>
      <c r="B19" s="126" t="str">
        <f>HYPERLINK("https://sitonline.vs.ch/environnement/eaux_superficielles/fr/#/?locale=fr&amp;prelevement=SEN-438&amp;scale=4500","SEN-438")</f>
        <v>SEN-438</v>
      </c>
      <c r="C19" s="114"/>
      <c r="D19" s="114" t="s">
        <v>367</v>
      </c>
      <c r="E19" s="115">
        <v>2628030</v>
      </c>
      <c r="F19" s="115"/>
      <c r="G19" s="115">
        <v>1132075</v>
      </c>
      <c r="H19" s="115"/>
      <c r="I19" s="115">
        <v>1770</v>
      </c>
      <c r="J19" s="116"/>
      <c r="K19" s="117" t="s">
        <v>355</v>
      </c>
      <c r="L19" s="118"/>
      <c r="M19" s="118" t="s">
        <v>286</v>
      </c>
      <c r="N19" s="10"/>
      <c r="O19" s="10"/>
      <c r="P19" s="114"/>
      <c r="Q19" s="114" t="s">
        <v>368</v>
      </c>
      <c r="R19" s="119"/>
      <c r="S19" s="119"/>
      <c r="T19" s="120"/>
      <c r="U19" s="121"/>
      <c r="V19" s="119"/>
      <c r="W19" s="119"/>
      <c r="X19" s="120"/>
      <c r="Y19" s="121"/>
      <c r="Z19" s="119"/>
      <c r="AA19" s="122"/>
      <c r="AB19" s="114"/>
      <c r="AC19" s="114"/>
      <c r="AD19" s="114"/>
      <c r="AE19" s="114"/>
      <c r="AF19" s="114"/>
      <c r="AG19" s="123"/>
      <c r="AH19" s="123"/>
      <c r="AI19" s="123"/>
      <c r="AJ19" s="123"/>
      <c r="AK19" s="123"/>
      <c r="AL19" s="123"/>
      <c r="AM19" s="123"/>
      <c r="AN19" s="123"/>
      <c r="AO19" s="123"/>
      <c r="AP19" s="123"/>
      <c r="AQ19" s="123"/>
      <c r="AR19" s="123"/>
      <c r="AS19" s="123"/>
      <c r="AT19" s="123"/>
      <c r="AU19" s="123"/>
      <c r="AV19" s="123"/>
      <c r="AW19" s="123"/>
      <c r="AX19" s="123"/>
      <c r="AY19" s="123"/>
      <c r="AZ19" s="123"/>
      <c r="BA19" s="123"/>
      <c r="BB19" s="123"/>
      <c r="BC19" s="123"/>
      <c r="BD19" s="123"/>
      <c r="BE19" s="124"/>
      <c r="BF19" s="124"/>
      <c r="BG19" s="123"/>
      <c r="BH19" s="123"/>
      <c r="BI19" s="116"/>
      <c r="BJ19" s="118"/>
      <c r="BK19" s="118"/>
      <c r="BL19" s="118"/>
      <c r="BM19" s="118"/>
      <c r="BN19" s="125"/>
      <c r="BO19" s="118"/>
      <c r="BP19" s="118"/>
      <c r="BQ19" s="118"/>
      <c r="BR19" s="118"/>
      <c r="BS19" s="125"/>
      <c r="BT19" s="118"/>
      <c r="BU19" s="118"/>
      <c r="BV19" s="118"/>
      <c r="BW19" s="118"/>
      <c r="BX19" s="125"/>
      <c r="BY19" s="118"/>
      <c r="BZ19" s="118"/>
      <c r="CA19" s="118"/>
      <c r="CB19" s="118"/>
      <c r="CC19" s="125"/>
      <c r="CD19" s="118"/>
      <c r="CE19" s="114"/>
    </row>
    <row r="20" spans="1:83" s="6" customFormat="1" ht="15.5" x14ac:dyDescent="0.35">
      <c r="A20" s="113">
        <v>9</v>
      </c>
      <c r="B20" s="126" t="str">
        <f>HYPERLINK("https://sitonline.vs.ch/environnement/eaux_superficielles/fr/#/?locale=fr&amp;prelevement=SEN-440&amp;scale=4500","SEN-440")</f>
        <v>SEN-440</v>
      </c>
      <c r="C20" s="114"/>
      <c r="D20" s="114" t="s">
        <v>369</v>
      </c>
      <c r="E20" s="115">
        <v>2626750</v>
      </c>
      <c r="F20" s="115"/>
      <c r="G20" s="115">
        <v>1129575</v>
      </c>
      <c r="H20" s="115"/>
      <c r="I20" s="115">
        <v>920</v>
      </c>
      <c r="J20" s="116"/>
      <c r="K20" s="117" t="s">
        <v>355</v>
      </c>
      <c r="L20" s="118"/>
      <c r="M20" s="118" t="s">
        <v>286</v>
      </c>
      <c r="N20" s="10"/>
      <c r="O20" s="10"/>
      <c r="P20" s="114"/>
      <c r="Q20" s="114" t="s">
        <v>368</v>
      </c>
      <c r="R20" s="119"/>
      <c r="S20" s="119"/>
      <c r="T20" s="120"/>
      <c r="U20" s="121"/>
      <c r="V20" s="119"/>
      <c r="W20" s="119"/>
      <c r="X20" s="120"/>
      <c r="Y20" s="121"/>
      <c r="Z20" s="119"/>
      <c r="AA20" s="122"/>
      <c r="AB20" s="114"/>
      <c r="AC20" s="114"/>
      <c r="AD20" s="114"/>
      <c r="AE20" s="114"/>
      <c r="AF20" s="114"/>
      <c r="AG20" s="123"/>
      <c r="AH20" s="123"/>
      <c r="AI20" s="123"/>
      <c r="AJ20" s="123"/>
      <c r="AK20" s="123"/>
      <c r="AL20" s="123"/>
      <c r="AM20" s="123"/>
      <c r="AN20" s="123"/>
      <c r="AO20" s="123"/>
      <c r="AP20" s="123"/>
      <c r="AQ20" s="123"/>
      <c r="AR20" s="123"/>
      <c r="AS20" s="123"/>
      <c r="AT20" s="123"/>
      <c r="AU20" s="123"/>
      <c r="AV20" s="123"/>
      <c r="AW20" s="123"/>
      <c r="AX20" s="123"/>
      <c r="AY20" s="123"/>
      <c r="AZ20" s="123"/>
      <c r="BA20" s="123"/>
      <c r="BB20" s="123"/>
      <c r="BC20" s="123"/>
      <c r="BD20" s="123"/>
      <c r="BE20" s="124"/>
      <c r="BF20" s="124"/>
      <c r="BG20" s="123"/>
      <c r="BH20" s="123"/>
      <c r="BI20" s="116"/>
      <c r="BJ20" s="118"/>
      <c r="BK20" s="118"/>
      <c r="BL20" s="118"/>
      <c r="BM20" s="118"/>
      <c r="BN20" s="125"/>
      <c r="BO20" s="118"/>
      <c r="BP20" s="118"/>
      <c r="BQ20" s="118"/>
      <c r="BR20" s="118"/>
      <c r="BS20" s="125"/>
      <c r="BT20" s="118"/>
      <c r="BU20" s="118"/>
      <c r="BV20" s="118"/>
      <c r="BW20" s="118"/>
      <c r="BX20" s="125"/>
      <c r="BY20" s="118"/>
      <c r="BZ20" s="118"/>
      <c r="CA20" s="118"/>
      <c r="CB20" s="118"/>
      <c r="CC20" s="125"/>
      <c r="CD20" s="118"/>
      <c r="CE20" s="114"/>
    </row>
    <row r="21" spans="1:83" s="6" customFormat="1" ht="15.5" x14ac:dyDescent="0.35">
      <c r="A21" s="113">
        <v>10</v>
      </c>
      <c r="B21" s="126" t="str">
        <f>HYPERLINK("https://sitonline.vs.ch/environnement/eaux_superficielles/fr/#/?locale=fr&amp;prelevement=SEN-541&amp;scale=4500","SEN-541")</f>
        <v>SEN-541</v>
      </c>
      <c r="C21" s="114"/>
      <c r="D21" s="114" t="s">
        <v>370</v>
      </c>
      <c r="E21" s="115">
        <v>2626460</v>
      </c>
      <c r="F21" s="115"/>
      <c r="G21" s="115">
        <v>1129300</v>
      </c>
      <c r="H21" s="115"/>
      <c r="I21" s="115">
        <v>640</v>
      </c>
      <c r="J21" s="116"/>
      <c r="K21" s="117" t="s">
        <v>355</v>
      </c>
      <c r="L21" s="118"/>
      <c r="M21" s="118" t="s">
        <v>286</v>
      </c>
      <c r="N21" s="10"/>
      <c r="O21" s="10"/>
      <c r="P21" s="114"/>
      <c r="Q21" s="114" t="s">
        <v>361</v>
      </c>
      <c r="R21" s="119"/>
      <c r="S21" s="119"/>
      <c r="T21" s="120"/>
      <c r="U21" s="121"/>
      <c r="V21" s="119"/>
      <c r="W21" s="119"/>
      <c r="X21" s="120"/>
      <c r="Y21" s="121"/>
      <c r="Z21" s="119"/>
      <c r="AA21" s="122"/>
      <c r="AB21" s="114"/>
      <c r="AC21" s="114"/>
      <c r="AD21" s="114"/>
      <c r="AE21" s="114"/>
      <c r="AF21" s="114"/>
      <c r="AG21" s="123"/>
      <c r="AH21" s="123"/>
      <c r="AI21" s="123"/>
      <c r="AJ21" s="123"/>
      <c r="AK21" s="123"/>
      <c r="AL21" s="123"/>
      <c r="AM21" s="123"/>
      <c r="AN21" s="123"/>
      <c r="AO21" s="123"/>
      <c r="AP21" s="123"/>
      <c r="AQ21" s="123"/>
      <c r="AR21" s="123"/>
      <c r="AS21" s="123"/>
      <c r="AT21" s="123"/>
      <c r="AU21" s="123"/>
      <c r="AV21" s="123"/>
      <c r="AW21" s="123"/>
      <c r="AX21" s="123"/>
      <c r="AY21" s="123"/>
      <c r="AZ21" s="123"/>
      <c r="BA21" s="123"/>
      <c r="BB21" s="123"/>
      <c r="BC21" s="123"/>
      <c r="BD21" s="123"/>
      <c r="BE21" s="124"/>
      <c r="BF21" s="124"/>
      <c r="BG21" s="123"/>
      <c r="BH21" s="123"/>
      <c r="BI21" s="116"/>
      <c r="BJ21" s="118"/>
      <c r="BK21" s="118"/>
      <c r="BL21" s="118"/>
      <c r="BM21" s="118"/>
      <c r="BN21" s="125"/>
      <c r="BO21" s="118"/>
      <c r="BP21" s="118"/>
      <c r="BQ21" s="118"/>
      <c r="BR21" s="118"/>
      <c r="BS21" s="125"/>
      <c r="BT21" s="118"/>
      <c r="BU21" s="118"/>
      <c r="BV21" s="118"/>
      <c r="BW21" s="118"/>
      <c r="BX21" s="125"/>
      <c r="BY21" s="118"/>
      <c r="BZ21" s="118"/>
      <c r="CA21" s="118"/>
      <c r="CB21" s="118"/>
      <c r="CC21" s="125"/>
      <c r="CD21" s="118"/>
      <c r="CE21" s="114"/>
    </row>
    <row r="22" spans="1:83" s="6" customFormat="1" ht="15.5" x14ac:dyDescent="0.35">
      <c r="A22" s="113">
        <v>11</v>
      </c>
      <c r="B22" s="126" t="str">
        <f>HYPERLINK("https://sitonline.vs.ch/environnement/eaux_superficielles/fr/#/?locale=fr&amp;prelevement=SEN-545&amp;scale=4500","SEN-545")</f>
        <v>SEN-545</v>
      </c>
      <c r="C22" s="114"/>
      <c r="D22" s="114" t="s">
        <v>371</v>
      </c>
      <c r="E22" s="115">
        <v>2627669</v>
      </c>
      <c r="F22" s="115"/>
      <c r="G22" s="115">
        <v>1131297</v>
      </c>
      <c r="H22" s="115"/>
      <c r="I22" s="115">
        <v>1450</v>
      </c>
      <c r="J22" s="116"/>
      <c r="K22" s="117" t="s">
        <v>372</v>
      </c>
      <c r="L22" s="118"/>
      <c r="M22" s="118" t="s">
        <v>286</v>
      </c>
      <c r="N22" s="10"/>
      <c r="O22" s="10"/>
      <c r="P22" s="114"/>
      <c r="Q22" s="114" t="s">
        <v>361</v>
      </c>
      <c r="R22" s="119"/>
      <c r="S22" s="119"/>
      <c r="T22" s="120"/>
      <c r="U22" s="121"/>
      <c r="V22" s="119"/>
      <c r="W22" s="119"/>
      <c r="X22" s="120"/>
      <c r="Y22" s="121"/>
      <c r="Z22" s="119"/>
      <c r="AA22" s="122"/>
      <c r="AB22" s="114"/>
      <c r="AC22" s="114"/>
      <c r="AD22" s="114"/>
      <c r="AE22" s="114"/>
      <c r="AF22" s="114"/>
      <c r="AG22" s="123"/>
      <c r="AH22" s="123"/>
      <c r="AI22" s="123"/>
      <c r="AJ22" s="123"/>
      <c r="AK22" s="123"/>
      <c r="AL22" s="123"/>
      <c r="AM22" s="123"/>
      <c r="AN22" s="123"/>
      <c r="AO22" s="123"/>
      <c r="AP22" s="123"/>
      <c r="AQ22" s="123"/>
      <c r="AR22" s="123"/>
      <c r="AS22" s="123"/>
      <c r="AT22" s="123"/>
      <c r="AU22" s="123"/>
      <c r="AV22" s="123"/>
      <c r="AW22" s="123"/>
      <c r="AX22" s="123"/>
      <c r="AY22" s="123"/>
      <c r="AZ22" s="123"/>
      <c r="BA22" s="123"/>
      <c r="BB22" s="123"/>
      <c r="BC22" s="123"/>
      <c r="BD22" s="123"/>
      <c r="BE22" s="124"/>
      <c r="BF22" s="124"/>
      <c r="BG22" s="123"/>
      <c r="BH22" s="123"/>
      <c r="BI22" s="116"/>
      <c r="BJ22" s="118"/>
      <c r="BK22" s="118"/>
      <c r="BL22" s="118"/>
      <c r="BM22" s="118"/>
      <c r="BN22" s="125"/>
      <c r="BO22" s="118"/>
      <c r="BP22" s="118"/>
      <c r="BQ22" s="118"/>
      <c r="BR22" s="118"/>
      <c r="BS22" s="125"/>
      <c r="BT22" s="118"/>
      <c r="BU22" s="118"/>
      <c r="BV22" s="118"/>
      <c r="BW22" s="118"/>
      <c r="BX22" s="125"/>
      <c r="BY22" s="118"/>
      <c r="BZ22" s="118"/>
      <c r="CA22" s="118"/>
      <c r="CB22" s="118"/>
      <c r="CC22" s="125"/>
      <c r="CD22" s="118"/>
      <c r="CE22" s="114"/>
    </row>
    <row r="23" spans="1:83" s="6" customFormat="1" ht="15.5" x14ac:dyDescent="0.35">
      <c r="A23" s="113">
        <v>12</v>
      </c>
      <c r="B23" s="126" t="str">
        <f>HYPERLINK("https://sitonline.vs.ch/environnement/eaux_superficielles/fr/#/?locale=fr&amp;prelevement=SEN-569&amp;scale=4500","SEN-569")</f>
        <v>SEN-569</v>
      </c>
      <c r="C23" s="114"/>
      <c r="D23" s="114"/>
      <c r="E23" s="115">
        <v>2628180</v>
      </c>
      <c r="F23" s="115"/>
      <c r="G23" s="115">
        <v>1133300</v>
      </c>
      <c r="H23" s="115"/>
      <c r="I23" s="115">
        <v>2080</v>
      </c>
      <c r="J23" s="116"/>
      <c r="K23" s="117"/>
      <c r="L23" s="118"/>
      <c r="M23" s="118" t="s">
        <v>284</v>
      </c>
      <c r="N23" s="10"/>
      <c r="O23" s="10"/>
      <c r="P23" s="114"/>
      <c r="Q23" s="114" t="s">
        <v>368</v>
      </c>
      <c r="R23" s="119"/>
      <c r="S23" s="119"/>
      <c r="T23" s="120"/>
      <c r="U23" s="121"/>
      <c r="V23" s="119"/>
      <c r="W23" s="119"/>
      <c r="X23" s="120"/>
      <c r="Y23" s="121"/>
      <c r="Z23" s="119"/>
      <c r="AA23" s="122"/>
      <c r="AB23" s="114"/>
      <c r="AC23" s="114"/>
      <c r="AD23" s="114"/>
      <c r="AE23" s="114"/>
      <c r="AF23" s="114"/>
      <c r="AG23" s="123"/>
      <c r="AH23" s="123"/>
      <c r="AI23" s="123"/>
      <c r="AJ23" s="123"/>
      <c r="AK23" s="123"/>
      <c r="AL23" s="123"/>
      <c r="AM23" s="123"/>
      <c r="AN23" s="123"/>
      <c r="AO23" s="123"/>
      <c r="AP23" s="123"/>
      <c r="AQ23" s="123"/>
      <c r="AR23" s="123"/>
      <c r="AS23" s="123"/>
      <c r="AT23" s="123"/>
      <c r="AU23" s="123"/>
      <c r="AV23" s="123"/>
      <c r="AW23" s="123"/>
      <c r="AX23" s="123"/>
      <c r="AY23" s="123"/>
      <c r="AZ23" s="123"/>
      <c r="BA23" s="123"/>
      <c r="BB23" s="123"/>
      <c r="BC23" s="123"/>
      <c r="BD23" s="123"/>
      <c r="BE23" s="124"/>
      <c r="BF23" s="124"/>
      <c r="BG23" s="123"/>
      <c r="BH23" s="123"/>
      <c r="BI23" s="116"/>
      <c r="BJ23" s="118"/>
      <c r="BK23" s="118"/>
      <c r="BL23" s="118"/>
      <c r="BM23" s="118"/>
      <c r="BN23" s="125"/>
      <c r="BO23" s="118"/>
      <c r="BP23" s="118"/>
      <c r="BQ23" s="118"/>
      <c r="BR23" s="118"/>
      <c r="BS23" s="125"/>
      <c r="BT23" s="118"/>
      <c r="BU23" s="118"/>
      <c r="BV23" s="118"/>
      <c r="BW23" s="118"/>
      <c r="BX23" s="125"/>
      <c r="BY23" s="118"/>
      <c r="BZ23" s="118"/>
      <c r="CA23" s="118"/>
      <c r="CB23" s="118"/>
      <c r="CC23" s="125"/>
      <c r="CD23" s="118"/>
      <c r="CE23" s="114"/>
    </row>
    <row r="24" spans="1:83" s="6" customFormat="1" ht="15.5" x14ac:dyDescent="0.35">
      <c r="A24" s="113">
        <v>13</v>
      </c>
      <c r="B24" s="126" t="str">
        <f>HYPERLINK("https://sitonline.vs.ch/environnement/eaux_superficielles/fr/#/?locale=fr&amp;prelevement=SEN-570&amp;scale=4500","SEN-570")</f>
        <v>SEN-570</v>
      </c>
      <c r="C24" s="114"/>
      <c r="D24" s="114"/>
      <c r="E24" s="115">
        <v>2628100</v>
      </c>
      <c r="F24" s="115"/>
      <c r="G24" s="115">
        <v>1133100</v>
      </c>
      <c r="H24" s="115"/>
      <c r="I24" s="115">
        <v>2064</v>
      </c>
      <c r="J24" s="116"/>
      <c r="K24" s="117"/>
      <c r="L24" s="118"/>
      <c r="M24" s="118" t="s">
        <v>284</v>
      </c>
      <c r="N24" s="10"/>
      <c r="O24" s="10"/>
      <c r="P24" s="114"/>
      <c r="Q24" s="114" t="s">
        <v>368</v>
      </c>
      <c r="R24" s="119"/>
      <c r="S24" s="119"/>
      <c r="T24" s="120"/>
      <c r="U24" s="121"/>
      <c r="V24" s="119"/>
      <c r="W24" s="119"/>
      <c r="X24" s="120"/>
      <c r="Y24" s="121"/>
      <c r="Z24" s="119"/>
      <c r="AA24" s="122"/>
      <c r="AB24" s="114"/>
      <c r="AC24" s="114"/>
      <c r="AD24" s="114"/>
      <c r="AE24" s="114"/>
      <c r="AF24" s="114"/>
      <c r="AG24" s="123"/>
      <c r="AH24" s="123"/>
      <c r="AI24" s="123"/>
      <c r="AJ24" s="123"/>
      <c r="AK24" s="123"/>
      <c r="AL24" s="123"/>
      <c r="AM24" s="123"/>
      <c r="AN24" s="123"/>
      <c r="AO24" s="123"/>
      <c r="AP24" s="123"/>
      <c r="AQ24" s="123"/>
      <c r="AR24" s="123"/>
      <c r="AS24" s="123"/>
      <c r="AT24" s="123"/>
      <c r="AU24" s="123"/>
      <c r="AV24" s="123"/>
      <c r="AW24" s="123"/>
      <c r="AX24" s="123"/>
      <c r="AY24" s="123"/>
      <c r="AZ24" s="123"/>
      <c r="BA24" s="123"/>
      <c r="BB24" s="123"/>
      <c r="BC24" s="123"/>
      <c r="BD24" s="123"/>
      <c r="BE24" s="124"/>
      <c r="BF24" s="124"/>
      <c r="BG24" s="123"/>
      <c r="BH24" s="123"/>
      <c r="BI24" s="116"/>
      <c r="BJ24" s="118"/>
      <c r="BK24" s="118"/>
      <c r="BL24" s="118"/>
      <c r="BM24" s="118"/>
      <c r="BN24" s="125"/>
      <c r="BO24" s="118"/>
      <c r="BP24" s="118"/>
      <c r="BQ24" s="118"/>
      <c r="BR24" s="118"/>
      <c r="BS24" s="125"/>
      <c r="BT24" s="118"/>
      <c r="BU24" s="118"/>
      <c r="BV24" s="118"/>
      <c r="BW24" s="118"/>
      <c r="BX24" s="125"/>
      <c r="BY24" s="118"/>
      <c r="BZ24" s="118"/>
      <c r="CA24" s="118"/>
      <c r="CB24" s="118"/>
      <c r="CC24" s="125"/>
      <c r="CD24" s="118"/>
      <c r="CE24" s="114"/>
    </row>
    <row r="25" spans="1:83" s="6" customFormat="1" ht="15.5" x14ac:dyDescent="0.35">
      <c r="A25" s="113">
        <v>14</v>
      </c>
      <c r="B25" s="126" t="str">
        <f>HYPERLINK("https://sitonline.vs.ch/environnement/eaux_superficielles/fr/#/?locale=fr&amp;prelevement=SEN-572&amp;scale=4500","SEN-572")</f>
        <v>SEN-572</v>
      </c>
      <c r="C25" s="114"/>
      <c r="D25" s="114"/>
      <c r="E25" s="115">
        <v>2626765</v>
      </c>
      <c r="F25" s="115"/>
      <c r="G25" s="115">
        <v>1129080</v>
      </c>
      <c r="H25" s="115"/>
      <c r="I25" s="115">
        <v>639</v>
      </c>
      <c r="J25" s="116"/>
      <c r="K25" s="117"/>
      <c r="L25" s="118"/>
      <c r="M25" s="118" t="s">
        <v>284</v>
      </c>
      <c r="N25" s="10"/>
      <c r="O25" s="10"/>
      <c r="P25" s="114"/>
      <c r="Q25" s="114" t="s">
        <v>368</v>
      </c>
      <c r="R25" s="119"/>
      <c r="S25" s="119"/>
      <c r="T25" s="120"/>
      <c r="U25" s="121"/>
      <c r="V25" s="119"/>
      <c r="W25" s="119"/>
      <c r="X25" s="120"/>
      <c r="Y25" s="121"/>
      <c r="Z25" s="119"/>
      <c r="AA25" s="122"/>
      <c r="AB25" s="114"/>
      <c r="AC25" s="114"/>
      <c r="AD25" s="114"/>
      <c r="AE25" s="114"/>
      <c r="AF25" s="114"/>
      <c r="AG25" s="123"/>
      <c r="AH25" s="123"/>
      <c r="AI25" s="123"/>
      <c r="AJ25" s="123"/>
      <c r="AK25" s="123"/>
      <c r="AL25" s="123"/>
      <c r="AM25" s="123"/>
      <c r="AN25" s="123"/>
      <c r="AO25" s="123"/>
      <c r="AP25" s="123"/>
      <c r="AQ25" s="123"/>
      <c r="AR25" s="123"/>
      <c r="AS25" s="123"/>
      <c r="AT25" s="123"/>
      <c r="AU25" s="123"/>
      <c r="AV25" s="123"/>
      <c r="AW25" s="123"/>
      <c r="AX25" s="123"/>
      <c r="AY25" s="123"/>
      <c r="AZ25" s="123"/>
      <c r="BA25" s="123"/>
      <c r="BB25" s="123"/>
      <c r="BC25" s="123"/>
      <c r="BD25" s="123"/>
      <c r="BE25" s="124"/>
      <c r="BF25" s="124"/>
      <c r="BG25" s="123"/>
      <c r="BH25" s="123"/>
      <c r="BI25" s="116"/>
      <c r="BJ25" s="118"/>
      <c r="BK25" s="118"/>
      <c r="BL25" s="118"/>
      <c r="BM25" s="118"/>
      <c r="BN25" s="125"/>
      <c r="BO25" s="118"/>
      <c r="BP25" s="118"/>
      <c r="BQ25" s="118"/>
      <c r="BR25" s="118"/>
      <c r="BS25" s="125"/>
      <c r="BT25" s="118"/>
      <c r="BU25" s="118"/>
      <c r="BV25" s="118"/>
      <c r="BW25" s="118"/>
      <c r="BX25" s="125"/>
      <c r="BY25" s="118"/>
      <c r="BZ25" s="118"/>
      <c r="CA25" s="118"/>
      <c r="CB25" s="118"/>
      <c r="CC25" s="125"/>
      <c r="CD25" s="118"/>
      <c r="CE25" s="114"/>
    </row>
    <row r="26" spans="1:83" s="6" customFormat="1" ht="15.5" x14ac:dyDescent="0.35">
      <c r="A26" s="7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/>
      <c r="BF26"/>
      <c r="BG26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/>
    </row>
    <row r="27" spans="1:83" s="6" customFormat="1" ht="15.5" x14ac:dyDescent="0.35">
      <c r="A27" s="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/>
      <c r="BF27"/>
      <c r="BG27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/>
    </row>
    <row r="28" spans="1:83" s="6" customFormat="1" ht="15.5" x14ac:dyDescent="0.35">
      <c r="A28" s="7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/>
      <c r="BF28"/>
      <c r="BG28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/>
    </row>
    <row r="29" spans="1:83" s="6" customFormat="1" ht="15.5" x14ac:dyDescent="0.35">
      <c r="A29" s="7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/>
      <c r="BF29"/>
      <c r="BG29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/>
    </row>
    <row r="30" spans="1:83" s="6" customFormat="1" ht="15.5" x14ac:dyDescent="0.35">
      <c r="A30" s="7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/>
      <c r="BF30"/>
      <c r="BG30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/>
    </row>
    <row r="31" spans="1:83" s="6" customFormat="1" ht="15.5" x14ac:dyDescent="0.35">
      <c r="A31" s="7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/>
      <c r="BF31"/>
      <c r="BG31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/>
    </row>
    <row r="32" spans="1:83" s="6" customFormat="1" ht="15.5" x14ac:dyDescent="0.35">
      <c r="A32" s="7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/>
      <c r="BF32"/>
      <c r="BG3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/>
    </row>
    <row r="33" spans="1:83" s="6" customFormat="1" ht="15.5" x14ac:dyDescent="0.35">
      <c r="A33" s="7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/>
      <c r="BF33"/>
      <c r="BG33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/>
    </row>
    <row r="34" spans="1:83" s="6" customFormat="1" ht="15.5" x14ac:dyDescent="0.35">
      <c r="A34" s="7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/>
      <c r="BF34"/>
      <c r="BG34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/>
    </row>
    <row r="35" spans="1:83" s="6" customFormat="1" ht="15.5" x14ac:dyDescent="0.35">
      <c r="A35" s="7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/>
      <c r="BF35"/>
      <c r="BG35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/>
    </row>
    <row r="36" spans="1:83" s="6" customFormat="1" ht="15.5" x14ac:dyDescent="0.35">
      <c r="A36" s="7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/>
      <c r="BF36"/>
      <c r="BG36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/>
    </row>
    <row r="37" spans="1:83" s="6" customFormat="1" ht="15.5" x14ac:dyDescent="0.35">
      <c r="A37" s="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/>
      <c r="BF37"/>
      <c r="BG37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/>
    </row>
    <row r="38" spans="1:83" s="6" customFormat="1" ht="15.5" x14ac:dyDescent="0.35">
      <c r="A38" s="7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/>
      <c r="BF38"/>
      <c r="BG38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/>
    </row>
    <row r="39" spans="1:83" s="6" customFormat="1" ht="15.5" x14ac:dyDescent="0.35">
      <c r="A39" s="7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/>
      <c r="BF39"/>
      <c r="BG39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/>
    </row>
    <row r="40" spans="1:83" s="6" customFormat="1" ht="15.5" x14ac:dyDescent="0.35">
      <c r="A40" s="7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/>
      <c r="BF40"/>
      <c r="BG40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/>
    </row>
    <row r="41" spans="1:83" s="6" customFormat="1" ht="15.5" x14ac:dyDescent="0.35">
      <c r="A41" s="7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/>
      <c r="BF41"/>
      <c r="BG41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/>
    </row>
    <row r="42" spans="1:83" s="6" customFormat="1" ht="15.5" x14ac:dyDescent="0.35">
      <c r="A42" s="7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/>
      <c r="BF42"/>
      <c r="BG4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/>
    </row>
    <row r="43" spans="1:83" s="6" customFormat="1" ht="15.5" x14ac:dyDescent="0.35">
      <c r="A43" s="7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/>
      <c r="BF43"/>
      <c r="BG43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/>
    </row>
    <row r="44" spans="1:83" s="6" customFormat="1" ht="15.5" x14ac:dyDescent="0.35">
      <c r="A44" s="7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/>
      <c r="BF44"/>
      <c r="BG44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/>
    </row>
    <row r="45" spans="1:83" s="6" customFormat="1" ht="15.5" x14ac:dyDescent="0.35">
      <c r="A45" s="7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/>
      <c r="BF45"/>
      <c r="BG45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/>
    </row>
    <row r="46" spans="1:83" s="6" customFormat="1" ht="15.5" x14ac:dyDescent="0.35">
      <c r="A46" s="7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/>
      <c r="BF46"/>
      <c r="BG46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/>
    </row>
    <row r="47" spans="1:83" s="6" customFormat="1" ht="15.5" x14ac:dyDescent="0.35">
      <c r="A47" s="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/>
      <c r="BF47"/>
      <c r="BG47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/>
    </row>
    <row r="48" spans="1:83" s="6" customFormat="1" ht="15.5" x14ac:dyDescent="0.35">
      <c r="A48" s="7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/>
      <c r="BF48"/>
      <c r="BG48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/>
    </row>
    <row r="49" spans="1:83" s="6" customFormat="1" ht="15.5" x14ac:dyDescent="0.35">
      <c r="A49" s="7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/>
      <c r="BF49"/>
      <c r="BG49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/>
    </row>
    <row r="50" spans="1:83" s="6" customFormat="1" ht="15.5" x14ac:dyDescent="0.35">
      <c r="A50" s="7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/>
      <c r="BF50"/>
      <c r="BG50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/>
    </row>
    <row r="51" spans="1:83" s="6" customFormat="1" ht="15.5" x14ac:dyDescent="0.35">
      <c r="A51" s="7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/>
      <c r="BF51"/>
      <c r="BG51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/>
    </row>
    <row r="52" spans="1:83" s="6" customFormat="1" ht="15.5" x14ac:dyDescent="0.35">
      <c r="A52" s="7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/>
      <c r="BF52"/>
      <c r="BG5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/>
    </row>
    <row r="53" spans="1:83" s="6" customFormat="1" ht="15.5" x14ac:dyDescent="0.35">
      <c r="A53" s="7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/>
      <c r="BF53"/>
      <c r="BG53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/>
    </row>
    <row r="54" spans="1:83" s="6" customFormat="1" ht="15.5" x14ac:dyDescent="0.35">
      <c r="A54" s="7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/>
      <c r="BF54"/>
      <c r="BG54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/>
    </row>
    <row r="55" spans="1:83" s="6" customFormat="1" ht="15.5" x14ac:dyDescent="0.35">
      <c r="A55" s="7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/>
      <c r="BF55"/>
      <c r="BG55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/>
    </row>
    <row r="56" spans="1:83" s="6" customFormat="1" ht="15.5" x14ac:dyDescent="0.35">
      <c r="A56" s="7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/>
      <c r="BF56"/>
      <c r="BG56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/>
    </row>
    <row r="57" spans="1:83" s="6" customFormat="1" ht="15.5" x14ac:dyDescent="0.35">
      <c r="A57" s="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/>
      <c r="BF57"/>
      <c r="BG57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/>
    </row>
    <row r="58" spans="1:83" s="6" customFormat="1" ht="15.5" x14ac:dyDescent="0.35">
      <c r="A58" s="7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/>
      <c r="BF58"/>
      <c r="BG58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/>
    </row>
    <row r="59" spans="1:83" s="6" customFormat="1" ht="15.5" x14ac:dyDescent="0.35">
      <c r="A59" s="7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/>
      <c r="BF59"/>
      <c r="BG59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/>
    </row>
    <row r="60" spans="1:83" s="6" customFormat="1" ht="15.5" x14ac:dyDescent="0.35">
      <c r="A60" s="7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/>
      <c r="BF60"/>
      <c r="BG60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/>
    </row>
    <row r="61" spans="1:83" s="6" customFormat="1" ht="15.5" x14ac:dyDescent="0.35">
      <c r="A61" s="7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/>
      <c r="BF61"/>
      <c r="BG61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/>
    </row>
    <row r="62" spans="1:83" s="6" customFormat="1" ht="15.5" x14ac:dyDescent="0.35">
      <c r="A62" s="7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/>
      <c r="BF62"/>
      <c r="BG6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/>
    </row>
    <row r="63" spans="1:83" s="6" customFormat="1" ht="15.5" x14ac:dyDescent="0.35">
      <c r="A63" s="7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/>
      <c r="BF63"/>
      <c r="BG63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/>
    </row>
    <row r="64" spans="1:83" s="6" customFormat="1" ht="15.5" x14ac:dyDescent="0.35">
      <c r="A64" s="7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/>
      <c r="BF64"/>
      <c r="BG64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/>
    </row>
    <row r="65" spans="1:83" s="6" customFormat="1" ht="15.5" x14ac:dyDescent="0.35">
      <c r="A65" s="7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/>
      <c r="BF65"/>
      <c r="BG65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/>
    </row>
    <row r="66" spans="1:83" s="6" customFormat="1" ht="15.5" x14ac:dyDescent="0.35">
      <c r="A66" s="7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/>
      <c r="BF66"/>
      <c r="BG66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/>
    </row>
    <row r="67" spans="1:83" s="6" customFormat="1" ht="15.5" x14ac:dyDescent="0.35">
      <c r="A67" s="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/>
      <c r="BF67"/>
      <c r="BG67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/>
    </row>
    <row r="68" spans="1:83" s="6" customFormat="1" ht="15.5" x14ac:dyDescent="0.35">
      <c r="A68" s="7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/>
      <c r="BF68"/>
      <c r="BG68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/>
    </row>
    <row r="69" spans="1:83" s="6" customFormat="1" ht="15.5" x14ac:dyDescent="0.35">
      <c r="A69" s="7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/>
      <c r="BF69"/>
      <c r="BG69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/>
    </row>
    <row r="70" spans="1:83" s="6" customFormat="1" ht="15.5" x14ac:dyDescent="0.35">
      <c r="A70" s="7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/>
      <c r="BF70"/>
      <c r="BG70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/>
    </row>
    <row r="71" spans="1:83" s="6" customFormat="1" ht="15.5" x14ac:dyDescent="0.35">
      <c r="A71" s="7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/>
      <c r="BF71"/>
      <c r="BG71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/>
    </row>
    <row r="72" spans="1:83" s="6" customFormat="1" ht="15.5" x14ac:dyDescent="0.35">
      <c r="A72" s="7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/>
      <c r="BF72"/>
      <c r="BG7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/>
    </row>
    <row r="73" spans="1:83" s="6" customFormat="1" ht="15.5" x14ac:dyDescent="0.35">
      <c r="A73" s="7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/>
      <c r="BF73"/>
      <c r="BG73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/>
    </row>
    <row r="74" spans="1:83" s="6" customFormat="1" ht="15.5" x14ac:dyDescent="0.35">
      <c r="A74" s="7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/>
      <c r="BF74"/>
      <c r="BG74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/>
    </row>
    <row r="75" spans="1:83" s="6" customFormat="1" ht="15.5" x14ac:dyDescent="0.35">
      <c r="A75" s="7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/>
      <c r="BF75"/>
      <c r="BG75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/>
    </row>
    <row r="76" spans="1:83" s="6" customFormat="1" ht="15.5" x14ac:dyDescent="0.35">
      <c r="A76" s="7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/>
      <c r="BF76"/>
      <c r="BG76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/>
    </row>
    <row r="77" spans="1:83" s="6" customFormat="1" ht="15.5" x14ac:dyDescent="0.35">
      <c r="A77" s="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/>
      <c r="BF77"/>
      <c r="BG77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/>
    </row>
    <row r="78" spans="1:83" s="6" customFormat="1" ht="15.5" x14ac:dyDescent="0.35">
      <c r="A78" s="7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/>
      <c r="BF78"/>
      <c r="BG78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/>
    </row>
    <row r="79" spans="1:83" s="6" customFormat="1" ht="15.5" x14ac:dyDescent="0.35">
      <c r="A79" s="7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/>
      <c r="BF79"/>
      <c r="BG79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/>
    </row>
    <row r="80" spans="1:83" s="6" customFormat="1" ht="15.5" x14ac:dyDescent="0.35">
      <c r="A80" s="7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/>
      <c r="BF80"/>
      <c r="BG80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/>
    </row>
    <row r="81" spans="1:83" s="6" customFormat="1" ht="15.5" x14ac:dyDescent="0.35">
      <c r="A81" s="7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/>
      <c r="BF81"/>
      <c r="BG81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/>
    </row>
    <row r="82" spans="1:83" s="6" customFormat="1" ht="15.5" x14ac:dyDescent="0.35">
      <c r="A82" s="7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/>
      <c r="BF82"/>
      <c r="BG8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/>
    </row>
    <row r="83" spans="1:83" s="6" customFormat="1" ht="15.5" x14ac:dyDescent="0.35">
      <c r="A83" s="7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/>
      <c r="BF83"/>
      <c r="BG83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/>
    </row>
    <row r="84" spans="1:83" s="6" customFormat="1" ht="15.5" x14ac:dyDescent="0.35">
      <c r="A84" s="7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/>
      <c r="BF84"/>
      <c r="BG84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/>
    </row>
    <row r="85" spans="1:83" s="6" customFormat="1" ht="15.5" x14ac:dyDescent="0.35">
      <c r="A85" s="7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/>
      <c r="BF85"/>
      <c r="BG85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/>
    </row>
    <row r="86" spans="1:83" s="6" customFormat="1" ht="15.5" x14ac:dyDescent="0.35">
      <c r="A86" s="7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/>
      <c r="BF86"/>
      <c r="BG86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/>
    </row>
    <row r="87" spans="1:83" s="6" customFormat="1" ht="15.5" x14ac:dyDescent="0.35">
      <c r="A87" s="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/>
      <c r="BF87"/>
      <c r="BG87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/>
    </row>
    <row r="88" spans="1:83" s="6" customFormat="1" ht="15.5" x14ac:dyDescent="0.35">
      <c r="A88" s="7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/>
      <c r="BF88"/>
      <c r="BG88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/>
    </row>
    <row r="89" spans="1:83" s="6" customFormat="1" ht="15.5" x14ac:dyDescent="0.35">
      <c r="A89" s="7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/>
      <c r="BF89"/>
      <c r="BG89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/>
    </row>
    <row r="90" spans="1:83" s="6" customFormat="1" ht="15.5" x14ac:dyDescent="0.35">
      <c r="A90" s="7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/>
      <c r="BF90"/>
      <c r="BG90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/>
    </row>
    <row r="91" spans="1:83" s="6" customFormat="1" ht="15.5" x14ac:dyDescent="0.35">
      <c r="A91" s="7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/>
      <c r="BF91"/>
      <c r="BG91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/>
    </row>
    <row r="92" spans="1:83" s="6" customFormat="1" ht="15.5" x14ac:dyDescent="0.35">
      <c r="A92" s="7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/>
      <c r="BF92"/>
      <c r="BG9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/>
    </row>
    <row r="93" spans="1:83" s="6" customFormat="1" ht="15.5" x14ac:dyDescent="0.35">
      <c r="A93" s="7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/>
      <c r="BF93"/>
      <c r="BG93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/>
    </row>
    <row r="94" spans="1:83" s="6" customFormat="1" ht="15.5" x14ac:dyDescent="0.35">
      <c r="A94" s="7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/>
      <c r="BF94"/>
      <c r="BG94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/>
    </row>
    <row r="95" spans="1:83" s="6" customFormat="1" ht="15.5" x14ac:dyDescent="0.35">
      <c r="A95" s="7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/>
      <c r="BF95"/>
      <c r="BG95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/>
    </row>
    <row r="96" spans="1:83" s="6" customFormat="1" ht="15.5" x14ac:dyDescent="0.35">
      <c r="A96" s="7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/>
      <c r="BF96"/>
      <c r="BG96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/>
    </row>
    <row r="97" spans="1:83" s="6" customFormat="1" ht="15.5" x14ac:dyDescent="0.35">
      <c r="A97" s="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/>
      <c r="BF97"/>
      <c r="BG97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/>
    </row>
    <row r="98" spans="1:83" s="6" customFormat="1" ht="15.5" x14ac:dyDescent="0.35">
      <c r="A98" s="7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/>
      <c r="BF98"/>
      <c r="BG98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/>
    </row>
    <row r="99" spans="1:83" s="6" customFormat="1" ht="15.5" x14ac:dyDescent="0.35">
      <c r="A99" s="7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/>
      <c r="BF99"/>
      <c r="BG99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/>
    </row>
    <row r="100" spans="1:83" s="6" customFormat="1" ht="15.5" x14ac:dyDescent="0.35">
      <c r="A100" s="7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/>
      <c r="BF100"/>
      <c r="BG100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/>
    </row>
    <row r="101" spans="1:83" s="6" customFormat="1" ht="15.5" x14ac:dyDescent="0.35">
      <c r="A101" s="7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/>
      <c r="BF101"/>
      <c r="BG101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/>
    </row>
    <row r="102" spans="1:83" s="6" customFormat="1" ht="15.5" x14ac:dyDescent="0.35">
      <c r="A102" s="7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/>
      <c r="BF102"/>
      <c r="BG10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/>
    </row>
  </sheetData>
  <mergeCells count="61">
    <mergeCell ref="BY9:BY10"/>
    <mergeCell ref="CC9:CC10"/>
    <mergeCell ref="CD9:CD10"/>
    <mergeCell ref="BJ9:BJ10"/>
    <mergeCell ref="BN9:BN10"/>
    <mergeCell ref="BO9:BO10"/>
    <mergeCell ref="BS9:BS10"/>
    <mergeCell ref="BT9:BT10"/>
    <mergeCell ref="BX9:BX10"/>
    <mergeCell ref="BI9:BI10"/>
    <mergeCell ref="AT9:AT10"/>
    <mergeCell ref="AU9:AU10"/>
    <mergeCell ref="AV9:AV10"/>
    <mergeCell ref="AW9:AW10"/>
    <mergeCell ref="AX9:AX10"/>
    <mergeCell ref="AY9:AY10"/>
    <mergeCell ref="AZ9:AZ10"/>
    <mergeCell ref="BA9:BA10"/>
    <mergeCell ref="BB9:BB10"/>
    <mergeCell ref="BC9:BC10"/>
    <mergeCell ref="BD9:BD10"/>
    <mergeCell ref="BP8:BT8"/>
    <mergeCell ref="BU8:BY8"/>
    <mergeCell ref="BZ8:CD8"/>
    <mergeCell ref="AG9:AG10"/>
    <mergeCell ref="AH9:AH10"/>
    <mergeCell ref="AI9:AI10"/>
    <mergeCell ref="AJ9:AJ10"/>
    <mergeCell ref="AK9:AK10"/>
    <mergeCell ref="AL9:AL10"/>
    <mergeCell ref="AM9:AM10"/>
    <mergeCell ref="BK8:BO8"/>
    <mergeCell ref="AN9:AN10"/>
    <mergeCell ref="AO9:AO10"/>
    <mergeCell ref="AP9:AP10"/>
    <mergeCell ref="AQ9:AQ10"/>
    <mergeCell ref="AR9:AR10"/>
    <mergeCell ref="B5:D5"/>
    <mergeCell ref="A7:Q7"/>
    <mergeCell ref="R7:BH7"/>
    <mergeCell ref="BI7:CD7"/>
    <mergeCell ref="A8:A10"/>
    <mergeCell ref="B8:D8"/>
    <mergeCell ref="E8:J8"/>
    <mergeCell ref="M8:Q8"/>
    <mergeCell ref="R8:V8"/>
    <mergeCell ref="W8:Z8"/>
    <mergeCell ref="AA8:AF8"/>
    <mergeCell ref="AG8:AR8"/>
    <mergeCell ref="AS8:BD8"/>
    <mergeCell ref="BE8:BH8"/>
    <mergeCell ref="BI8:BJ8"/>
    <mergeCell ref="AS9:AS10"/>
    <mergeCell ref="A1:D4"/>
    <mergeCell ref="E1:I1"/>
    <mergeCell ref="K1:O1"/>
    <mergeCell ref="F2:I2"/>
    <mergeCell ref="F3:I3"/>
    <mergeCell ref="F4:I4"/>
    <mergeCell ref="L2:N2"/>
    <mergeCell ref="L3:M3"/>
  </mergeCells>
  <dataValidations count="8">
    <dataValidation type="list" allowBlank="1" showInputMessage="1" showErrorMessage="1" sqref="L12:L25">
      <formula1>"Mit ständiger Wasserführung,Keine ständiger Wasserführung"</formula1>
    </dataValidation>
    <dataValidation type="list" allowBlank="1" showInputMessage="1" showErrorMessage="1" sqref="P12:P25">
      <formula1>"Bestehend,Ausser Betrieb"</formula1>
    </dataValidation>
    <dataValidation type="list" allowBlank="1" showInputMessage="1" showErrorMessage="1" sqref="R12:R25">
      <formula1>"Bewilligung,Konzession,Andere"</formula1>
    </dataValidation>
    <dataValidation type="list" allowBlank="1" showInputMessage="1" showErrorMessage="1" sqref="W12:W25">
      <formula1>"Vorhanden,Nicht vorhanden"</formula1>
    </dataValidation>
    <dataValidation type="list" allowBlank="1" showInputMessage="1" showErrorMessage="1" sqref="AB12:AB25">
      <formula1>"In einem Gewässerlauf,In einem See,Im Grundwasser (Quelle/Grundwasserleiter)"</formula1>
    </dataValidation>
    <dataValidation type="list" allowBlank="1" showInputMessage="1" showErrorMessage="1" sqref="AC12:AC25">
      <formula1>"Mit Regulierung,Ohne Regulierung,Stausee,Pumpen,Andere (bitte angeben)"</formula1>
    </dataValidation>
    <dataValidation type="list" allowBlank="1" showInputMessage="1" showErrorMessage="1" sqref="BK12:BK25 BP12:BP25 BU12:BU25 BZ12:BZ25">
      <formula1>"Ja,Nein"</formula1>
    </dataValidation>
    <dataValidation type="list" allowBlank="1" showInputMessage="1" showErrorMessage="1" sqref="N12:N25">
      <formula1>"Landwirtschaft (Vieh),Heizen/Kühlen,Brandschutz,Trinkwasser,Technische Beschneiung,Wasserkraft,Industrie,Bewässerung,Tourismus,Andere: bitte angeben,Mehrere: bitte angeben,Andere: bitte angeben,Andere: bitte angeben,Andere: bitte angeben"</formula1>
    </dataValidation>
  </dataValidations>
  <hyperlinks>
    <hyperlink ref="L2" r:id="rId1"/>
    <hyperlink ref="L3" r:id="rId2"/>
  </hyperlinks>
  <pageMargins left="0.7" right="0.7" top="0.75" bottom="0.75" header="0.3" footer="0.3"/>
  <pageSetup paperSize="301" scale="31" orientation="landscape" r:id="rId3"/>
  <colBreaks count="2" manualBreakCount="2">
    <brk id="17" max="1048575" man="1"/>
    <brk id="60" max="1048575" man="1"/>
  </colBreaks>
  <drawing r:id="rId4"/>
  <tableParts count="1">
    <tablePart r:id="rId5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/>
  <dimension ref="A1:M18"/>
  <sheetViews>
    <sheetView workbookViewId="0">
      <selection activeCell="C7" sqref="C7"/>
    </sheetView>
  </sheetViews>
  <sheetFormatPr baseColWidth="10" defaultRowHeight="14.5" x14ac:dyDescent="0.35"/>
  <cols>
    <col min="1" max="1" width="20.54296875" customWidth="1"/>
    <col min="2" max="3" width="18.36328125" customWidth="1"/>
    <col min="4" max="4" width="22.81640625" customWidth="1"/>
    <col min="5" max="5" width="11.08984375" customWidth="1"/>
    <col min="6" max="6" width="24" bestFit="1" customWidth="1"/>
    <col min="7" max="7" width="33" customWidth="1"/>
    <col min="8" max="8" width="24" customWidth="1"/>
    <col min="9" max="9" width="27.81640625" customWidth="1"/>
    <col min="10" max="10" width="11.08984375" customWidth="1"/>
    <col min="11" max="11" width="55.90625" customWidth="1"/>
    <col min="12" max="12" width="74.54296875" bestFit="1" customWidth="1"/>
    <col min="13" max="13" width="25" customWidth="1"/>
    <col min="14" max="14" width="15.453125" customWidth="1"/>
    <col min="15" max="15" width="40" bestFit="1" customWidth="1"/>
    <col min="16" max="16" width="16.54296875" bestFit="1" customWidth="1"/>
    <col min="17" max="17" width="13.08984375" customWidth="1"/>
  </cols>
  <sheetData>
    <row r="1" spans="1:13" x14ac:dyDescent="0.35">
      <c r="A1" t="s">
        <v>47</v>
      </c>
      <c r="B1" t="s">
        <v>338</v>
      </c>
      <c r="C1" t="s">
        <v>193</v>
      </c>
      <c r="F1" t="s">
        <v>44</v>
      </c>
      <c r="G1" t="s">
        <v>339</v>
      </c>
      <c r="H1" t="s">
        <v>194</v>
      </c>
      <c r="I1" t="s">
        <v>340</v>
      </c>
      <c r="K1" t="s">
        <v>49</v>
      </c>
      <c r="L1" t="s">
        <v>341</v>
      </c>
    </row>
    <row r="2" spans="1:13" x14ac:dyDescent="0.35">
      <c r="A2" t="s">
        <v>97</v>
      </c>
      <c r="B2" t="s">
        <v>348</v>
      </c>
      <c r="C2" t="s">
        <v>192</v>
      </c>
      <c r="F2" t="s">
        <v>43</v>
      </c>
      <c r="G2" t="s">
        <v>281</v>
      </c>
      <c r="K2" t="s">
        <v>101</v>
      </c>
      <c r="L2" t="s">
        <v>291</v>
      </c>
    </row>
    <row r="3" spans="1:13" x14ac:dyDescent="0.35">
      <c r="A3" t="s">
        <v>98</v>
      </c>
      <c r="B3" t="s">
        <v>349</v>
      </c>
      <c r="C3" t="s">
        <v>195</v>
      </c>
      <c r="F3" t="s">
        <v>196</v>
      </c>
      <c r="G3" t="s">
        <v>282</v>
      </c>
      <c r="H3">
        <v>10</v>
      </c>
      <c r="I3" t="s">
        <v>197</v>
      </c>
      <c r="K3" t="s">
        <v>102</v>
      </c>
      <c r="L3" t="s">
        <v>292</v>
      </c>
    </row>
    <row r="4" spans="1:13" x14ac:dyDescent="0.35">
      <c r="F4" t="s">
        <v>198</v>
      </c>
      <c r="G4" t="s">
        <v>283</v>
      </c>
      <c r="K4" t="s">
        <v>103</v>
      </c>
      <c r="L4" t="s">
        <v>293</v>
      </c>
    </row>
    <row r="5" spans="1:13" x14ac:dyDescent="0.35">
      <c r="A5" t="s">
        <v>51</v>
      </c>
      <c r="B5" t="s">
        <v>342</v>
      </c>
      <c r="C5" t="s">
        <v>351</v>
      </c>
      <c r="F5" t="s">
        <v>199</v>
      </c>
      <c r="G5" t="s">
        <v>284</v>
      </c>
      <c r="H5">
        <v>5</v>
      </c>
      <c r="I5" t="s">
        <v>200</v>
      </c>
    </row>
    <row r="6" spans="1:13" x14ac:dyDescent="0.35">
      <c r="A6" t="s">
        <v>104</v>
      </c>
      <c r="B6" t="s">
        <v>277</v>
      </c>
      <c r="C6">
        <v>9</v>
      </c>
      <c r="F6" t="s">
        <v>201</v>
      </c>
      <c r="G6" t="s">
        <v>322</v>
      </c>
      <c r="H6">
        <v>7</v>
      </c>
      <c r="I6" t="s">
        <v>202</v>
      </c>
      <c r="K6" t="s">
        <v>54</v>
      </c>
      <c r="L6" t="s">
        <v>343</v>
      </c>
      <c r="M6" t="s">
        <v>203</v>
      </c>
    </row>
    <row r="7" spans="1:13" x14ac:dyDescent="0.35">
      <c r="A7" t="s">
        <v>105</v>
      </c>
      <c r="B7" t="s">
        <v>278</v>
      </c>
      <c r="C7">
        <v>0</v>
      </c>
      <c r="F7" t="s">
        <v>204</v>
      </c>
      <c r="G7" t="s">
        <v>285</v>
      </c>
      <c r="H7">
        <v>1</v>
      </c>
      <c r="I7" t="s">
        <v>205</v>
      </c>
      <c r="K7" s="12" t="s">
        <v>116</v>
      </c>
      <c r="L7" s="12" t="s">
        <v>324</v>
      </c>
      <c r="M7" t="s">
        <v>206</v>
      </c>
    </row>
    <row r="8" spans="1:13" x14ac:dyDescent="0.35">
      <c r="F8" t="s">
        <v>207</v>
      </c>
      <c r="G8" t="s">
        <v>207</v>
      </c>
      <c r="H8">
        <v>3</v>
      </c>
      <c r="I8" t="s">
        <v>207</v>
      </c>
      <c r="K8" t="s">
        <v>117</v>
      </c>
      <c r="L8" t="s">
        <v>323</v>
      </c>
      <c r="M8" t="s">
        <v>208</v>
      </c>
    </row>
    <row r="9" spans="1:13" x14ac:dyDescent="0.35">
      <c r="A9" t="s">
        <v>112</v>
      </c>
      <c r="B9" t="s">
        <v>344</v>
      </c>
      <c r="C9" t="s">
        <v>209</v>
      </c>
      <c r="D9" t="s">
        <v>345</v>
      </c>
      <c r="F9" t="s">
        <v>210</v>
      </c>
      <c r="G9" t="s">
        <v>286</v>
      </c>
      <c r="H9">
        <v>4</v>
      </c>
      <c r="I9" t="s">
        <v>210</v>
      </c>
      <c r="K9" t="s">
        <v>131</v>
      </c>
      <c r="L9" t="s">
        <v>294</v>
      </c>
      <c r="M9" t="s">
        <v>211</v>
      </c>
    </row>
    <row r="10" spans="1:13" x14ac:dyDescent="0.35">
      <c r="A10" t="s">
        <v>99</v>
      </c>
      <c r="B10" t="s">
        <v>321</v>
      </c>
      <c r="C10">
        <v>1</v>
      </c>
      <c r="D10" t="s">
        <v>212</v>
      </c>
      <c r="F10" t="s">
        <v>130</v>
      </c>
      <c r="G10" t="s">
        <v>287</v>
      </c>
    </row>
    <row r="11" spans="1:13" x14ac:dyDescent="0.35">
      <c r="A11" t="s">
        <v>100</v>
      </c>
      <c r="B11" t="s">
        <v>325</v>
      </c>
      <c r="C11">
        <v>5</v>
      </c>
      <c r="D11" t="s">
        <v>213</v>
      </c>
      <c r="F11" t="s">
        <v>214</v>
      </c>
      <c r="G11" t="s">
        <v>288</v>
      </c>
      <c r="H11">
        <v>6</v>
      </c>
      <c r="I11" t="s">
        <v>103</v>
      </c>
      <c r="K11" t="s">
        <v>55</v>
      </c>
      <c r="L11" t="s">
        <v>346</v>
      </c>
    </row>
    <row r="12" spans="1:13" x14ac:dyDescent="0.35">
      <c r="C12">
        <v>2</v>
      </c>
      <c r="D12" t="s">
        <v>215</v>
      </c>
      <c r="F12" t="s">
        <v>216</v>
      </c>
      <c r="G12" t="s">
        <v>289</v>
      </c>
      <c r="K12" t="s">
        <v>118</v>
      </c>
      <c r="L12" t="s">
        <v>295</v>
      </c>
    </row>
    <row r="13" spans="1:13" x14ac:dyDescent="0.35">
      <c r="C13">
        <v>4</v>
      </c>
      <c r="D13" t="s">
        <v>217</v>
      </c>
      <c r="F13" t="s">
        <v>214</v>
      </c>
      <c r="G13" t="s">
        <v>288</v>
      </c>
      <c r="H13">
        <v>8</v>
      </c>
      <c r="I13" t="s">
        <v>218</v>
      </c>
      <c r="K13" t="s">
        <v>119</v>
      </c>
      <c r="L13" t="s">
        <v>296</v>
      </c>
    </row>
    <row r="14" spans="1:13" x14ac:dyDescent="0.35">
      <c r="C14">
        <v>3</v>
      </c>
      <c r="D14" t="s">
        <v>219</v>
      </c>
      <c r="F14" t="s">
        <v>214</v>
      </c>
      <c r="G14" t="s">
        <v>288</v>
      </c>
      <c r="H14">
        <v>9</v>
      </c>
      <c r="I14" t="s">
        <v>220</v>
      </c>
      <c r="K14" t="s">
        <v>120</v>
      </c>
      <c r="L14" t="s">
        <v>297</v>
      </c>
    </row>
    <row r="15" spans="1:13" x14ac:dyDescent="0.35">
      <c r="F15" t="s">
        <v>214</v>
      </c>
      <c r="G15" t="s">
        <v>288</v>
      </c>
      <c r="H15">
        <v>2</v>
      </c>
      <c r="I15" t="s">
        <v>221</v>
      </c>
      <c r="K15" t="s">
        <v>121</v>
      </c>
      <c r="L15" t="s">
        <v>298</v>
      </c>
    </row>
    <row r="16" spans="1:13" x14ac:dyDescent="0.35">
      <c r="A16" t="s">
        <v>115</v>
      </c>
      <c r="B16" t="s">
        <v>347</v>
      </c>
      <c r="K16" t="s">
        <v>114</v>
      </c>
      <c r="L16" t="s">
        <v>299</v>
      </c>
    </row>
    <row r="17" spans="1:2" x14ac:dyDescent="0.35">
      <c r="A17" t="s">
        <v>122</v>
      </c>
      <c r="B17" t="s">
        <v>279</v>
      </c>
    </row>
    <row r="18" spans="1:2" x14ac:dyDescent="0.35">
      <c r="A18" t="s">
        <v>123</v>
      </c>
      <c r="B18" t="s">
        <v>280</v>
      </c>
    </row>
  </sheetData>
  <pageMargins left="0.7" right="0.7" top="0.75" bottom="0.75" header="0.3" footer="0.3"/>
  <tableParts count="8">
    <tablePart r:id="rId1"/>
    <tablePart r:id="rId2"/>
    <tablePart r:id="rId3"/>
    <tablePart r:id="rId4"/>
    <tablePart r:id="rId5"/>
    <tablePart r:id="rId6"/>
    <tablePart r:id="rId7"/>
    <tablePart r:id="rId8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4</vt:i4>
      </vt:variant>
    </vt:vector>
  </HeadingPairs>
  <TitlesOfParts>
    <vt:vector size="7" baseType="lpstr">
      <vt:lpstr>Inventaire des captages_FR</vt:lpstr>
      <vt:lpstr>Inventaire des captages_DE</vt:lpstr>
      <vt:lpstr>Ref</vt:lpstr>
      <vt:lpstr>DateExportDE</vt:lpstr>
      <vt:lpstr>DateExportFR</vt:lpstr>
      <vt:lpstr>TitreCellDE</vt:lpstr>
      <vt:lpstr>TitreCellFR</vt:lpstr>
    </vt:vector>
  </TitlesOfParts>
  <Company>Etat du Valais - Staat Wallis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Elodie ZANINI</dc:creator>
  <cp:lastModifiedBy>Helene BOURGEOIS</cp:lastModifiedBy>
  <cp:lastPrinted>2023-09-20T06:51:47Z</cp:lastPrinted>
  <dcterms:created xsi:type="dcterms:W3CDTF">2023-04-18T09:22:21Z</dcterms:created>
  <dcterms:modified xsi:type="dcterms:W3CDTF">2023-10-16T09:01:05Z</dcterms:modified>
</cp:coreProperties>
</file>