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1" l="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<sst xmlns="http://schemas.openxmlformats.org/spreadsheetml/2006/main" count="897" uniqueCount="407">
  <si>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</si>
  <si>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</si>
  <si>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</si>
  <si>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</si>
  <si>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</si>
  <si>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</si>
  <si>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</si>
  <si>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</si>
  <si>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</si>
  <si>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</si>
  <si>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</si>
  <si>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</si>
  <si>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</si>
  <si>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</si>
  <si>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</si>
  <si>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</si>
  <si>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</si>
  <si>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</si>
  <si>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</si>
  <si>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</si>
  <si>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</si>
  <si>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</si>
  <si>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</si>
  <si>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</si>
  <si>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</si>
  <si>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</si>
  <si>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</si>
  <si>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</si>
  <si>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</si>
  <si>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</si>
  <si>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</si>
  <si>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</si>
  <si>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</si>
  <si>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</si>
  <si>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</si>
  <si>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</si>
  <si>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</si>
  <si>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</si>
  <si>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</si>
  <si>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</si>
  <si>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</si>
  <si>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</si>
  <si>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</si>
  <si>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</si>
  <si>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</si>
  <si>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</si>
  <si>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</si>
  <si>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</si>
  <si>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</si>
  <si>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</si>
  <si>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</si>
  <si>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</si>
  <si>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</si>
  <si>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</si>
  <si>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</si>
  <si>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</si>
  <si>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</si>
  <si>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</si>
  <si>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</si>
  <si>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</si>
  <si>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</si>
  <si>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</si>
  <si>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</si>
  <si>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</si>
  <si>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</si>
  <si>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</si>
  <si>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</si>
  <si>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</si>
  <si>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</si>
  <si>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</si>
  <si>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</si>
  <si>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</si>
  <si>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</si>
  <si>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</si>
  <si>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</si>
  <si>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</si>
  <si>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</si>
  <si>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</si>
  <si>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</si>
  <si>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</si>
  <si>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</si>
  <si>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</si>
  <si>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</si>
  <si>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</si>
  <si>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</si>
  <si>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</si>
  <si>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</si>
  <si>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</si>
  <si>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</si>
  <si>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</si>
  <si>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</si>
  <si>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</si>
  <si>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</si>
  <si>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</si>
  <si>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</si>
  <si>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</si>
  <si>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</si>
  <si>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</si>
  <si>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</si>
  <si>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</si>
  <si>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</si>
  <si>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</si>
  <si>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</si>
  <si>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</si>
  <si>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</si>
  <si>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</si>
  <si>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</si>
  <si>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</si>
  <si>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</si>
  <si>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</si>
  <si>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</si>
  <si>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</si>
  <si>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</si>
  <si>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</si>
  <si>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</si>
  <si>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</si>
  <si>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</si>
  <si>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</si>
  <si>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</si>
  <si>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</si>
  <si>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</si>
  <si>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</si>
  <si>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</si>
  <si>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</si>
  <si>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</si>
  <si>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</si>
  <si>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</si>
  <si>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</si>
  <si>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</si>
  <si>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</si>
  <si>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</si>
  <si>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</si>
  <si>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</si>
  <si>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</si>
  <si>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</si>
  <si>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</si>
  <si>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</si>
  <si>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</si>
  <si>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</si>
  <si>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</si>
  <si>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</si>
  <si>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</si>
  <si>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</si>
  <si>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</si>
  <si>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</si>
  <si>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</si>
  <si>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</si>
  <si>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</si>
  <si>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</si>
  <si>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</si>
  <si>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</si>
  <si>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</si>
  <si>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</si>
  <si>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</si>
  <si>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</si>
  <si>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</si>
  <si>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</si>
  <si>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</si>
  <si>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</si>
  <si>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</si>
  <si>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</si>
  <si>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</si>
  <si>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</si>
  <si>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</si>
  <si>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</si>
  <si>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</si>
  <si>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</si>
  <si>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</si>
  <si>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</si>
  <si>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</si>
  <si>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</si>
  <si>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</si>
  <si>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</si>
  <si>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</si>
  <si>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</si>
  <si>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</si>
  <si>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</si>
  <si>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</si>
  <si>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</si>
  <si>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</si>
  <si>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</si>
  <si>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</si>
  <si>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</si>
  <si>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</si>
  <si>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</si>
  <si>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</si>
  <si>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</si>
  <si>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</si>
  <si>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</si>
  <si>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</si>
  <si>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</si>
  <si>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</si>
  <si>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</si>
  <si>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</si>
  <si>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</si>
  <si>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</si>
  <si>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</si>
  <si>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</si>
  <si>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</si>
  <si>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</si>
  <si>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</si>
  <si>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</si>
  <si>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</si>
  <si>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</si>
  <si>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</si>
  <si>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</si>
  <si>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</si>
  <si>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</si>
  <si>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</si>
  <si>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</si>
  <si>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</si>
  <si>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</si>
  <si>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</si>
  <si>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</si>
  <si>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</si>
  <si>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</si>
  <si>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</si>
  <si>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</si>
  <si>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</si>
  <si>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</si>
  <si>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</si>
  <si>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</si>
  <si>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</si>
  <si>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</si>
  <si>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</si>
  <si>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</si>
  <si>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</si>
  <si>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</si>
  <si>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</si>
  <si>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</si>
  <si>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</si>
  <si>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</si>
  <si>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</si>
  <si>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</si>
  <si>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</si>
  <si>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</si>
  <si>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</si>
  <si>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</si>
  <si>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</si>
  <si>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</si>
  <si>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</si>
  <si>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</si>
  <si>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</si>
  <si>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</si>
  <si>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</si>
  <si>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</si>
  <si>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</si>
  <si>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</si>
  <si>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</si>
  <si>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</si>
  <si>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</si>
  <si>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</si>
  <si>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</si>
  <si>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</si>
  <si>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</si>
  <si>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</si>
  <si>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</si>
  <si>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</si>
  <si>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</si>
  <si>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</si>
  <si>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</si>
  <si>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</si>
  <si>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</si>
  <si>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</si>
  <si>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</si>
  <si>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</si>
  <si>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</si>
  <si>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</si>
  <si>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</si>
  <si>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</si>
  <si>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</si>
  <si>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</si>
  <si>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</si>
  <si>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</si>
  <si>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</si>
  <si>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</si>
  <si>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</si>
  <si>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</si>
  <si>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</si>
  <si>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</si>
  <si>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</si>
  <si>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</si>
  <si>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</si>
  <si>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</si>
  <si>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</si>
  <si>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</si>
  <si>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</si>
  <si>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</si>
  <si>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</si>
  <si>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</si>
  <si>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</si>
  <si>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</si>
  <si>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</si>
  <si>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</si>
  <si>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</si>
  <si>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</si>
  <si>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</si>
  <si>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</si>
  <si>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</si>
  <si>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</si>
  <si>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</si>
  <si>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</si>
  <si>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</si>
  <si>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</si>
  <si>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</si>
  <si>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</si>
  <si>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</si>
  <si>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</si>
  <si>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</si>
  <si>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</si>
  <si>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</si>
  <si>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</si>
  <si>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</si>
  <si>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</si>
  <si>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</si>
  <si>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</si>
  <si>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</si>
  <si>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</si>
  <si>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</si>
  <si>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</si>
  <si>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</si>
  <si>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</si>
  <si>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</si>
  <si>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</si>
  <si>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</si>
  <si>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</si>
  <si>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</si>
  <si>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</si>
  <si>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</si>
  <si>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</si>
  <si>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</si>
  <si>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</si>
  <si>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</si>
  <si>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</si>
  <si>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</si>
  <si>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</si>
  <si>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</si>
  <si>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</si>
  <si>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</si>
  <si>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</si>
  <si>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</si>
  <si>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</si>
  <si>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</si>
  <si>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</si>
  <si>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</si>
  <si>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</si>
  <si>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</si>
  <si>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</si>
  <si>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</si>
  <si>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</si>
  <si>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</si>
  <si>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</si>
  <si>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Naters</t>
  </si>
  <si>
    <t>Inventar der Wasserentnahmen _x000D_
Naters</t>
  </si>
  <si>
    <t>Massa (Aletsch)</t>
  </si>
  <si>
    <t>Massa</t>
  </si>
  <si>
    <t>Aletsch AG</t>
  </si>
  <si>
    <t>Kelchbach</t>
  </si>
  <si>
    <t>EW Brig-Naters AG</t>
  </si>
  <si>
    <t>proche d'un affluent RG du Furggbach (RG Baltschieder)</t>
  </si>
  <si>
    <t>commune</t>
  </si>
  <si>
    <t>proche du Kelchbach</t>
  </si>
  <si>
    <t>proche d'un affluent RG Kelchbach (Bruchi)</t>
  </si>
  <si>
    <t>proche du Bruchi</t>
  </si>
  <si>
    <t>Tennisplatz Brücke Blatten</t>
  </si>
  <si>
    <t>Bruchjibach</t>
  </si>
  <si>
    <t>Blatten</t>
  </si>
  <si>
    <t>Mählbäumschräji</t>
  </si>
  <si>
    <t>Wasserleitungsgenossenschaft Bitscheri</t>
  </si>
  <si>
    <t>Undri Bitschen</t>
  </si>
  <si>
    <t>Driestneri</t>
  </si>
  <si>
    <t>Mundbach</t>
  </si>
  <si>
    <t>consortage</t>
  </si>
  <si>
    <t>Obere Bitscheri</t>
  </si>
  <si>
    <t>Geteilschaft mit Kehrordnung</t>
  </si>
  <si>
    <t>Branderi</t>
  </si>
  <si>
    <t>Kreuzwasser</t>
  </si>
  <si>
    <t>Geteilschaft, Kehrordnung</t>
  </si>
  <si>
    <t>Riederi</t>
  </si>
  <si>
    <t>Schägunde Bach (affluent du Kelchbach)</t>
  </si>
  <si>
    <t>Nessjeri, Restiwasserleitung</t>
  </si>
  <si>
    <t>Stockeri</t>
  </si>
  <si>
    <t>Grossa</t>
  </si>
  <si>
    <t>Mundbach / Mundchi</t>
  </si>
  <si>
    <t>Geteilschaft/ consortage</t>
  </si>
  <si>
    <t>Oberste, Obertschta</t>
  </si>
  <si>
    <t>Wyssa</t>
  </si>
  <si>
    <t>"Geteilschaft; Kehrordnung"</t>
  </si>
  <si>
    <t>Niwa</t>
  </si>
  <si>
    <t>"Geteilschaft; Wasserrecht nach Kehrordnung"</t>
  </si>
  <si>
    <t>Steiwasser</t>
  </si>
  <si>
    <t>Mundbach/Abgezweigt von der Niwa</t>
  </si>
  <si>
    <t>Mittelwasser</t>
  </si>
  <si>
    <t>Stigwasser</t>
  </si>
  <si>
    <t>Mundbach/Abzweigung Chäligraben</t>
  </si>
  <si>
    <t>Dorfwasser</t>
  </si>
  <si>
    <t>bras du 76</t>
  </si>
  <si>
    <t>Badneri</t>
  </si>
  <si>
    <t>proche du Mundbach</t>
  </si>
  <si>
    <t>proche d'un affluent RG du Finnubach (affluent RD Laldnerkan</t>
  </si>
  <si>
    <t>proche d'un affluent RG du Finnubach (RD Laldnerkanal)</t>
  </si>
  <si>
    <t>proche du Bruchi (affluent RG Kelchbach)</t>
  </si>
  <si>
    <t>réservoir, au-dessous d'un bisse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</si>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</sst>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55" totalsRowShown="0" headerRowDxfId="165" dataDxfId="164" headerRowCellStyle="Milliers" dataCellStyle="Milliers">
  <autoFilter ref="A11:CE5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HYPERLINK("https://sitonline.vs.ch/environnement/eaux_superficielles/fr/#/?locale=fr&amp;prelevement=SFH-195&amp;scale=4500","SFH-195")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55" totalsRowShown="0" headerRowDxfId="82" dataDxfId="81" headerRowCellStyle="Milliers" dataCellStyle="Milliers">
  <autoFilter ref="A11:CE55"/>
  <tableColumns count="83">
    <tableColumn id="1" name="No" dataDxfId="80"/>
    <tableColumn id="4" name="Capt_IDCant" dataDxfId="79">
      <calculatedColumnFormula>HYPERLINK("https://sitonline.vs.ch/environnement/eaux_superficielles/fr/#/?locale=fr&amp;prelevement=SFH-195&amp;scale=4500","SFH-195")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HYPERLINK("https://sitonline.vs.ch/environnement/eaux_superficielles/fr/#/?locale=fr&amp;prelevement=SFH-195&amp;scale=4500","SFH-195")</f>
        <v>SFH-195</v>
      </c>
      <c r="C12" s="116"/>
      <c r="D12" s="116" t="s">
        <v>354</v>
      </c>
      <c r="E12" s="117">
        <v>2643600</v>
      </c>
      <c r="F12" s="117"/>
      <c r="G12" s="117">
        <v>1137200</v>
      </c>
      <c r="H12" s="117"/>
      <c r="I12" s="117">
        <v>1443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HYPERLINK("https://sitonline.vs.ch/environnement/eaux_superficielles/fr/#/?locale=fr&amp;prelevement=SFH-197&amp;scale=4500","SFH-197")</f>
        <v>SFH-197</v>
      </c>
      <c r="C13" s="116"/>
      <c r="D13" s="116" t="s">
        <v>357</v>
      </c>
      <c r="E13" s="117">
        <v>2642312</v>
      </c>
      <c r="F13" s="117"/>
      <c r="G13" s="117">
        <v>1131430</v>
      </c>
      <c r="H13" s="117"/>
      <c r="I13" s="117">
        <v>845</v>
      </c>
      <c r="J13" s="118"/>
      <c r="K13" s="119" t="s">
        <v>357</v>
      </c>
      <c r="L13" s="120"/>
      <c r="M13" s="120" t="s">
        <v>204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HYPERLINK("https://sitonline.vs.ch/environnement/eaux_superficielles/fr/#/?locale=fr&amp;prelevement=SEN-1117&amp;scale=4500","SEN-1117")</f>
        <v>SEN-1117</v>
      </c>
      <c r="C14" s="116"/>
      <c r="D14" s="116"/>
      <c r="E14" s="117">
        <v>2635341</v>
      </c>
      <c r="F14" s="117"/>
      <c r="G14" s="117">
        <v>1132391</v>
      </c>
      <c r="H14" s="117"/>
      <c r="I14" s="117">
        <v>2081</v>
      </c>
      <c r="J14" s="118"/>
      <c r="K14" s="119" t="s">
        <v>359</v>
      </c>
      <c r="L14" s="120"/>
      <c r="M14" s="120" t="s">
        <v>199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HYPERLINK("https://sitonline.vs.ch/environnement/eaux_superficielles/fr/#/?locale=fr&amp;prelevement=SEN-1118&amp;scale=4500","SEN-1118")</f>
        <v>SEN-1118</v>
      </c>
      <c r="C15" s="116"/>
      <c r="D15" s="116"/>
      <c r="E15" s="117">
        <v>2635370</v>
      </c>
      <c r="F15" s="117"/>
      <c r="G15" s="117">
        <v>1132374</v>
      </c>
      <c r="H15" s="117"/>
      <c r="I15" s="117">
        <v>2101</v>
      </c>
      <c r="J15" s="118"/>
      <c r="K15" s="119" t="s">
        <v>359</v>
      </c>
      <c r="L15" s="120"/>
      <c r="M15" s="120" t="s">
        <v>199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HYPERLINK("https://sitonline.vs.ch/environnement/eaux_superficielles/fr/#/?locale=fr&amp;prelevement=SEN-1132&amp;scale=4500","SEN-1132")</f>
        <v>SEN-1132</v>
      </c>
      <c r="C16" s="116"/>
      <c r="D16" s="116"/>
      <c r="E16" s="117">
        <v>2640716</v>
      </c>
      <c r="F16" s="117"/>
      <c r="G16" s="117">
        <v>1134640</v>
      </c>
      <c r="H16" s="117"/>
      <c r="I16" s="117">
        <v>1724</v>
      </c>
      <c r="J16" s="118"/>
      <c r="K16" s="119" t="s">
        <v>361</v>
      </c>
      <c r="L16" s="120"/>
      <c r="M16" s="120" t="s">
        <v>199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HYPERLINK("https://sitonline.vs.ch/environnement/eaux_superficielles/fr/#/?locale=fr&amp;prelevement=SEN-1166&amp;scale=4500","SEN-1166")</f>
        <v>SEN-1166</v>
      </c>
      <c r="C17" s="116"/>
      <c r="D17" s="116"/>
      <c r="E17" s="117">
        <v>2641105</v>
      </c>
      <c r="F17" s="117"/>
      <c r="G17" s="117">
        <v>1137710</v>
      </c>
      <c r="H17" s="117"/>
      <c r="I17" s="117">
        <v>2449</v>
      </c>
      <c r="J17" s="118"/>
      <c r="K17" s="119" t="s">
        <v>362</v>
      </c>
      <c r="L17" s="120"/>
      <c r="M17" s="120" t="s">
        <v>199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HYPERLINK("https://sitonline.vs.ch/environnement/eaux_superficielles/fr/#/?locale=fr&amp;prelevement=SEN-1167&amp;scale=4500","SEN-1167")</f>
        <v>SEN-1167</v>
      </c>
      <c r="C18" s="116"/>
      <c r="D18" s="116"/>
      <c r="E18" s="117">
        <v>2641380</v>
      </c>
      <c r="F18" s="117"/>
      <c r="G18" s="117">
        <v>1137581</v>
      </c>
      <c r="H18" s="117"/>
      <c r="I18" s="117">
        <v>2419</v>
      </c>
      <c r="J18" s="118"/>
      <c r="K18" s="119" t="s">
        <v>363</v>
      </c>
      <c r="L18" s="120"/>
      <c r="M18" s="120" t="s">
        <v>199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HYPERLINK("https://sitonline.vs.ch/environnement/eaux_superficielles/fr/#/?locale=fr&amp;prelevement=SEN-1168&amp;scale=4500","SEN-1168")</f>
        <v>SEN-1168</v>
      </c>
      <c r="C19" s="116"/>
      <c r="D19" s="116"/>
      <c r="E19" s="117">
        <v>2640735</v>
      </c>
      <c r="F19" s="117"/>
      <c r="G19" s="117">
        <v>1134626</v>
      </c>
      <c r="H19" s="117"/>
      <c r="I19" s="117">
        <v>1712</v>
      </c>
      <c r="J19" s="118"/>
      <c r="K19" s="119" t="s">
        <v>361</v>
      </c>
      <c r="L19" s="120"/>
      <c r="M19" s="120" t="s">
        <v>199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HYPERLINK("https://sitonline.vs.ch/environnement/eaux_superficielles/fr/#/?locale=fr&amp;prelevement=SEN-1283&amp;scale=4500","SEN-1283")</f>
        <v>SEN-1283</v>
      </c>
      <c r="C20" s="116"/>
      <c r="D20" s="116" t="s">
        <v>364</v>
      </c>
      <c r="E20" s="117">
        <v>2642218</v>
      </c>
      <c r="F20" s="117"/>
      <c r="G20" s="117">
        <v>1134355</v>
      </c>
      <c r="H20" s="117"/>
      <c r="I20" s="117">
        <v>1335</v>
      </c>
      <c r="J20" s="118"/>
      <c r="K20" s="119" t="s">
        <v>365</v>
      </c>
      <c r="L20" s="120"/>
      <c r="M20" s="120" t="s">
        <v>214</v>
      </c>
      <c r="N20" s="10"/>
      <c r="O20" s="10"/>
      <c r="P20" s="116"/>
      <c r="Q20" s="116" t="s">
        <v>366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HYPERLINK("https://sitonline.vs.ch/environnement/eaux_superficielles/fr/#/?locale=fr&amp;prelevement=SEN-1297&amp;scale=4500","SEN-1297")</f>
        <v>SEN-1297</v>
      </c>
      <c r="C21" s="116"/>
      <c r="D21" s="116" t="s">
        <v>367</v>
      </c>
      <c r="E21" s="117">
        <v>2641661</v>
      </c>
      <c r="F21" s="117"/>
      <c r="G21" s="117">
        <v>1133302</v>
      </c>
      <c r="H21" s="117"/>
      <c r="I21" s="117">
        <v>1155</v>
      </c>
      <c r="J21" s="118"/>
      <c r="K21" s="119" t="s">
        <v>357</v>
      </c>
      <c r="L21" s="120"/>
      <c r="M21" s="120" t="s">
        <v>210</v>
      </c>
      <c r="N21" s="10"/>
      <c r="O21" s="10"/>
      <c r="P21" s="116"/>
      <c r="Q21" s="116" t="s">
        <v>368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HYPERLINK("https://sitonline.vs.ch/environnement/eaux_superficielles/fr/#/?locale=fr&amp;prelevement=SEN-1298&amp;scale=4500","SEN-1298")</f>
        <v>SEN-1298</v>
      </c>
      <c r="C22" s="116"/>
      <c r="D22" s="116" t="s">
        <v>369</v>
      </c>
      <c r="E22" s="117">
        <v>2641844</v>
      </c>
      <c r="F22" s="117"/>
      <c r="G22" s="117">
        <v>1132903</v>
      </c>
      <c r="H22" s="117"/>
      <c r="I22" s="117">
        <v>1080</v>
      </c>
      <c r="J22" s="118"/>
      <c r="K22" s="119" t="s">
        <v>357</v>
      </c>
      <c r="L22" s="120"/>
      <c r="M22" s="120" t="s">
        <v>199</v>
      </c>
      <c r="N22" s="10"/>
      <c r="O22" s="10"/>
      <c r="P22" s="116"/>
      <c r="Q22" s="116" t="s">
        <v>368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HYPERLINK("https://sitonline.vs.ch/environnement/eaux_superficielles/fr/#/?locale=fr&amp;prelevement=SEN-1309&amp;scale=4500","SEN-1309")</f>
        <v>SEN-1309</v>
      </c>
      <c r="C23" s="116"/>
      <c r="D23" s="116" t="s">
        <v>370</v>
      </c>
      <c r="E23" s="117">
        <v>2639494</v>
      </c>
      <c r="F23" s="117"/>
      <c r="G23" s="117">
        <v>1129122</v>
      </c>
      <c r="H23" s="117"/>
      <c r="I23" s="117">
        <v>900</v>
      </c>
      <c r="J23" s="118"/>
      <c r="K23" s="119" t="s">
        <v>371</v>
      </c>
      <c r="L23" s="120"/>
      <c r="M23" s="120" t="s">
        <v>214</v>
      </c>
      <c r="N23" s="10"/>
      <c r="O23" s="10"/>
      <c r="P23" s="116"/>
      <c r="Q23" s="116" t="s">
        <v>372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HYPERLINK("https://sitonline.vs.ch/environnement/eaux_superficielles/fr/#/?locale=fr&amp;prelevement=SEN-312&amp;scale=4500","SEN-312")</f>
        <v>SEN-312</v>
      </c>
      <c r="C24" s="116"/>
      <c r="D24" s="116" t="s">
        <v>373</v>
      </c>
      <c r="E24" s="117">
        <v>2642036</v>
      </c>
      <c r="F24" s="117"/>
      <c r="G24" s="117">
        <v>1132463</v>
      </c>
      <c r="H24" s="117"/>
      <c r="I24" s="117">
        <v>1150</v>
      </c>
      <c r="J24" s="118"/>
      <c r="K24" s="119" t="s">
        <v>357</v>
      </c>
      <c r="L24" s="120"/>
      <c r="M24" s="120" t="s">
        <v>210</v>
      </c>
      <c r="N24" s="10"/>
      <c r="O24" s="10"/>
      <c r="P24" s="116"/>
      <c r="Q24" s="116" t="s">
        <v>374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HYPERLINK("https://sitonline.vs.ch/environnement/eaux_superficielles/fr/#/?locale=fr&amp;prelevement=SEN-314&amp;scale=4500","SEN-314")</f>
        <v>SEN-314</v>
      </c>
      <c r="C25" s="116"/>
      <c r="D25" s="116" t="s">
        <v>375</v>
      </c>
      <c r="E25" s="117">
        <v>2641940</v>
      </c>
      <c r="F25" s="117"/>
      <c r="G25" s="117">
        <v>1131854</v>
      </c>
      <c r="H25" s="117"/>
      <c r="I25" s="117">
        <v>950</v>
      </c>
      <c r="J25" s="118"/>
      <c r="K25" s="119" t="s">
        <v>357</v>
      </c>
      <c r="L25" s="120"/>
      <c r="M25" s="120" t="s">
        <v>210</v>
      </c>
      <c r="N25" s="10"/>
      <c r="O25" s="10"/>
      <c r="P25" s="116"/>
      <c r="Q25" s="116" t="s">
        <v>374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HYPERLINK("https://sitonline.vs.ch/environnement/eaux_superficielles/fr/#/?locale=fr&amp;prelevement=SEN-250&amp;scale=4500","SEN-250")</f>
        <v>SEN-250</v>
      </c>
      <c r="C26" s="116"/>
      <c r="D26" s="116" t="s">
        <v>376</v>
      </c>
      <c r="E26" s="117">
        <v>2638951</v>
      </c>
      <c r="F26" s="117"/>
      <c r="G26" s="117">
        <v>1130967</v>
      </c>
      <c r="H26" s="117"/>
      <c r="I26" s="117">
        <v>1327</v>
      </c>
      <c r="J26" s="118"/>
      <c r="K26" s="119" t="s">
        <v>371</v>
      </c>
      <c r="L26" s="120"/>
      <c r="M26" s="120" t="s">
        <v>210</v>
      </c>
      <c r="N26" s="10"/>
      <c r="O26" s="10"/>
      <c r="P26" s="116"/>
      <c r="Q26" s="116" t="s">
        <v>377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HYPERLINK("https://sitonline.vs.ch/environnement/eaux_superficielles/fr/#/?locale=fr&amp;prelevement=SEN-254&amp;scale=4500","SEN-254")</f>
        <v>SEN-254</v>
      </c>
      <c r="C27" s="116"/>
      <c r="D27" s="116" t="s">
        <v>378</v>
      </c>
      <c r="E27" s="117">
        <v>2640212</v>
      </c>
      <c r="F27" s="117"/>
      <c r="G27" s="117">
        <v>1137057</v>
      </c>
      <c r="H27" s="117"/>
      <c r="I27" s="117">
        <v>2519</v>
      </c>
      <c r="J27" s="118"/>
      <c r="K27" s="119" t="s">
        <v>379</v>
      </c>
      <c r="L27" s="120"/>
      <c r="M27" s="120" t="s">
        <v>210</v>
      </c>
      <c r="N27" s="10"/>
      <c r="O27" s="10"/>
      <c r="P27" s="116"/>
      <c r="Q27" s="116"/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HYPERLINK("https://sitonline.vs.ch/environnement/eaux_superficielles/fr/#/?locale=fr&amp;prelevement=SEN-307&amp;scale=4500","SEN-307")</f>
        <v>SEN-307</v>
      </c>
      <c r="C28" s="116"/>
      <c r="D28" s="116" t="s">
        <v>380</v>
      </c>
      <c r="E28" s="117">
        <v>2640198</v>
      </c>
      <c r="F28" s="117"/>
      <c r="G28" s="117">
        <v>1136800</v>
      </c>
      <c r="H28" s="117"/>
      <c r="I28" s="117">
        <v>2100</v>
      </c>
      <c r="J28" s="118"/>
      <c r="K28" s="119" t="s">
        <v>357</v>
      </c>
      <c r="L28" s="120"/>
      <c r="M28" s="120" t="s">
        <v>210</v>
      </c>
      <c r="N28" s="10"/>
      <c r="O28" s="10"/>
      <c r="P28" s="116"/>
      <c r="Q28" s="116" t="s">
        <v>374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HYPERLINK("https://sitonline.vs.ch/environnement/eaux_superficielles/fr/#/?locale=fr&amp;prelevement=SEN-308&amp;scale=4500","SEN-308")</f>
        <v>SEN-308</v>
      </c>
      <c r="C29" s="116"/>
      <c r="D29" s="116" t="s">
        <v>381</v>
      </c>
      <c r="E29" s="117">
        <v>2641860</v>
      </c>
      <c r="F29" s="117"/>
      <c r="G29" s="117">
        <v>1132816</v>
      </c>
      <c r="H29" s="117"/>
      <c r="I29" s="117">
        <v>1057</v>
      </c>
      <c r="J29" s="118"/>
      <c r="K29" s="119" t="s">
        <v>357</v>
      </c>
      <c r="L29" s="120"/>
      <c r="M29" s="120" t="s">
        <v>210</v>
      </c>
      <c r="N29" s="10"/>
      <c r="O29" s="10"/>
      <c r="P29" s="116"/>
      <c r="Q29" s="116" t="s">
        <v>374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HYPERLINK("https://sitonline.vs.ch/environnement/eaux_superficielles/fr/#/?locale=fr&amp;prelevement=SEN-315&amp;scale=4500","SEN-315")</f>
        <v>SEN-315</v>
      </c>
      <c r="C30" s="116"/>
      <c r="D30" s="116" t="s">
        <v>382</v>
      </c>
      <c r="E30" s="117">
        <v>2639085</v>
      </c>
      <c r="F30" s="117"/>
      <c r="G30" s="117">
        <v>1130610</v>
      </c>
      <c r="H30" s="117"/>
      <c r="I30" s="117">
        <v>1240</v>
      </c>
      <c r="J30" s="118"/>
      <c r="K30" s="119" t="s">
        <v>383</v>
      </c>
      <c r="L30" s="120"/>
      <c r="M30" s="120" t="s">
        <v>210</v>
      </c>
      <c r="N30" s="10"/>
      <c r="O30" s="10"/>
      <c r="P30" s="116"/>
      <c r="Q30" s="116" t="s">
        <v>384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HYPERLINK("https://sitonline.vs.ch/environnement/eaux_superficielles/fr/#/?locale=fr&amp;prelevement=SEN-316&amp;scale=4500","SEN-316")</f>
        <v>SEN-316</v>
      </c>
      <c r="C31" s="116"/>
      <c r="D31" s="116" t="s">
        <v>385</v>
      </c>
      <c r="E31" s="117">
        <v>2638930</v>
      </c>
      <c r="F31" s="117"/>
      <c r="G31" s="117">
        <v>1131032</v>
      </c>
      <c r="H31" s="117"/>
      <c r="I31" s="117">
        <v>1330</v>
      </c>
      <c r="J31" s="118"/>
      <c r="K31" s="119" t="s">
        <v>371</v>
      </c>
      <c r="L31" s="120"/>
      <c r="M31" s="120" t="s">
        <v>210</v>
      </c>
      <c r="N31" s="10"/>
      <c r="O31" s="10"/>
      <c r="P31" s="116"/>
      <c r="Q31" s="116" t="s">
        <v>372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HYPERLINK("https://sitonline.vs.ch/environnement/eaux_superficielles/fr/#/?locale=fr&amp;prelevement=SEN-318&amp;scale=4500","SEN-318")</f>
        <v>SEN-318</v>
      </c>
      <c r="C32" s="116"/>
      <c r="D32" s="116" t="s">
        <v>386</v>
      </c>
      <c r="E32" s="117">
        <v>2638510</v>
      </c>
      <c r="F32" s="117"/>
      <c r="G32" s="117">
        <v>1132390</v>
      </c>
      <c r="H32" s="117"/>
      <c r="I32" s="117">
        <v>1540</v>
      </c>
      <c r="J32" s="118"/>
      <c r="K32" s="119" t="s">
        <v>371</v>
      </c>
      <c r="L32" s="120"/>
      <c r="M32" s="120" t="s">
        <v>210</v>
      </c>
      <c r="N32" s="10"/>
      <c r="O32" s="10"/>
      <c r="P32" s="116"/>
      <c r="Q32" s="116" t="s">
        <v>387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HYPERLINK("https://sitonline.vs.ch/environnement/eaux_superficielles/fr/#/?locale=fr&amp;prelevement=SEN-319&amp;scale=4500","SEN-319")</f>
        <v>SEN-319</v>
      </c>
      <c r="C33" s="116"/>
      <c r="D33" s="116" t="s">
        <v>388</v>
      </c>
      <c r="E33" s="117">
        <v>2638582</v>
      </c>
      <c r="F33" s="117"/>
      <c r="G33" s="117">
        <v>1132024</v>
      </c>
      <c r="H33" s="117"/>
      <c r="I33" s="117">
        <v>1480</v>
      </c>
      <c r="J33" s="118"/>
      <c r="K33" s="119" t="s">
        <v>371</v>
      </c>
      <c r="L33" s="120"/>
      <c r="M33" s="120" t="s">
        <v>210</v>
      </c>
      <c r="N33" s="10"/>
      <c r="O33" s="10"/>
      <c r="P33" s="116"/>
      <c r="Q33" s="116" t="s">
        <v>389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HYPERLINK("https://sitonline.vs.ch/environnement/eaux_superficielles/fr/#/?locale=fr&amp;prelevement=SEN-323&amp;scale=4500","SEN-323")</f>
        <v>SEN-323</v>
      </c>
      <c r="C34" s="116"/>
      <c r="D34" s="116" t="s">
        <v>390</v>
      </c>
      <c r="E34" s="117">
        <v>2638902</v>
      </c>
      <c r="F34" s="117"/>
      <c r="G34" s="117">
        <v>1130248</v>
      </c>
      <c r="H34" s="117"/>
      <c r="I34" s="117">
        <v>1365</v>
      </c>
      <c r="J34" s="118"/>
      <c r="K34" s="119" t="s">
        <v>391</v>
      </c>
      <c r="L34" s="120"/>
      <c r="M34" s="120" t="s">
        <v>210</v>
      </c>
      <c r="N34" s="10"/>
      <c r="O34" s="10"/>
      <c r="P34" s="116"/>
      <c r="Q34" s="116" t="s">
        <v>389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HYPERLINK("https://sitonline.vs.ch/environnement/eaux_superficielles/fr/#/?locale=fr&amp;prelevement=SEN-325&amp;scale=4500","SEN-325")</f>
        <v>SEN-325</v>
      </c>
      <c r="C35" s="116"/>
      <c r="D35" s="116" t="s">
        <v>392</v>
      </c>
      <c r="E35" s="117">
        <v>2638979</v>
      </c>
      <c r="F35" s="117"/>
      <c r="G35" s="117">
        <v>1130207</v>
      </c>
      <c r="H35" s="117"/>
      <c r="I35" s="117">
        <v>1330</v>
      </c>
      <c r="J35" s="118"/>
      <c r="K35" s="119" t="s">
        <v>391</v>
      </c>
      <c r="L35" s="120"/>
      <c r="M35" s="120" t="s">
        <v>210</v>
      </c>
      <c r="N35" s="10"/>
      <c r="O35" s="10"/>
      <c r="P35" s="116"/>
      <c r="Q35" s="116" t="s">
        <v>389</v>
      </c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HYPERLINK("https://sitonline.vs.ch/environnement/eaux_superficielles/fr/#/?locale=fr&amp;prelevement=SEN-329&amp;scale=4500","SEN-329")</f>
        <v>SEN-329</v>
      </c>
      <c r="C36" s="116"/>
      <c r="D36" s="116" t="s">
        <v>393</v>
      </c>
      <c r="E36" s="117">
        <v>2638951</v>
      </c>
      <c r="F36" s="117"/>
      <c r="G36" s="117">
        <v>1130967</v>
      </c>
      <c r="H36" s="117"/>
      <c r="I36" s="117">
        <v>1327</v>
      </c>
      <c r="J36" s="118"/>
      <c r="K36" s="119" t="s">
        <v>394</v>
      </c>
      <c r="L36" s="120"/>
      <c r="M36" s="120" t="s">
        <v>210</v>
      </c>
      <c r="N36" s="10"/>
      <c r="O36" s="10"/>
      <c r="P36" s="116"/>
      <c r="Q36" s="116" t="s">
        <v>389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HYPERLINK("https://sitonline.vs.ch/environnement/eaux_superficielles/fr/#/?locale=fr&amp;prelevement=SEN-331&amp;scale=4500","SEN-331")</f>
        <v>SEN-331</v>
      </c>
      <c r="C37" s="116"/>
      <c r="D37" s="116" t="s">
        <v>395</v>
      </c>
      <c r="E37" s="117">
        <v>2638997</v>
      </c>
      <c r="F37" s="117"/>
      <c r="G37" s="117">
        <v>1130677</v>
      </c>
      <c r="H37" s="117"/>
      <c r="I37" s="117">
        <v>1290</v>
      </c>
      <c r="J37" s="118"/>
      <c r="K37" s="119" t="s">
        <v>396</v>
      </c>
      <c r="L37" s="120"/>
      <c r="M37" s="120" t="s">
        <v>210</v>
      </c>
      <c r="N37" s="10"/>
      <c r="O37" s="10"/>
      <c r="P37" s="116"/>
      <c r="Q37" s="116" t="s">
        <v>389</v>
      </c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HYPERLINK("https://sitonline.vs.ch/environnement/eaux_superficielles/fr/#/?locale=fr&amp;prelevement=SEN-333&amp;scale=4500","SEN-333")</f>
        <v>SEN-333</v>
      </c>
      <c r="C38" s="116"/>
      <c r="D38" s="116" t="s">
        <v>397</v>
      </c>
      <c r="E38" s="117">
        <v>2639060</v>
      </c>
      <c r="F38" s="117"/>
      <c r="G38" s="117">
        <v>1130630</v>
      </c>
      <c r="H38" s="117"/>
      <c r="I38" s="117">
        <v>1250</v>
      </c>
      <c r="J38" s="118"/>
      <c r="K38" s="119" t="s">
        <v>371</v>
      </c>
      <c r="L38" s="120"/>
      <c r="M38" s="120" t="s">
        <v>210</v>
      </c>
      <c r="N38" s="10"/>
      <c r="O38" s="10"/>
      <c r="P38" s="116"/>
      <c r="Q38" s="116" t="s">
        <v>389</v>
      </c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HYPERLINK("https://sitonline.vs.ch/environnement/eaux_superficielles/fr/#/?locale=fr&amp;prelevement=SEN-682&amp;scale=4500","SEN-682")</f>
        <v>SEN-682</v>
      </c>
      <c r="C39" s="116"/>
      <c r="D39" s="116"/>
      <c r="E39" s="117">
        <v>2638590</v>
      </c>
      <c r="F39" s="117"/>
      <c r="G39" s="117">
        <v>1132180</v>
      </c>
      <c r="H39" s="117"/>
      <c r="I39" s="117">
        <v>1502</v>
      </c>
      <c r="J39" s="118"/>
      <c r="K39" s="119" t="s">
        <v>398</v>
      </c>
      <c r="L39" s="120"/>
      <c r="M39" s="120" t="s">
        <v>199</v>
      </c>
      <c r="N39" s="10"/>
      <c r="O39" s="10"/>
      <c r="P39" s="116"/>
      <c r="Q39" s="116" t="s">
        <v>360</v>
      </c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115">
        <v>29</v>
      </c>
      <c r="B40" s="128" t="str">
        <f>HYPERLINK("https://sitonline.vs.ch/environnement/eaux_superficielles/fr/#/?locale=fr&amp;prelevement=SEN-683&amp;scale=4500","SEN-683")</f>
        <v>SEN-683</v>
      </c>
      <c r="C40" s="116"/>
      <c r="D40" s="116"/>
      <c r="E40" s="117">
        <v>2638965</v>
      </c>
      <c r="F40" s="117"/>
      <c r="G40" s="117">
        <v>1131100</v>
      </c>
      <c r="H40" s="117"/>
      <c r="I40" s="117">
        <v>1363</v>
      </c>
      <c r="J40" s="118"/>
      <c r="K40" s="119" t="s">
        <v>398</v>
      </c>
      <c r="L40" s="120"/>
      <c r="M40" s="120" t="s">
        <v>199</v>
      </c>
      <c r="N40" s="10"/>
      <c r="O40" s="10"/>
      <c r="P40" s="116"/>
      <c r="Q40" s="116" t="s">
        <v>360</v>
      </c>
      <c r="R40" s="121"/>
      <c r="S40" s="121"/>
      <c r="T40" s="122"/>
      <c r="U40" s="123"/>
      <c r="V40" s="121"/>
      <c r="W40" s="121"/>
      <c r="X40" s="122"/>
      <c r="Y40" s="123"/>
      <c r="Z40" s="121"/>
      <c r="AA40" s="124"/>
      <c r="AB40" s="116"/>
      <c r="AC40" s="116"/>
      <c r="AD40" s="116"/>
      <c r="AE40" s="116"/>
      <c r="AF40" s="11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6"/>
      <c r="BG40" s="125"/>
      <c r="BH40" s="125"/>
      <c r="BI40" s="118"/>
      <c r="BJ40" s="120"/>
      <c r="BK40" s="120"/>
      <c r="BL40" s="120"/>
      <c r="BM40" s="120"/>
      <c r="BN40" s="127"/>
      <c r="BO40" s="120"/>
      <c r="BP40" s="120"/>
      <c r="BQ40" s="120"/>
      <c r="BR40" s="120"/>
      <c r="BS40" s="127"/>
      <c r="BT40" s="120"/>
      <c r="BU40" s="120"/>
      <c r="BV40" s="120"/>
      <c r="BW40" s="120"/>
      <c r="BX40" s="127"/>
      <c r="BY40" s="120"/>
      <c r="BZ40" s="120"/>
      <c r="CA40" s="120"/>
      <c r="CB40" s="120"/>
      <c r="CC40" s="127"/>
      <c r="CD40" s="120"/>
      <c r="CE40" s="116"/>
    </row>
    <row r="41" spans="1:83" s="6" customFormat="1" ht="15.5" x14ac:dyDescent="0.35">
      <c r="A41" s="115">
        <v>30</v>
      </c>
      <c r="B41" s="128" t="str">
        <f>HYPERLINK("https://sitonline.vs.ch/environnement/eaux_superficielles/fr/#/?locale=fr&amp;prelevement=SEN-684&amp;scale=4500","SEN-684")</f>
        <v>SEN-684</v>
      </c>
      <c r="C41" s="116"/>
      <c r="D41" s="116"/>
      <c r="E41" s="117">
        <v>2638220</v>
      </c>
      <c r="F41" s="117"/>
      <c r="G41" s="117">
        <v>1130060</v>
      </c>
      <c r="H41" s="117"/>
      <c r="I41" s="117">
        <v>1538</v>
      </c>
      <c r="J41" s="118"/>
      <c r="K41" s="119" t="s">
        <v>399</v>
      </c>
      <c r="L41" s="120"/>
      <c r="M41" s="120" t="s">
        <v>199</v>
      </c>
      <c r="N41" s="10"/>
      <c r="O41" s="10"/>
      <c r="P41" s="116"/>
      <c r="Q41" s="116" t="s">
        <v>360</v>
      </c>
      <c r="R41" s="121"/>
      <c r="S41" s="121"/>
      <c r="T41" s="122"/>
      <c r="U41" s="123"/>
      <c r="V41" s="121"/>
      <c r="W41" s="121"/>
      <c r="X41" s="122"/>
      <c r="Y41" s="123"/>
      <c r="Z41" s="121"/>
      <c r="AA41" s="124"/>
      <c r="AB41" s="116"/>
      <c r="AC41" s="116"/>
      <c r="AD41" s="116"/>
      <c r="AE41" s="116"/>
      <c r="AF41" s="11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26"/>
      <c r="BG41" s="125"/>
      <c r="BH41" s="125"/>
      <c r="BI41" s="118"/>
      <c r="BJ41" s="120"/>
      <c r="BK41" s="120"/>
      <c r="BL41" s="120"/>
      <c r="BM41" s="120"/>
      <c r="BN41" s="127"/>
      <c r="BO41" s="120"/>
      <c r="BP41" s="120"/>
      <c r="BQ41" s="120"/>
      <c r="BR41" s="120"/>
      <c r="BS41" s="127"/>
      <c r="BT41" s="120"/>
      <c r="BU41" s="120"/>
      <c r="BV41" s="120"/>
      <c r="BW41" s="120"/>
      <c r="BX41" s="127"/>
      <c r="BY41" s="120"/>
      <c r="BZ41" s="120"/>
      <c r="CA41" s="120"/>
      <c r="CB41" s="120"/>
      <c r="CC41" s="127"/>
      <c r="CD41" s="120"/>
      <c r="CE41" s="116"/>
    </row>
    <row r="42" spans="1:83" s="6" customFormat="1" ht="15.5" x14ac:dyDescent="0.35">
      <c r="A42" s="115">
        <v>31</v>
      </c>
      <c r="B42" s="128" t="str">
        <f>HYPERLINK("https://sitonline.vs.ch/environnement/eaux_superficielles/fr/#/?locale=fr&amp;prelevement=SEN-689&amp;scale=4500","SEN-689")</f>
        <v>SEN-689</v>
      </c>
      <c r="C42" s="116"/>
      <c r="D42" s="116"/>
      <c r="E42" s="117">
        <v>2636490</v>
      </c>
      <c r="F42" s="117"/>
      <c r="G42" s="117">
        <v>1130060</v>
      </c>
      <c r="H42" s="117"/>
      <c r="I42" s="117">
        <v>1663</v>
      </c>
      <c r="J42" s="118"/>
      <c r="K42" s="119" t="s">
        <v>400</v>
      </c>
      <c r="L42" s="120"/>
      <c r="M42" s="120" t="s">
        <v>199</v>
      </c>
      <c r="N42" s="10"/>
      <c r="O42" s="10"/>
      <c r="P42" s="116"/>
      <c r="Q42" s="116" t="s">
        <v>360</v>
      </c>
      <c r="R42" s="121"/>
      <c r="S42" s="121"/>
      <c r="T42" s="122"/>
      <c r="U42" s="123"/>
      <c r="V42" s="121"/>
      <c r="W42" s="121"/>
      <c r="X42" s="122"/>
      <c r="Y42" s="123"/>
      <c r="Z42" s="121"/>
      <c r="AA42" s="124"/>
      <c r="AB42" s="116"/>
      <c r="AC42" s="116"/>
      <c r="AD42" s="116"/>
      <c r="AE42" s="116"/>
      <c r="AF42" s="116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  <c r="BF42" s="126"/>
      <c r="BG42" s="125"/>
      <c r="BH42" s="125"/>
      <c r="BI42" s="118"/>
      <c r="BJ42" s="120"/>
      <c r="BK42" s="120"/>
      <c r="BL42" s="120"/>
      <c r="BM42" s="120"/>
      <c r="BN42" s="127"/>
      <c r="BO42" s="120"/>
      <c r="BP42" s="120"/>
      <c r="BQ42" s="120"/>
      <c r="BR42" s="120"/>
      <c r="BS42" s="127"/>
      <c r="BT42" s="120"/>
      <c r="BU42" s="120"/>
      <c r="BV42" s="120"/>
      <c r="BW42" s="120"/>
      <c r="BX42" s="127"/>
      <c r="BY42" s="120"/>
      <c r="BZ42" s="120"/>
      <c r="CA42" s="120"/>
      <c r="CB42" s="120"/>
      <c r="CC42" s="127"/>
      <c r="CD42" s="120"/>
      <c r="CE42" s="116"/>
    </row>
    <row r="43" spans="1:83" s="6" customFormat="1" ht="15.5" x14ac:dyDescent="0.35">
      <c r="A43" s="115">
        <v>32</v>
      </c>
      <c r="B43" s="128" t="str">
        <f>HYPERLINK("https://sitonline.vs.ch/environnement/eaux_superficielles/fr/#/?locale=fr&amp;prelevement=SEN-690&amp;scale=4500","SEN-690")</f>
        <v>SEN-690</v>
      </c>
      <c r="C43" s="116"/>
      <c r="D43" s="116"/>
      <c r="E43" s="117">
        <v>2636620</v>
      </c>
      <c r="F43" s="117"/>
      <c r="G43" s="117">
        <v>1130080</v>
      </c>
      <c r="H43" s="117"/>
      <c r="I43" s="117">
        <v>1668</v>
      </c>
      <c r="J43" s="118"/>
      <c r="K43" s="119" t="s">
        <v>400</v>
      </c>
      <c r="L43" s="120"/>
      <c r="M43" s="120" t="s">
        <v>199</v>
      </c>
      <c r="N43" s="10"/>
      <c r="O43" s="10"/>
      <c r="P43" s="116"/>
      <c r="Q43" s="116" t="s">
        <v>360</v>
      </c>
      <c r="R43" s="121"/>
      <c r="S43" s="121"/>
      <c r="T43" s="122"/>
      <c r="U43" s="123"/>
      <c r="V43" s="121"/>
      <c r="W43" s="121"/>
      <c r="X43" s="122"/>
      <c r="Y43" s="123"/>
      <c r="Z43" s="121"/>
      <c r="AA43" s="124"/>
      <c r="AB43" s="116"/>
      <c r="AC43" s="116"/>
      <c r="AD43" s="116"/>
      <c r="AE43" s="116"/>
      <c r="AF43" s="116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6"/>
      <c r="BF43" s="126"/>
      <c r="BG43" s="125"/>
      <c r="BH43" s="125"/>
      <c r="BI43" s="118"/>
      <c r="BJ43" s="120"/>
      <c r="BK43" s="120"/>
      <c r="BL43" s="120"/>
      <c r="BM43" s="120"/>
      <c r="BN43" s="127"/>
      <c r="BO43" s="120"/>
      <c r="BP43" s="120"/>
      <c r="BQ43" s="120"/>
      <c r="BR43" s="120"/>
      <c r="BS43" s="127"/>
      <c r="BT43" s="120"/>
      <c r="BU43" s="120"/>
      <c r="BV43" s="120"/>
      <c r="BW43" s="120"/>
      <c r="BX43" s="127"/>
      <c r="BY43" s="120"/>
      <c r="BZ43" s="120"/>
      <c r="CA43" s="120"/>
      <c r="CB43" s="120"/>
      <c r="CC43" s="127"/>
      <c r="CD43" s="120"/>
      <c r="CE43" s="116"/>
    </row>
    <row r="44" spans="1:83" s="6" customFormat="1" ht="15.5" x14ac:dyDescent="0.35">
      <c r="A44" s="115">
        <v>33</v>
      </c>
      <c r="B44" s="128" t="str">
        <f>HYPERLINK("https://sitonline.vs.ch/environnement/eaux_superficielles/fr/#/?locale=fr&amp;prelevement=SEN-691&amp;scale=4500","SEN-691")</f>
        <v>SEN-691</v>
      </c>
      <c r="C44" s="116"/>
      <c r="D44" s="116"/>
      <c r="E44" s="117">
        <v>2637150</v>
      </c>
      <c r="F44" s="117"/>
      <c r="G44" s="117">
        <v>1129890</v>
      </c>
      <c r="H44" s="117"/>
      <c r="I44" s="117">
        <v>1611</v>
      </c>
      <c r="J44" s="118"/>
      <c r="K44" s="119" t="s">
        <v>400</v>
      </c>
      <c r="L44" s="120"/>
      <c r="M44" s="120" t="s">
        <v>199</v>
      </c>
      <c r="N44" s="10"/>
      <c r="O44" s="10"/>
      <c r="P44" s="116"/>
      <c r="Q44" s="116" t="s">
        <v>360</v>
      </c>
      <c r="R44" s="121"/>
      <c r="S44" s="121"/>
      <c r="T44" s="122"/>
      <c r="U44" s="123"/>
      <c r="V44" s="121"/>
      <c r="W44" s="121"/>
      <c r="X44" s="122"/>
      <c r="Y44" s="123"/>
      <c r="Z44" s="121"/>
      <c r="AA44" s="124"/>
      <c r="AB44" s="116"/>
      <c r="AC44" s="116"/>
      <c r="AD44" s="116"/>
      <c r="AE44" s="116"/>
      <c r="AF44" s="11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6"/>
      <c r="BF44" s="126"/>
      <c r="BG44" s="125"/>
      <c r="BH44" s="125"/>
      <c r="BI44" s="118"/>
      <c r="BJ44" s="120"/>
      <c r="BK44" s="120"/>
      <c r="BL44" s="120"/>
      <c r="BM44" s="120"/>
      <c r="BN44" s="127"/>
      <c r="BO44" s="120"/>
      <c r="BP44" s="120"/>
      <c r="BQ44" s="120"/>
      <c r="BR44" s="120"/>
      <c r="BS44" s="127"/>
      <c r="BT44" s="120"/>
      <c r="BU44" s="120"/>
      <c r="BV44" s="120"/>
      <c r="BW44" s="120"/>
      <c r="BX44" s="127"/>
      <c r="BY44" s="120"/>
      <c r="BZ44" s="120"/>
      <c r="CA44" s="120"/>
      <c r="CB44" s="120"/>
      <c r="CC44" s="127"/>
      <c r="CD44" s="120"/>
      <c r="CE44" s="116"/>
    </row>
    <row r="45" spans="1:83" s="6" customFormat="1" ht="15.5" x14ac:dyDescent="0.35">
      <c r="A45" s="115">
        <v>34</v>
      </c>
      <c r="B45" s="128" t="str">
        <f>HYPERLINK("https://sitonline.vs.ch/environnement/eaux_superficielles/fr/#/?locale=fr&amp;prelevement=SEN-692&amp;scale=4500","SEN-692")</f>
        <v>SEN-692</v>
      </c>
      <c r="C45" s="116"/>
      <c r="D45" s="116"/>
      <c r="E45" s="117">
        <v>2637210</v>
      </c>
      <c r="F45" s="117"/>
      <c r="G45" s="117">
        <v>1129830</v>
      </c>
      <c r="H45" s="117"/>
      <c r="I45" s="117">
        <v>1604</v>
      </c>
      <c r="J45" s="118"/>
      <c r="K45" s="119" t="s">
        <v>400</v>
      </c>
      <c r="L45" s="120"/>
      <c r="M45" s="120" t="s">
        <v>199</v>
      </c>
      <c r="N45" s="10"/>
      <c r="O45" s="10"/>
      <c r="P45" s="116"/>
      <c r="Q45" s="116" t="s">
        <v>360</v>
      </c>
      <c r="R45" s="121"/>
      <c r="S45" s="121"/>
      <c r="T45" s="122"/>
      <c r="U45" s="123"/>
      <c r="V45" s="121"/>
      <c r="W45" s="121"/>
      <c r="X45" s="122"/>
      <c r="Y45" s="123"/>
      <c r="Z45" s="121"/>
      <c r="AA45" s="124"/>
      <c r="AB45" s="116"/>
      <c r="AC45" s="116"/>
      <c r="AD45" s="116"/>
      <c r="AE45" s="116"/>
      <c r="AF45" s="116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6"/>
      <c r="BF45" s="126"/>
      <c r="BG45" s="125"/>
      <c r="BH45" s="125"/>
      <c r="BI45" s="118"/>
      <c r="BJ45" s="120"/>
      <c r="BK45" s="120"/>
      <c r="BL45" s="120"/>
      <c r="BM45" s="120"/>
      <c r="BN45" s="127"/>
      <c r="BO45" s="120"/>
      <c r="BP45" s="120"/>
      <c r="BQ45" s="120"/>
      <c r="BR45" s="120"/>
      <c r="BS45" s="127"/>
      <c r="BT45" s="120"/>
      <c r="BU45" s="120"/>
      <c r="BV45" s="120"/>
      <c r="BW45" s="120"/>
      <c r="BX45" s="127"/>
      <c r="BY45" s="120"/>
      <c r="BZ45" s="120"/>
      <c r="CA45" s="120"/>
      <c r="CB45" s="120"/>
      <c r="CC45" s="127"/>
      <c r="CD45" s="120"/>
      <c r="CE45" s="116"/>
    </row>
    <row r="46" spans="1:83" s="6" customFormat="1" ht="15.5" x14ac:dyDescent="0.35">
      <c r="A46" s="115">
        <v>35</v>
      </c>
      <c r="B46" s="128" t="str">
        <f>HYPERLINK("https://sitonline.vs.ch/environnement/eaux_superficielles/fr/#/?locale=fr&amp;prelevement=SEN-693&amp;scale=4500","SEN-693")</f>
        <v>SEN-693</v>
      </c>
      <c r="C46" s="116"/>
      <c r="D46" s="116"/>
      <c r="E46" s="117">
        <v>2637080</v>
      </c>
      <c r="F46" s="117"/>
      <c r="G46" s="117">
        <v>1129880</v>
      </c>
      <c r="H46" s="117"/>
      <c r="I46" s="117">
        <v>1611</v>
      </c>
      <c r="J46" s="118"/>
      <c r="K46" s="119" t="s">
        <v>400</v>
      </c>
      <c r="L46" s="120"/>
      <c r="M46" s="120" t="s">
        <v>199</v>
      </c>
      <c r="N46" s="10"/>
      <c r="O46" s="10"/>
      <c r="P46" s="116"/>
      <c r="Q46" s="116" t="s">
        <v>360</v>
      </c>
      <c r="R46" s="121"/>
      <c r="S46" s="121"/>
      <c r="T46" s="122"/>
      <c r="U46" s="123"/>
      <c r="V46" s="121"/>
      <c r="W46" s="121"/>
      <c r="X46" s="122"/>
      <c r="Y46" s="123"/>
      <c r="Z46" s="121"/>
      <c r="AA46" s="124"/>
      <c r="AB46" s="116"/>
      <c r="AC46" s="116"/>
      <c r="AD46" s="116"/>
      <c r="AE46" s="116"/>
      <c r="AF46" s="116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6"/>
      <c r="BF46" s="126"/>
      <c r="BG46" s="125"/>
      <c r="BH46" s="125"/>
      <c r="BI46" s="118"/>
      <c r="BJ46" s="120"/>
      <c r="BK46" s="120"/>
      <c r="BL46" s="120"/>
      <c r="BM46" s="120"/>
      <c r="BN46" s="127"/>
      <c r="BO46" s="120"/>
      <c r="BP46" s="120"/>
      <c r="BQ46" s="120"/>
      <c r="BR46" s="120"/>
      <c r="BS46" s="127"/>
      <c r="BT46" s="120"/>
      <c r="BU46" s="120"/>
      <c r="BV46" s="120"/>
      <c r="BW46" s="120"/>
      <c r="BX46" s="127"/>
      <c r="BY46" s="120"/>
      <c r="BZ46" s="120"/>
      <c r="CA46" s="120"/>
      <c r="CB46" s="120"/>
      <c r="CC46" s="127"/>
      <c r="CD46" s="120"/>
      <c r="CE46" s="116"/>
    </row>
    <row r="47" spans="1:83" s="6" customFormat="1" ht="15.5" x14ac:dyDescent="0.35">
      <c r="A47" s="115">
        <v>36</v>
      </c>
      <c r="B47" s="128" t="str">
        <f>HYPERLINK("https://sitonline.vs.ch/environnement/eaux_superficielles/fr/#/?locale=fr&amp;prelevement=SEN-652&amp;scale=4500","SEN-652")</f>
        <v>SEN-652</v>
      </c>
      <c r="C47" s="116"/>
      <c r="D47" s="116"/>
      <c r="E47" s="117">
        <v>2642063</v>
      </c>
      <c r="F47" s="117"/>
      <c r="G47" s="117">
        <v>1132606</v>
      </c>
      <c r="H47" s="117"/>
      <c r="I47" s="117">
        <v>1057</v>
      </c>
      <c r="J47" s="118"/>
      <c r="K47" s="119" t="s">
        <v>401</v>
      </c>
      <c r="L47" s="120"/>
      <c r="M47" s="120" t="s">
        <v>199</v>
      </c>
      <c r="N47" s="10"/>
      <c r="O47" s="10"/>
      <c r="P47" s="116"/>
      <c r="Q47" s="116" t="s">
        <v>360</v>
      </c>
      <c r="R47" s="121"/>
      <c r="S47" s="121"/>
      <c r="T47" s="122"/>
      <c r="U47" s="123"/>
      <c r="V47" s="121"/>
      <c r="W47" s="121"/>
      <c r="X47" s="122"/>
      <c r="Y47" s="123"/>
      <c r="Z47" s="121"/>
      <c r="AA47" s="124"/>
      <c r="AB47" s="116"/>
      <c r="AC47" s="116"/>
      <c r="AD47" s="116"/>
      <c r="AE47" s="116"/>
      <c r="AF47" s="116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6"/>
      <c r="BF47" s="126"/>
      <c r="BG47" s="125"/>
      <c r="BH47" s="125"/>
      <c r="BI47" s="118"/>
      <c r="BJ47" s="120"/>
      <c r="BK47" s="120"/>
      <c r="BL47" s="120"/>
      <c r="BM47" s="120"/>
      <c r="BN47" s="127"/>
      <c r="BO47" s="120"/>
      <c r="BP47" s="120"/>
      <c r="BQ47" s="120"/>
      <c r="BR47" s="120"/>
      <c r="BS47" s="127"/>
      <c r="BT47" s="120"/>
      <c r="BU47" s="120"/>
      <c r="BV47" s="120"/>
      <c r="BW47" s="120"/>
      <c r="BX47" s="127"/>
      <c r="BY47" s="120"/>
      <c r="BZ47" s="120"/>
      <c r="CA47" s="120"/>
      <c r="CB47" s="120"/>
      <c r="CC47" s="127"/>
      <c r="CD47" s="120"/>
      <c r="CE47" s="116"/>
    </row>
    <row r="48" spans="1:83" s="6" customFormat="1" ht="15.5" x14ac:dyDescent="0.35">
      <c r="A48" s="115">
        <v>37</v>
      </c>
      <c r="B48" s="128" t="str">
        <f>HYPERLINK("https://sitonline.vs.ch/environnement/eaux_superficielles/fr/#/?locale=fr&amp;prelevement=SEN-657&amp;scale=4500","SEN-657")</f>
        <v>SEN-657</v>
      </c>
      <c r="C48" s="116"/>
      <c r="D48" s="116"/>
      <c r="E48" s="117">
        <v>2641861</v>
      </c>
      <c r="F48" s="117"/>
      <c r="G48" s="117">
        <v>1132259</v>
      </c>
      <c r="H48" s="117"/>
      <c r="I48" s="117">
        <v>1019</v>
      </c>
      <c r="J48" s="118"/>
      <c r="K48" s="119" t="s">
        <v>361</v>
      </c>
      <c r="L48" s="120"/>
      <c r="M48" s="120" t="s">
        <v>199</v>
      </c>
      <c r="N48" s="10"/>
      <c r="O48" s="10"/>
      <c r="P48" s="116"/>
      <c r="Q48" s="116" t="s">
        <v>360</v>
      </c>
      <c r="R48" s="121"/>
      <c r="S48" s="121"/>
      <c r="T48" s="122"/>
      <c r="U48" s="123"/>
      <c r="V48" s="121"/>
      <c r="W48" s="121"/>
      <c r="X48" s="122"/>
      <c r="Y48" s="123"/>
      <c r="Z48" s="121"/>
      <c r="AA48" s="124"/>
      <c r="AB48" s="116"/>
      <c r="AC48" s="116"/>
      <c r="AD48" s="116"/>
      <c r="AE48" s="116"/>
      <c r="AF48" s="116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6"/>
      <c r="BF48" s="126"/>
      <c r="BG48" s="125"/>
      <c r="BH48" s="125"/>
      <c r="BI48" s="118"/>
      <c r="BJ48" s="120"/>
      <c r="BK48" s="120"/>
      <c r="BL48" s="120"/>
      <c r="BM48" s="120"/>
      <c r="BN48" s="127"/>
      <c r="BO48" s="120"/>
      <c r="BP48" s="120"/>
      <c r="BQ48" s="120"/>
      <c r="BR48" s="120"/>
      <c r="BS48" s="127"/>
      <c r="BT48" s="120"/>
      <c r="BU48" s="120"/>
      <c r="BV48" s="120"/>
      <c r="BW48" s="120"/>
      <c r="BX48" s="127"/>
      <c r="BY48" s="120"/>
      <c r="BZ48" s="120"/>
      <c r="CA48" s="120"/>
      <c r="CB48" s="120"/>
      <c r="CC48" s="127"/>
      <c r="CD48" s="120"/>
      <c r="CE48" s="116"/>
    </row>
    <row r="49" spans="1:83" s="6" customFormat="1" ht="15.5" x14ac:dyDescent="0.35">
      <c r="A49" s="115">
        <v>38</v>
      </c>
      <c r="B49" s="128" t="str">
        <f>HYPERLINK("https://sitonline.vs.ch/environnement/eaux_superficielles/fr/#/?locale=fr&amp;prelevement=SEN-659&amp;scale=4500","SEN-659")</f>
        <v>SEN-659</v>
      </c>
      <c r="C49" s="116"/>
      <c r="D49" s="116"/>
      <c r="E49" s="117">
        <v>2641877</v>
      </c>
      <c r="F49" s="117"/>
      <c r="G49" s="117">
        <v>1132284</v>
      </c>
      <c r="H49" s="117"/>
      <c r="I49" s="117">
        <v>1017</v>
      </c>
      <c r="J49" s="118"/>
      <c r="K49" s="119" t="s">
        <v>361</v>
      </c>
      <c r="L49" s="120"/>
      <c r="M49" s="120" t="s">
        <v>199</v>
      </c>
      <c r="N49" s="10"/>
      <c r="O49" s="10"/>
      <c r="P49" s="116"/>
      <c r="Q49" s="116" t="s">
        <v>360</v>
      </c>
      <c r="R49" s="121"/>
      <c r="S49" s="121"/>
      <c r="T49" s="122"/>
      <c r="U49" s="123"/>
      <c r="V49" s="121"/>
      <c r="W49" s="121"/>
      <c r="X49" s="122"/>
      <c r="Y49" s="123"/>
      <c r="Z49" s="121"/>
      <c r="AA49" s="124"/>
      <c r="AB49" s="116"/>
      <c r="AC49" s="116"/>
      <c r="AD49" s="116"/>
      <c r="AE49" s="116"/>
      <c r="AF49" s="116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6"/>
      <c r="BF49" s="126"/>
      <c r="BG49" s="125"/>
      <c r="BH49" s="125"/>
      <c r="BI49" s="118"/>
      <c r="BJ49" s="120"/>
      <c r="BK49" s="120"/>
      <c r="BL49" s="120"/>
      <c r="BM49" s="120"/>
      <c r="BN49" s="127"/>
      <c r="BO49" s="120"/>
      <c r="BP49" s="120"/>
      <c r="BQ49" s="120"/>
      <c r="BR49" s="120"/>
      <c r="BS49" s="127"/>
      <c r="BT49" s="120"/>
      <c r="BU49" s="120"/>
      <c r="BV49" s="120"/>
      <c r="BW49" s="120"/>
      <c r="BX49" s="127"/>
      <c r="BY49" s="120"/>
      <c r="BZ49" s="120"/>
      <c r="CA49" s="120"/>
      <c r="CB49" s="120"/>
      <c r="CC49" s="127"/>
      <c r="CD49" s="120"/>
      <c r="CE49" s="116"/>
    </row>
    <row r="50" spans="1:83" s="6" customFormat="1" ht="15.5" x14ac:dyDescent="0.35">
      <c r="A50" s="115">
        <v>39</v>
      </c>
      <c r="B50" s="128" t="str">
        <f>HYPERLINK("https://sitonline.vs.ch/environnement/eaux_superficielles/fr/#/?locale=fr&amp;prelevement=SEN-661&amp;scale=4500","SEN-661")</f>
        <v>SEN-661</v>
      </c>
      <c r="C50" s="116"/>
      <c r="D50" s="116"/>
      <c r="E50" s="117">
        <v>2641913</v>
      </c>
      <c r="F50" s="117"/>
      <c r="G50" s="117">
        <v>1132340</v>
      </c>
      <c r="H50" s="117"/>
      <c r="I50" s="117">
        <v>1018</v>
      </c>
      <c r="J50" s="118"/>
      <c r="K50" s="119" t="s">
        <v>361</v>
      </c>
      <c r="L50" s="120"/>
      <c r="M50" s="120" t="s">
        <v>199</v>
      </c>
      <c r="N50" s="10"/>
      <c r="O50" s="10"/>
      <c r="P50" s="116"/>
      <c r="Q50" s="116" t="s">
        <v>360</v>
      </c>
      <c r="R50" s="121"/>
      <c r="S50" s="121"/>
      <c r="T50" s="122"/>
      <c r="U50" s="123"/>
      <c r="V50" s="121"/>
      <c r="W50" s="121"/>
      <c r="X50" s="122"/>
      <c r="Y50" s="123"/>
      <c r="Z50" s="121"/>
      <c r="AA50" s="124"/>
      <c r="AB50" s="116"/>
      <c r="AC50" s="116"/>
      <c r="AD50" s="116"/>
      <c r="AE50" s="116"/>
      <c r="AF50" s="116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6"/>
      <c r="BF50" s="126"/>
      <c r="BG50" s="125"/>
      <c r="BH50" s="125"/>
      <c r="BI50" s="118"/>
      <c r="BJ50" s="120"/>
      <c r="BK50" s="120"/>
      <c r="BL50" s="120"/>
      <c r="BM50" s="120"/>
      <c r="BN50" s="127"/>
      <c r="BO50" s="120"/>
      <c r="BP50" s="120"/>
      <c r="BQ50" s="120"/>
      <c r="BR50" s="120"/>
      <c r="BS50" s="127"/>
      <c r="BT50" s="120"/>
      <c r="BU50" s="120"/>
      <c r="BV50" s="120"/>
      <c r="BW50" s="120"/>
      <c r="BX50" s="127"/>
      <c r="BY50" s="120"/>
      <c r="BZ50" s="120"/>
      <c r="CA50" s="120"/>
      <c r="CB50" s="120"/>
      <c r="CC50" s="127"/>
      <c r="CD50" s="120"/>
      <c r="CE50" s="116"/>
    </row>
    <row r="51" spans="1:83" s="6" customFormat="1" ht="15.5" x14ac:dyDescent="0.35">
      <c r="A51" s="115">
        <v>40</v>
      </c>
      <c r="B51" s="128" t="str">
        <f>HYPERLINK("https://sitonline.vs.ch/environnement/eaux_superficielles/fr/#/?locale=fr&amp;prelevement=SEN-663&amp;scale=4500","SEN-663")</f>
        <v>SEN-663</v>
      </c>
      <c r="C51" s="116"/>
      <c r="D51" s="116"/>
      <c r="E51" s="117">
        <v>2641920</v>
      </c>
      <c r="F51" s="117"/>
      <c r="G51" s="117">
        <v>1132395</v>
      </c>
      <c r="H51" s="117"/>
      <c r="I51" s="117">
        <v>1024</v>
      </c>
      <c r="J51" s="118"/>
      <c r="K51" s="119" t="s">
        <v>361</v>
      </c>
      <c r="L51" s="120"/>
      <c r="M51" s="120" t="s">
        <v>199</v>
      </c>
      <c r="N51" s="10"/>
      <c r="O51" s="10"/>
      <c r="P51" s="116"/>
      <c r="Q51" s="116" t="s">
        <v>360</v>
      </c>
      <c r="R51" s="121"/>
      <c r="S51" s="121"/>
      <c r="T51" s="122"/>
      <c r="U51" s="123"/>
      <c r="V51" s="121"/>
      <c r="W51" s="121"/>
      <c r="X51" s="122"/>
      <c r="Y51" s="123"/>
      <c r="Z51" s="121"/>
      <c r="AA51" s="124"/>
      <c r="AB51" s="116"/>
      <c r="AC51" s="116"/>
      <c r="AD51" s="116"/>
      <c r="AE51" s="116"/>
      <c r="AF51" s="116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6"/>
      <c r="BF51" s="126"/>
      <c r="BG51" s="125"/>
      <c r="BH51" s="125"/>
      <c r="BI51" s="118"/>
      <c r="BJ51" s="120"/>
      <c r="BK51" s="120"/>
      <c r="BL51" s="120"/>
      <c r="BM51" s="120"/>
      <c r="BN51" s="127"/>
      <c r="BO51" s="120"/>
      <c r="BP51" s="120"/>
      <c r="BQ51" s="120"/>
      <c r="BR51" s="120"/>
      <c r="BS51" s="127"/>
      <c r="BT51" s="120"/>
      <c r="BU51" s="120"/>
      <c r="BV51" s="120"/>
      <c r="BW51" s="120"/>
      <c r="BX51" s="127"/>
      <c r="BY51" s="120"/>
      <c r="BZ51" s="120"/>
      <c r="CA51" s="120"/>
      <c r="CB51" s="120"/>
      <c r="CC51" s="127"/>
      <c r="CD51" s="120"/>
      <c r="CE51" s="116"/>
    </row>
    <row r="52" spans="1:83" s="6" customFormat="1" ht="15.5" x14ac:dyDescent="0.35">
      <c r="A52" s="115">
        <v>41</v>
      </c>
      <c r="B52" s="128" t="str">
        <f>HYPERLINK("https://sitonline.vs.ch/environnement/eaux_superficielles/fr/#/?locale=fr&amp;prelevement=SEN-666&amp;scale=4500","SEN-666")</f>
        <v>SEN-666</v>
      </c>
      <c r="C52" s="116"/>
      <c r="D52" s="116"/>
      <c r="E52" s="117">
        <v>2641735</v>
      </c>
      <c r="F52" s="117"/>
      <c r="G52" s="117">
        <v>1131670</v>
      </c>
      <c r="H52" s="117"/>
      <c r="I52" s="117">
        <v>981</v>
      </c>
      <c r="J52" s="118"/>
      <c r="K52" s="119" t="s">
        <v>402</v>
      </c>
      <c r="L52" s="120"/>
      <c r="M52" s="120" t="s">
        <v>199</v>
      </c>
      <c r="N52" s="10"/>
      <c r="O52" s="10"/>
      <c r="P52" s="116"/>
      <c r="Q52" s="116" t="s">
        <v>360</v>
      </c>
      <c r="R52" s="121"/>
      <c r="S52" s="121"/>
      <c r="T52" s="122"/>
      <c r="U52" s="123"/>
      <c r="V52" s="121"/>
      <c r="W52" s="121"/>
      <c r="X52" s="122"/>
      <c r="Y52" s="123"/>
      <c r="Z52" s="121"/>
      <c r="AA52" s="124"/>
      <c r="AB52" s="116"/>
      <c r="AC52" s="116"/>
      <c r="AD52" s="116"/>
      <c r="AE52" s="116"/>
      <c r="AF52" s="116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6"/>
      <c r="BF52" s="126"/>
      <c r="BG52" s="125"/>
      <c r="BH52" s="125"/>
      <c r="BI52" s="118"/>
      <c r="BJ52" s="120"/>
      <c r="BK52" s="120"/>
      <c r="BL52" s="120"/>
      <c r="BM52" s="120"/>
      <c r="BN52" s="127"/>
      <c r="BO52" s="120"/>
      <c r="BP52" s="120"/>
      <c r="BQ52" s="120"/>
      <c r="BR52" s="120"/>
      <c r="BS52" s="127"/>
      <c r="BT52" s="120"/>
      <c r="BU52" s="120"/>
      <c r="BV52" s="120"/>
      <c r="BW52" s="120"/>
      <c r="BX52" s="127"/>
      <c r="BY52" s="120"/>
      <c r="BZ52" s="120"/>
      <c r="CA52" s="120"/>
      <c r="CB52" s="120"/>
      <c r="CC52" s="127"/>
      <c r="CD52" s="120"/>
      <c r="CE52" s="116"/>
    </row>
    <row r="53" spans="1:83" s="6" customFormat="1" ht="15.5" x14ac:dyDescent="0.35">
      <c r="A53" s="115">
        <v>42</v>
      </c>
      <c r="B53" s="128" t="str">
        <f>HYPERLINK("https://sitonline.vs.ch/environnement/eaux_superficielles/fr/#/?locale=fr&amp;prelevement=SEN-677&amp;scale=4500","SEN-677")</f>
        <v>SEN-677</v>
      </c>
      <c r="C53" s="116"/>
      <c r="D53" s="116"/>
      <c r="E53" s="117">
        <v>2641365</v>
      </c>
      <c r="F53" s="117"/>
      <c r="G53" s="117">
        <v>1133825</v>
      </c>
      <c r="H53" s="117"/>
      <c r="I53" s="117">
        <v>1292</v>
      </c>
      <c r="J53" s="118"/>
      <c r="K53" s="119" t="s">
        <v>361</v>
      </c>
      <c r="L53" s="120"/>
      <c r="M53" s="120" t="s">
        <v>199</v>
      </c>
      <c r="N53" s="10"/>
      <c r="O53" s="10"/>
      <c r="P53" s="116"/>
      <c r="Q53" s="116" t="s">
        <v>360</v>
      </c>
      <c r="R53" s="121"/>
      <c r="S53" s="121"/>
      <c r="T53" s="122"/>
      <c r="U53" s="123"/>
      <c r="V53" s="121"/>
      <c r="W53" s="121"/>
      <c r="X53" s="122"/>
      <c r="Y53" s="123"/>
      <c r="Z53" s="121"/>
      <c r="AA53" s="124"/>
      <c r="AB53" s="116"/>
      <c r="AC53" s="116"/>
      <c r="AD53" s="116"/>
      <c r="AE53" s="116"/>
      <c r="AF53" s="116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6"/>
      <c r="BF53" s="126"/>
      <c r="BG53" s="125"/>
      <c r="BH53" s="125"/>
      <c r="BI53" s="118"/>
      <c r="BJ53" s="120"/>
      <c r="BK53" s="120"/>
      <c r="BL53" s="120"/>
      <c r="BM53" s="120"/>
      <c r="BN53" s="127"/>
      <c r="BO53" s="120"/>
      <c r="BP53" s="120"/>
      <c r="BQ53" s="120"/>
      <c r="BR53" s="120"/>
      <c r="BS53" s="127"/>
      <c r="BT53" s="120"/>
      <c r="BU53" s="120"/>
      <c r="BV53" s="120"/>
      <c r="BW53" s="120"/>
      <c r="BX53" s="127"/>
      <c r="BY53" s="120"/>
      <c r="BZ53" s="120"/>
      <c r="CA53" s="120"/>
      <c r="CB53" s="120"/>
      <c r="CC53" s="127"/>
      <c r="CD53" s="120"/>
      <c r="CE53" s="116"/>
    </row>
    <row r="54" spans="1:83" s="6" customFormat="1" ht="15.5" x14ac:dyDescent="0.35">
      <c r="A54" s="115">
        <v>43</v>
      </c>
      <c r="B54" s="128" t="str">
        <f>HYPERLINK("https://sitonline.vs.ch/environnement/eaux_superficielles/fr/#/?locale=fr&amp;prelevement=SEN-679&amp;scale=4500","SEN-679")</f>
        <v>SEN-679</v>
      </c>
      <c r="C54" s="116"/>
      <c r="D54" s="116"/>
      <c r="E54" s="117">
        <v>2639160</v>
      </c>
      <c r="F54" s="117"/>
      <c r="G54" s="117">
        <v>1130555</v>
      </c>
      <c r="H54" s="117"/>
      <c r="I54" s="117">
        <v>1233</v>
      </c>
      <c r="J54" s="118"/>
      <c r="K54" s="119" t="s">
        <v>398</v>
      </c>
      <c r="L54" s="120"/>
      <c r="M54" s="120" t="s">
        <v>199</v>
      </c>
      <c r="N54" s="10"/>
      <c r="O54" s="10"/>
      <c r="P54" s="116"/>
      <c r="Q54" s="116" t="s">
        <v>360</v>
      </c>
      <c r="R54" s="121"/>
      <c r="S54" s="121"/>
      <c r="T54" s="122"/>
      <c r="U54" s="123"/>
      <c r="V54" s="121"/>
      <c r="W54" s="121"/>
      <c r="X54" s="122"/>
      <c r="Y54" s="123"/>
      <c r="Z54" s="121"/>
      <c r="AA54" s="124"/>
      <c r="AB54" s="116"/>
      <c r="AC54" s="116"/>
      <c r="AD54" s="116"/>
      <c r="AE54" s="116"/>
      <c r="AF54" s="116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6"/>
      <c r="BF54" s="126"/>
      <c r="BG54" s="125"/>
      <c r="BH54" s="125"/>
      <c r="BI54" s="118"/>
      <c r="BJ54" s="120"/>
      <c r="BK54" s="120"/>
      <c r="BL54" s="120"/>
      <c r="BM54" s="120"/>
      <c r="BN54" s="127"/>
      <c r="BO54" s="120"/>
      <c r="BP54" s="120"/>
      <c r="BQ54" s="120"/>
      <c r="BR54" s="120"/>
      <c r="BS54" s="127"/>
      <c r="BT54" s="120"/>
      <c r="BU54" s="120"/>
      <c r="BV54" s="120"/>
      <c r="BW54" s="120"/>
      <c r="BX54" s="127"/>
      <c r="BY54" s="120"/>
      <c r="BZ54" s="120"/>
      <c r="CA54" s="120"/>
      <c r="CB54" s="120"/>
      <c r="CC54" s="127"/>
      <c r="CD54" s="120"/>
      <c r="CE54" s="116"/>
    </row>
    <row r="55" spans="1:83" s="6" customFormat="1" ht="15.5" x14ac:dyDescent="0.35">
      <c r="A55" s="115">
        <v>44</v>
      </c>
      <c r="B55" s="128" t="str">
        <f>HYPERLINK("https://sitonline.vs.ch/environnement/eaux_superficielles/fr/#/?locale=fr&amp;prelevement=SEN-680&amp;scale=4500","SEN-680")</f>
        <v>SEN-680</v>
      </c>
      <c r="C55" s="116"/>
      <c r="D55" s="116"/>
      <c r="E55" s="117">
        <v>2639160</v>
      </c>
      <c r="F55" s="117"/>
      <c r="G55" s="117">
        <v>1130515</v>
      </c>
      <c r="H55" s="117"/>
      <c r="I55" s="117">
        <v>1208</v>
      </c>
      <c r="J55" s="118"/>
      <c r="K55" s="119" t="s">
        <v>398</v>
      </c>
      <c r="L55" s="120"/>
      <c r="M55" s="120" t="s">
        <v>199</v>
      </c>
      <c r="N55" s="10"/>
      <c r="O55" s="10"/>
      <c r="P55" s="116"/>
      <c r="Q55" s="116" t="s">
        <v>360</v>
      </c>
      <c r="R55" s="121"/>
      <c r="S55" s="121"/>
      <c r="T55" s="122"/>
      <c r="U55" s="123"/>
      <c r="V55" s="121"/>
      <c r="W55" s="121"/>
      <c r="X55" s="122"/>
      <c r="Y55" s="123"/>
      <c r="Z55" s="121"/>
      <c r="AA55" s="124"/>
      <c r="AB55" s="116"/>
      <c r="AC55" s="116"/>
      <c r="AD55" s="116"/>
      <c r="AE55" s="116"/>
      <c r="AF55" s="116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6"/>
      <c r="BF55" s="126"/>
      <c r="BG55" s="125"/>
      <c r="BH55" s="125"/>
      <c r="BI55" s="118"/>
      <c r="BJ55" s="120"/>
      <c r="BK55" s="120"/>
      <c r="BL55" s="120"/>
      <c r="BM55" s="120"/>
      <c r="BN55" s="127"/>
      <c r="BO55" s="120"/>
      <c r="BP55" s="120"/>
      <c r="BQ55" s="120"/>
      <c r="BR55" s="120"/>
      <c r="BS55" s="127"/>
      <c r="BT55" s="120"/>
      <c r="BU55" s="120"/>
      <c r="BV55" s="120"/>
      <c r="BW55" s="120"/>
      <c r="BX55" s="127"/>
      <c r="BY55" s="120"/>
      <c r="BZ55" s="120"/>
      <c r="CA55" s="120"/>
      <c r="CB55" s="120"/>
      <c r="CC55" s="127"/>
      <c r="CD55" s="120"/>
      <c r="CE55" s="116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55">
      <formula1>"Permanent,Temporaire"</formula1>
    </dataValidation>
    <dataValidation type="list" allowBlank="1" showInputMessage="1" showErrorMessage="1" sqref="P12:P55">
      <formula1>"Exploité,Non-exploité"</formula1>
    </dataValidation>
    <dataValidation type="list" allowBlank="1" showInputMessage="1" showErrorMessage="1" sqref="R12:R55">
      <formula1>"Autorisation,Concession,Autre"</formula1>
    </dataValidation>
    <dataValidation type="list" allowBlank="1" showInputMessage="1" showErrorMessage="1" sqref="W12:W55">
      <formula1>"Existant,Inexistant"</formula1>
    </dataValidation>
    <dataValidation type="list" allowBlank="1" showInputMessage="1" showErrorMessage="1" sqref="AB12:AB55">
      <formula1>"Dans un cours d'eau,Dans un plan d'eau (lac),Dans des eaux souterraines (source/nappe)"</formula1>
    </dataValidation>
    <dataValidation type="list" allowBlank="1" showInputMessage="1" showErrorMessage="1" sqref="AC12:AC55">
      <formula1>"Avec régulation,Sans régulation,Barrage,Pompage,Autre (à préciser)"</formula1>
    </dataValidation>
    <dataValidation type="list" allowBlank="1" showInputMessage="1" showErrorMessage="1" sqref="BK12:BK55 BP12:BP55 BU12:BU55 BZ12:BZ55">
      <formula1>"Oui,Non"</formula1>
    </dataValidation>
    <dataValidation type="list" allowBlank="1" showInputMessage="1" showErrorMessage="1" sqref="N12:N5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403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404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405</v>
      </c>
      <c r="M10" s="81" t="s">
        <v>232</v>
      </c>
      <c r="N10" s="70" t="s">
        <v>405</v>
      </c>
      <c r="O10" s="33" t="s">
        <v>290</v>
      </c>
      <c r="P10" s="70" t="s">
        <v>405</v>
      </c>
      <c r="Q10" s="83" t="s">
        <v>240</v>
      </c>
      <c r="R10" s="94" t="s">
        <v>405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405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405</v>
      </c>
      <c r="AC10" s="70" t="s">
        <v>405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405</v>
      </c>
      <c r="BL10" s="73" t="s">
        <v>271</v>
      </c>
      <c r="BM10" s="73" t="s">
        <v>406</v>
      </c>
      <c r="BN10" s="210"/>
      <c r="BO10" s="208"/>
      <c r="BP10" s="71" t="s">
        <v>405</v>
      </c>
      <c r="BQ10" s="73" t="s">
        <v>271</v>
      </c>
      <c r="BR10" s="73" t="s">
        <v>406</v>
      </c>
      <c r="BS10" s="210"/>
      <c r="BT10" s="208"/>
      <c r="BU10" s="71" t="s">
        <v>405</v>
      </c>
      <c r="BV10" s="73" t="s">
        <v>271</v>
      </c>
      <c r="BW10" s="73" t="s">
        <v>406</v>
      </c>
      <c r="BX10" s="210"/>
      <c r="BY10" s="208"/>
      <c r="BZ10" s="71" t="s">
        <v>405</v>
      </c>
      <c r="CA10" s="73" t="s">
        <v>271</v>
      </c>
      <c r="CB10" s="73" t="s">
        <v>406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HYPERLINK("https://sitonline.vs.ch/environnement/eaux_superficielles/fr/#/?locale=fr&amp;prelevement=SFH-195&amp;scale=4500","SFH-195")</f>
        <v>SFH-195</v>
      </c>
      <c r="C12" s="116"/>
      <c r="D12" s="116" t="s">
        <v>354</v>
      </c>
      <c r="E12" s="117">
        <v>2643600</v>
      </c>
      <c r="F12" s="117"/>
      <c r="G12" s="117">
        <v>1137200</v>
      </c>
      <c r="H12" s="117"/>
      <c r="I12" s="117">
        <v>1443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HYPERLINK("https://sitonline.vs.ch/environnement/eaux_superficielles/fr/#/?locale=fr&amp;prelevement=SFH-197&amp;scale=4500","SFH-197")</f>
        <v>SFH-197</v>
      </c>
      <c r="C13" s="116"/>
      <c r="D13" s="116" t="s">
        <v>357</v>
      </c>
      <c r="E13" s="117">
        <v>2642312</v>
      </c>
      <c r="F13" s="117"/>
      <c r="G13" s="117">
        <v>1131430</v>
      </c>
      <c r="H13" s="117"/>
      <c r="I13" s="117">
        <v>845</v>
      </c>
      <c r="J13" s="118"/>
      <c r="K13" s="119" t="s">
        <v>357</v>
      </c>
      <c r="L13" s="120"/>
      <c r="M13" s="120" t="s">
        <v>285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HYPERLINK("https://sitonline.vs.ch/environnement/eaux_superficielles/fr/#/?locale=fr&amp;prelevement=SEN-1117&amp;scale=4500","SEN-1117")</f>
        <v>SEN-1117</v>
      </c>
      <c r="C14" s="116"/>
      <c r="D14" s="116"/>
      <c r="E14" s="117">
        <v>2635341</v>
      </c>
      <c r="F14" s="117"/>
      <c r="G14" s="117">
        <v>1132391</v>
      </c>
      <c r="H14" s="117"/>
      <c r="I14" s="117">
        <v>2081</v>
      </c>
      <c r="J14" s="118"/>
      <c r="K14" s="119" t="s">
        <v>359</v>
      </c>
      <c r="L14" s="120"/>
      <c r="M14" s="120" t="s">
        <v>284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HYPERLINK("https://sitonline.vs.ch/environnement/eaux_superficielles/fr/#/?locale=fr&amp;prelevement=SEN-1118&amp;scale=4500","SEN-1118")</f>
        <v>SEN-1118</v>
      </c>
      <c r="C15" s="116"/>
      <c r="D15" s="116"/>
      <c r="E15" s="117">
        <v>2635370</v>
      </c>
      <c r="F15" s="117"/>
      <c r="G15" s="117">
        <v>1132374</v>
      </c>
      <c r="H15" s="117"/>
      <c r="I15" s="117">
        <v>2101</v>
      </c>
      <c r="J15" s="118"/>
      <c r="K15" s="119" t="s">
        <v>359</v>
      </c>
      <c r="L15" s="120"/>
      <c r="M15" s="120" t="s">
        <v>284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HYPERLINK("https://sitonline.vs.ch/environnement/eaux_superficielles/fr/#/?locale=fr&amp;prelevement=SEN-1132&amp;scale=4500","SEN-1132")</f>
        <v>SEN-1132</v>
      </c>
      <c r="C16" s="116"/>
      <c r="D16" s="116"/>
      <c r="E16" s="117">
        <v>2640716</v>
      </c>
      <c r="F16" s="117"/>
      <c r="G16" s="117">
        <v>1134640</v>
      </c>
      <c r="H16" s="117"/>
      <c r="I16" s="117">
        <v>1724</v>
      </c>
      <c r="J16" s="118"/>
      <c r="K16" s="119" t="s">
        <v>361</v>
      </c>
      <c r="L16" s="120"/>
      <c r="M16" s="120" t="s">
        <v>284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HYPERLINK("https://sitonline.vs.ch/environnement/eaux_superficielles/fr/#/?locale=fr&amp;prelevement=SEN-1166&amp;scale=4500","SEN-1166")</f>
        <v>SEN-1166</v>
      </c>
      <c r="C17" s="116"/>
      <c r="D17" s="116"/>
      <c r="E17" s="117">
        <v>2641105</v>
      </c>
      <c r="F17" s="117"/>
      <c r="G17" s="117">
        <v>1137710</v>
      </c>
      <c r="H17" s="117"/>
      <c r="I17" s="117">
        <v>2449</v>
      </c>
      <c r="J17" s="118"/>
      <c r="K17" s="119" t="s">
        <v>362</v>
      </c>
      <c r="L17" s="120"/>
      <c r="M17" s="120" t="s">
        <v>284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HYPERLINK("https://sitonline.vs.ch/environnement/eaux_superficielles/fr/#/?locale=fr&amp;prelevement=SEN-1167&amp;scale=4500","SEN-1167")</f>
        <v>SEN-1167</v>
      </c>
      <c r="C18" s="116"/>
      <c r="D18" s="116"/>
      <c r="E18" s="117">
        <v>2641380</v>
      </c>
      <c r="F18" s="117"/>
      <c r="G18" s="117">
        <v>1137581</v>
      </c>
      <c r="H18" s="117"/>
      <c r="I18" s="117">
        <v>2419</v>
      </c>
      <c r="J18" s="118"/>
      <c r="K18" s="119" t="s">
        <v>363</v>
      </c>
      <c r="L18" s="120"/>
      <c r="M18" s="120" t="s">
        <v>284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HYPERLINK("https://sitonline.vs.ch/environnement/eaux_superficielles/fr/#/?locale=fr&amp;prelevement=SEN-1168&amp;scale=4500","SEN-1168")</f>
        <v>SEN-1168</v>
      </c>
      <c r="C19" s="116"/>
      <c r="D19" s="116"/>
      <c r="E19" s="117">
        <v>2640735</v>
      </c>
      <c r="F19" s="117"/>
      <c r="G19" s="117">
        <v>1134626</v>
      </c>
      <c r="H19" s="117"/>
      <c r="I19" s="117">
        <v>1712</v>
      </c>
      <c r="J19" s="118"/>
      <c r="K19" s="119" t="s">
        <v>361</v>
      </c>
      <c r="L19" s="120"/>
      <c r="M19" s="120" t="s">
        <v>284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HYPERLINK("https://sitonline.vs.ch/environnement/eaux_superficielles/fr/#/?locale=fr&amp;prelevement=SEN-1283&amp;scale=4500","SEN-1283")</f>
        <v>SEN-1283</v>
      </c>
      <c r="C20" s="116"/>
      <c r="D20" s="116" t="s">
        <v>364</v>
      </c>
      <c r="E20" s="117">
        <v>2642218</v>
      </c>
      <c r="F20" s="117"/>
      <c r="G20" s="117">
        <v>1134355</v>
      </c>
      <c r="H20" s="117"/>
      <c r="I20" s="117">
        <v>1335</v>
      </c>
      <c r="J20" s="118"/>
      <c r="K20" s="119" t="s">
        <v>365</v>
      </c>
      <c r="L20" s="120"/>
      <c r="M20" s="120" t="s">
        <v>288</v>
      </c>
      <c r="N20" s="10"/>
      <c r="O20" s="10"/>
      <c r="P20" s="116"/>
      <c r="Q20" s="116" t="s">
        <v>366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HYPERLINK("https://sitonline.vs.ch/environnement/eaux_superficielles/fr/#/?locale=fr&amp;prelevement=SEN-1297&amp;scale=4500","SEN-1297")</f>
        <v>SEN-1297</v>
      </c>
      <c r="C21" s="116"/>
      <c r="D21" s="116" t="s">
        <v>367</v>
      </c>
      <c r="E21" s="117">
        <v>2641661</v>
      </c>
      <c r="F21" s="117"/>
      <c r="G21" s="117">
        <v>1133302</v>
      </c>
      <c r="H21" s="117"/>
      <c r="I21" s="117">
        <v>1155</v>
      </c>
      <c r="J21" s="118"/>
      <c r="K21" s="119" t="s">
        <v>357</v>
      </c>
      <c r="L21" s="120"/>
      <c r="M21" s="120" t="s">
        <v>286</v>
      </c>
      <c r="N21" s="10"/>
      <c r="O21" s="10"/>
      <c r="P21" s="116"/>
      <c r="Q21" s="116" t="s">
        <v>368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HYPERLINK("https://sitonline.vs.ch/environnement/eaux_superficielles/fr/#/?locale=fr&amp;prelevement=SEN-1298&amp;scale=4500","SEN-1298")</f>
        <v>SEN-1298</v>
      </c>
      <c r="C22" s="116"/>
      <c r="D22" s="116" t="s">
        <v>369</v>
      </c>
      <c r="E22" s="117">
        <v>2641844</v>
      </c>
      <c r="F22" s="117"/>
      <c r="G22" s="117">
        <v>1132903</v>
      </c>
      <c r="H22" s="117"/>
      <c r="I22" s="117">
        <v>1080</v>
      </c>
      <c r="J22" s="118"/>
      <c r="K22" s="119" t="s">
        <v>357</v>
      </c>
      <c r="L22" s="120"/>
      <c r="M22" s="120" t="s">
        <v>284</v>
      </c>
      <c r="N22" s="10"/>
      <c r="O22" s="10"/>
      <c r="P22" s="116"/>
      <c r="Q22" s="116" t="s">
        <v>368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HYPERLINK("https://sitonline.vs.ch/environnement/eaux_superficielles/fr/#/?locale=fr&amp;prelevement=SEN-1309&amp;scale=4500","SEN-1309")</f>
        <v>SEN-1309</v>
      </c>
      <c r="C23" s="116"/>
      <c r="D23" s="116" t="s">
        <v>370</v>
      </c>
      <c r="E23" s="117">
        <v>2639494</v>
      </c>
      <c r="F23" s="117"/>
      <c r="G23" s="117">
        <v>1129122</v>
      </c>
      <c r="H23" s="117"/>
      <c r="I23" s="117">
        <v>900</v>
      </c>
      <c r="J23" s="118"/>
      <c r="K23" s="119" t="s">
        <v>371</v>
      </c>
      <c r="L23" s="120"/>
      <c r="M23" s="120" t="s">
        <v>288</v>
      </c>
      <c r="N23" s="10"/>
      <c r="O23" s="10"/>
      <c r="P23" s="116"/>
      <c r="Q23" s="116" t="s">
        <v>372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HYPERLINK("https://sitonline.vs.ch/environnement/eaux_superficielles/fr/#/?locale=fr&amp;prelevement=SEN-312&amp;scale=4500","SEN-312")</f>
        <v>SEN-312</v>
      </c>
      <c r="C24" s="116"/>
      <c r="D24" s="116" t="s">
        <v>373</v>
      </c>
      <c r="E24" s="117">
        <v>2642036</v>
      </c>
      <c r="F24" s="117"/>
      <c r="G24" s="117">
        <v>1132463</v>
      </c>
      <c r="H24" s="117"/>
      <c r="I24" s="117">
        <v>1150</v>
      </c>
      <c r="J24" s="118"/>
      <c r="K24" s="119" t="s">
        <v>357</v>
      </c>
      <c r="L24" s="120"/>
      <c r="M24" s="120" t="s">
        <v>286</v>
      </c>
      <c r="N24" s="10"/>
      <c r="O24" s="10"/>
      <c r="P24" s="116"/>
      <c r="Q24" s="116" t="s">
        <v>374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HYPERLINK("https://sitonline.vs.ch/environnement/eaux_superficielles/fr/#/?locale=fr&amp;prelevement=SEN-314&amp;scale=4500","SEN-314")</f>
        <v>SEN-314</v>
      </c>
      <c r="C25" s="116"/>
      <c r="D25" s="116" t="s">
        <v>375</v>
      </c>
      <c r="E25" s="117">
        <v>2641940</v>
      </c>
      <c r="F25" s="117"/>
      <c r="G25" s="117">
        <v>1131854</v>
      </c>
      <c r="H25" s="117"/>
      <c r="I25" s="117">
        <v>950</v>
      </c>
      <c r="J25" s="118"/>
      <c r="K25" s="119" t="s">
        <v>357</v>
      </c>
      <c r="L25" s="120"/>
      <c r="M25" s="120" t="s">
        <v>286</v>
      </c>
      <c r="N25" s="10"/>
      <c r="O25" s="10"/>
      <c r="P25" s="116"/>
      <c r="Q25" s="116" t="s">
        <v>374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HYPERLINK("https://sitonline.vs.ch/environnement/eaux_superficielles/fr/#/?locale=fr&amp;prelevement=SEN-250&amp;scale=4500","SEN-250")</f>
        <v>SEN-250</v>
      </c>
      <c r="C26" s="116"/>
      <c r="D26" s="116" t="s">
        <v>376</v>
      </c>
      <c r="E26" s="117">
        <v>2638951</v>
      </c>
      <c r="F26" s="117"/>
      <c r="G26" s="117">
        <v>1130967</v>
      </c>
      <c r="H26" s="117"/>
      <c r="I26" s="117">
        <v>1327</v>
      </c>
      <c r="J26" s="118"/>
      <c r="K26" s="119" t="s">
        <v>371</v>
      </c>
      <c r="L26" s="120"/>
      <c r="M26" s="120" t="s">
        <v>286</v>
      </c>
      <c r="N26" s="10"/>
      <c r="O26" s="10"/>
      <c r="P26" s="116"/>
      <c r="Q26" s="116" t="s">
        <v>377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HYPERLINK("https://sitonline.vs.ch/environnement/eaux_superficielles/fr/#/?locale=fr&amp;prelevement=SEN-254&amp;scale=4500","SEN-254")</f>
        <v>SEN-254</v>
      </c>
      <c r="C27" s="116"/>
      <c r="D27" s="116" t="s">
        <v>378</v>
      </c>
      <c r="E27" s="117">
        <v>2640212</v>
      </c>
      <c r="F27" s="117"/>
      <c r="G27" s="117">
        <v>1137057</v>
      </c>
      <c r="H27" s="117"/>
      <c r="I27" s="117">
        <v>2519</v>
      </c>
      <c r="J27" s="118"/>
      <c r="K27" s="119" t="s">
        <v>379</v>
      </c>
      <c r="L27" s="120"/>
      <c r="M27" s="120" t="s">
        <v>286</v>
      </c>
      <c r="N27" s="10"/>
      <c r="O27" s="10"/>
      <c r="P27" s="116"/>
      <c r="Q27" s="116"/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HYPERLINK("https://sitonline.vs.ch/environnement/eaux_superficielles/fr/#/?locale=fr&amp;prelevement=SEN-307&amp;scale=4500","SEN-307")</f>
        <v>SEN-307</v>
      </c>
      <c r="C28" s="116"/>
      <c r="D28" s="116" t="s">
        <v>380</v>
      </c>
      <c r="E28" s="117">
        <v>2640198</v>
      </c>
      <c r="F28" s="117"/>
      <c r="G28" s="117">
        <v>1136800</v>
      </c>
      <c r="H28" s="117"/>
      <c r="I28" s="117">
        <v>2100</v>
      </c>
      <c r="J28" s="118"/>
      <c r="K28" s="119" t="s">
        <v>357</v>
      </c>
      <c r="L28" s="120"/>
      <c r="M28" s="120" t="s">
        <v>286</v>
      </c>
      <c r="N28" s="10"/>
      <c r="O28" s="10"/>
      <c r="P28" s="116"/>
      <c r="Q28" s="116" t="s">
        <v>374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HYPERLINK("https://sitonline.vs.ch/environnement/eaux_superficielles/fr/#/?locale=fr&amp;prelevement=SEN-308&amp;scale=4500","SEN-308")</f>
        <v>SEN-308</v>
      </c>
      <c r="C29" s="116"/>
      <c r="D29" s="116" t="s">
        <v>381</v>
      </c>
      <c r="E29" s="117">
        <v>2641860</v>
      </c>
      <c r="F29" s="117"/>
      <c r="G29" s="117">
        <v>1132816</v>
      </c>
      <c r="H29" s="117"/>
      <c r="I29" s="117">
        <v>1057</v>
      </c>
      <c r="J29" s="118"/>
      <c r="K29" s="119" t="s">
        <v>357</v>
      </c>
      <c r="L29" s="120"/>
      <c r="M29" s="120" t="s">
        <v>286</v>
      </c>
      <c r="N29" s="10"/>
      <c r="O29" s="10"/>
      <c r="P29" s="116"/>
      <c r="Q29" s="116" t="s">
        <v>374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HYPERLINK("https://sitonline.vs.ch/environnement/eaux_superficielles/fr/#/?locale=fr&amp;prelevement=SEN-315&amp;scale=4500","SEN-315")</f>
        <v>SEN-315</v>
      </c>
      <c r="C30" s="116"/>
      <c r="D30" s="116" t="s">
        <v>382</v>
      </c>
      <c r="E30" s="117">
        <v>2639085</v>
      </c>
      <c r="F30" s="117"/>
      <c r="G30" s="117">
        <v>1130610</v>
      </c>
      <c r="H30" s="117"/>
      <c r="I30" s="117">
        <v>1240</v>
      </c>
      <c r="J30" s="118"/>
      <c r="K30" s="119" t="s">
        <v>383</v>
      </c>
      <c r="L30" s="120"/>
      <c r="M30" s="120" t="s">
        <v>286</v>
      </c>
      <c r="N30" s="10"/>
      <c r="O30" s="10"/>
      <c r="P30" s="116"/>
      <c r="Q30" s="116" t="s">
        <v>384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HYPERLINK("https://sitonline.vs.ch/environnement/eaux_superficielles/fr/#/?locale=fr&amp;prelevement=SEN-316&amp;scale=4500","SEN-316")</f>
        <v>SEN-316</v>
      </c>
      <c r="C31" s="116"/>
      <c r="D31" s="116" t="s">
        <v>385</v>
      </c>
      <c r="E31" s="117">
        <v>2638930</v>
      </c>
      <c r="F31" s="117"/>
      <c r="G31" s="117">
        <v>1131032</v>
      </c>
      <c r="H31" s="117"/>
      <c r="I31" s="117">
        <v>1330</v>
      </c>
      <c r="J31" s="118"/>
      <c r="K31" s="119" t="s">
        <v>371</v>
      </c>
      <c r="L31" s="120"/>
      <c r="M31" s="120" t="s">
        <v>286</v>
      </c>
      <c r="N31" s="10"/>
      <c r="O31" s="10"/>
      <c r="P31" s="116"/>
      <c r="Q31" s="116" t="s">
        <v>372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HYPERLINK("https://sitonline.vs.ch/environnement/eaux_superficielles/fr/#/?locale=fr&amp;prelevement=SEN-318&amp;scale=4500","SEN-318")</f>
        <v>SEN-318</v>
      </c>
      <c r="C32" s="116"/>
      <c r="D32" s="116" t="s">
        <v>386</v>
      </c>
      <c r="E32" s="117">
        <v>2638510</v>
      </c>
      <c r="F32" s="117"/>
      <c r="G32" s="117">
        <v>1132390</v>
      </c>
      <c r="H32" s="117"/>
      <c r="I32" s="117">
        <v>1540</v>
      </c>
      <c r="J32" s="118"/>
      <c r="K32" s="119" t="s">
        <v>371</v>
      </c>
      <c r="L32" s="120"/>
      <c r="M32" s="120" t="s">
        <v>286</v>
      </c>
      <c r="N32" s="10"/>
      <c r="O32" s="10"/>
      <c r="P32" s="116"/>
      <c r="Q32" s="116" t="s">
        <v>387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HYPERLINK("https://sitonline.vs.ch/environnement/eaux_superficielles/fr/#/?locale=fr&amp;prelevement=SEN-319&amp;scale=4500","SEN-319")</f>
        <v>SEN-319</v>
      </c>
      <c r="C33" s="116"/>
      <c r="D33" s="116" t="s">
        <v>388</v>
      </c>
      <c r="E33" s="117">
        <v>2638582</v>
      </c>
      <c r="F33" s="117"/>
      <c r="G33" s="117">
        <v>1132024</v>
      </c>
      <c r="H33" s="117"/>
      <c r="I33" s="117">
        <v>1480</v>
      </c>
      <c r="J33" s="118"/>
      <c r="K33" s="119" t="s">
        <v>371</v>
      </c>
      <c r="L33" s="120"/>
      <c r="M33" s="120" t="s">
        <v>286</v>
      </c>
      <c r="N33" s="10"/>
      <c r="O33" s="10"/>
      <c r="P33" s="116"/>
      <c r="Q33" s="116" t="s">
        <v>389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HYPERLINK("https://sitonline.vs.ch/environnement/eaux_superficielles/fr/#/?locale=fr&amp;prelevement=SEN-323&amp;scale=4500","SEN-323")</f>
        <v>SEN-323</v>
      </c>
      <c r="C34" s="116"/>
      <c r="D34" s="116" t="s">
        <v>390</v>
      </c>
      <c r="E34" s="117">
        <v>2638902</v>
      </c>
      <c r="F34" s="117"/>
      <c r="G34" s="117">
        <v>1130248</v>
      </c>
      <c r="H34" s="117"/>
      <c r="I34" s="117">
        <v>1365</v>
      </c>
      <c r="J34" s="118"/>
      <c r="K34" s="119" t="s">
        <v>391</v>
      </c>
      <c r="L34" s="120"/>
      <c r="M34" s="120" t="s">
        <v>286</v>
      </c>
      <c r="N34" s="10"/>
      <c r="O34" s="10"/>
      <c r="P34" s="116"/>
      <c r="Q34" s="116" t="s">
        <v>389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HYPERLINK("https://sitonline.vs.ch/environnement/eaux_superficielles/fr/#/?locale=fr&amp;prelevement=SEN-325&amp;scale=4500","SEN-325")</f>
        <v>SEN-325</v>
      </c>
      <c r="C35" s="116"/>
      <c r="D35" s="116" t="s">
        <v>392</v>
      </c>
      <c r="E35" s="117">
        <v>2638979</v>
      </c>
      <c r="F35" s="117"/>
      <c r="G35" s="117">
        <v>1130207</v>
      </c>
      <c r="H35" s="117"/>
      <c r="I35" s="117">
        <v>1330</v>
      </c>
      <c r="J35" s="118"/>
      <c r="K35" s="119" t="s">
        <v>391</v>
      </c>
      <c r="L35" s="120"/>
      <c r="M35" s="120" t="s">
        <v>286</v>
      </c>
      <c r="N35" s="10"/>
      <c r="O35" s="10"/>
      <c r="P35" s="116"/>
      <c r="Q35" s="116" t="s">
        <v>389</v>
      </c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HYPERLINK("https://sitonline.vs.ch/environnement/eaux_superficielles/fr/#/?locale=fr&amp;prelevement=SEN-329&amp;scale=4500","SEN-329")</f>
        <v>SEN-329</v>
      </c>
      <c r="C36" s="116"/>
      <c r="D36" s="116" t="s">
        <v>393</v>
      </c>
      <c r="E36" s="117">
        <v>2638951</v>
      </c>
      <c r="F36" s="117"/>
      <c r="G36" s="117">
        <v>1130967</v>
      </c>
      <c r="H36" s="117"/>
      <c r="I36" s="117">
        <v>1327</v>
      </c>
      <c r="J36" s="118"/>
      <c r="K36" s="119" t="s">
        <v>394</v>
      </c>
      <c r="L36" s="120"/>
      <c r="M36" s="120" t="s">
        <v>286</v>
      </c>
      <c r="N36" s="10"/>
      <c r="O36" s="10"/>
      <c r="P36" s="116"/>
      <c r="Q36" s="116" t="s">
        <v>389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HYPERLINK("https://sitonline.vs.ch/environnement/eaux_superficielles/fr/#/?locale=fr&amp;prelevement=SEN-331&amp;scale=4500","SEN-331")</f>
        <v>SEN-331</v>
      </c>
      <c r="C37" s="116"/>
      <c r="D37" s="116" t="s">
        <v>395</v>
      </c>
      <c r="E37" s="117">
        <v>2638997</v>
      </c>
      <c r="F37" s="117"/>
      <c r="G37" s="117">
        <v>1130677</v>
      </c>
      <c r="H37" s="117"/>
      <c r="I37" s="117">
        <v>1290</v>
      </c>
      <c r="J37" s="118"/>
      <c r="K37" s="119" t="s">
        <v>396</v>
      </c>
      <c r="L37" s="120"/>
      <c r="M37" s="120" t="s">
        <v>286</v>
      </c>
      <c r="N37" s="10"/>
      <c r="O37" s="10"/>
      <c r="P37" s="116"/>
      <c r="Q37" s="116" t="s">
        <v>389</v>
      </c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HYPERLINK("https://sitonline.vs.ch/environnement/eaux_superficielles/fr/#/?locale=fr&amp;prelevement=SEN-333&amp;scale=4500","SEN-333")</f>
        <v>SEN-333</v>
      </c>
      <c r="C38" s="116"/>
      <c r="D38" s="116" t="s">
        <v>397</v>
      </c>
      <c r="E38" s="117">
        <v>2639060</v>
      </c>
      <c r="F38" s="117"/>
      <c r="G38" s="117">
        <v>1130630</v>
      </c>
      <c r="H38" s="117"/>
      <c r="I38" s="117">
        <v>1250</v>
      </c>
      <c r="J38" s="118"/>
      <c r="K38" s="119" t="s">
        <v>371</v>
      </c>
      <c r="L38" s="120"/>
      <c r="M38" s="120" t="s">
        <v>286</v>
      </c>
      <c r="N38" s="10"/>
      <c r="O38" s="10"/>
      <c r="P38" s="116"/>
      <c r="Q38" s="116" t="s">
        <v>389</v>
      </c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HYPERLINK("https://sitonline.vs.ch/environnement/eaux_superficielles/fr/#/?locale=fr&amp;prelevement=SEN-682&amp;scale=4500","SEN-682")</f>
        <v>SEN-682</v>
      </c>
      <c r="C39" s="116"/>
      <c r="D39" s="116"/>
      <c r="E39" s="117">
        <v>2638590</v>
      </c>
      <c r="F39" s="117"/>
      <c r="G39" s="117">
        <v>1132180</v>
      </c>
      <c r="H39" s="117"/>
      <c r="I39" s="117">
        <v>1502</v>
      </c>
      <c r="J39" s="118"/>
      <c r="K39" s="119" t="s">
        <v>398</v>
      </c>
      <c r="L39" s="120"/>
      <c r="M39" s="120" t="s">
        <v>284</v>
      </c>
      <c r="N39" s="10"/>
      <c r="O39" s="10"/>
      <c r="P39" s="116"/>
      <c r="Q39" s="116" t="s">
        <v>360</v>
      </c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115">
        <v>29</v>
      </c>
      <c r="B40" s="128" t="str">
        <f>HYPERLINK("https://sitonline.vs.ch/environnement/eaux_superficielles/fr/#/?locale=fr&amp;prelevement=SEN-683&amp;scale=4500","SEN-683")</f>
        <v>SEN-683</v>
      </c>
      <c r="C40" s="116"/>
      <c r="D40" s="116"/>
      <c r="E40" s="117">
        <v>2638965</v>
      </c>
      <c r="F40" s="117"/>
      <c r="G40" s="117">
        <v>1131100</v>
      </c>
      <c r="H40" s="117"/>
      <c r="I40" s="117">
        <v>1363</v>
      </c>
      <c r="J40" s="118"/>
      <c r="K40" s="119" t="s">
        <v>398</v>
      </c>
      <c r="L40" s="120"/>
      <c r="M40" s="120" t="s">
        <v>284</v>
      </c>
      <c r="N40" s="10"/>
      <c r="O40" s="10"/>
      <c r="P40" s="116"/>
      <c r="Q40" s="116" t="s">
        <v>360</v>
      </c>
      <c r="R40" s="121"/>
      <c r="S40" s="121"/>
      <c r="T40" s="122"/>
      <c r="U40" s="123"/>
      <c r="V40" s="121"/>
      <c r="W40" s="121"/>
      <c r="X40" s="122"/>
      <c r="Y40" s="123"/>
      <c r="Z40" s="121"/>
      <c r="AA40" s="124"/>
      <c r="AB40" s="116"/>
      <c r="AC40" s="116"/>
      <c r="AD40" s="116"/>
      <c r="AE40" s="116"/>
      <c r="AF40" s="11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6"/>
      <c r="BG40" s="125"/>
      <c r="BH40" s="125"/>
      <c r="BI40" s="118"/>
      <c r="BJ40" s="120"/>
      <c r="BK40" s="120"/>
      <c r="BL40" s="120"/>
      <c r="BM40" s="120"/>
      <c r="BN40" s="127"/>
      <c r="BO40" s="120"/>
      <c r="BP40" s="120"/>
      <c r="BQ40" s="120"/>
      <c r="BR40" s="120"/>
      <c r="BS40" s="127"/>
      <c r="BT40" s="120"/>
      <c r="BU40" s="120"/>
      <c r="BV40" s="120"/>
      <c r="BW40" s="120"/>
      <c r="BX40" s="127"/>
      <c r="BY40" s="120"/>
      <c r="BZ40" s="120"/>
      <c r="CA40" s="120"/>
      <c r="CB40" s="120"/>
      <c r="CC40" s="127"/>
      <c r="CD40" s="120"/>
      <c r="CE40" s="116"/>
    </row>
    <row r="41" spans="1:83" s="6" customFormat="1" ht="15.5" x14ac:dyDescent="0.35">
      <c r="A41" s="115">
        <v>30</v>
      </c>
      <c r="B41" s="128" t="str">
        <f>HYPERLINK("https://sitonline.vs.ch/environnement/eaux_superficielles/fr/#/?locale=fr&amp;prelevement=SEN-684&amp;scale=4500","SEN-684")</f>
        <v>SEN-684</v>
      </c>
      <c r="C41" s="116"/>
      <c r="D41" s="116"/>
      <c r="E41" s="117">
        <v>2638220</v>
      </c>
      <c r="F41" s="117"/>
      <c r="G41" s="117">
        <v>1130060</v>
      </c>
      <c r="H41" s="117"/>
      <c r="I41" s="117">
        <v>1538</v>
      </c>
      <c r="J41" s="118"/>
      <c r="K41" s="119" t="s">
        <v>399</v>
      </c>
      <c r="L41" s="120"/>
      <c r="M41" s="120" t="s">
        <v>284</v>
      </c>
      <c r="N41" s="10"/>
      <c r="O41" s="10"/>
      <c r="P41" s="116"/>
      <c r="Q41" s="116" t="s">
        <v>360</v>
      </c>
      <c r="R41" s="121"/>
      <c r="S41" s="121"/>
      <c r="T41" s="122"/>
      <c r="U41" s="123"/>
      <c r="V41" s="121"/>
      <c r="W41" s="121"/>
      <c r="X41" s="122"/>
      <c r="Y41" s="123"/>
      <c r="Z41" s="121"/>
      <c r="AA41" s="124"/>
      <c r="AB41" s="116"/>
      <c r="AC41" s="116"/>
      <c r="AD41" s="116"/>
      <c r="AE41" s="116"/>
      <c r="AF41" s="11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26"/>
      <c r="BG41" s="125"/>
      <c r="BH41" s="125"/>
      <c r="BI41" s="118"/>
      <c r="BJ41" s="120"/>
      <c r="BK41" s="120"/>
      <c r="BL41" s="120"/>
      <c r="BM41" s="120"/>
      <c r="BN41" s="127"/>
      <c r="BO41" s="120"/>
      <c r="BP41" s="120"/>
      <c r="BQ41" s="120"/>
      <c r="BR41" s="120"/>
      <c r="BS41" s="127"/>
      <c r="BT41" s="120"/>
      <c r="BU41" s="120"/>
      <c r="BV41" s="120"/>
      <c r="BW41" s="120"/>
      <c r="BX41" s="127"/>
      <c r="BY41" s="120"/>
      <c r="BZ41" s="120"/>
      <c r="CA41" s="120"/>
      <c r="CB41" s="120"/>
      <c r="CC41" s="127"/>
      <c r="CD41" s="120"/>
      <c r="CE41" s="116"/>
    </row>
    <row r="42" spans="1:83" s="6" customFormat="1" ht="15.5" x14ac:dyDescent="0.35">
      <c r="A42" s="115">
        <v>31</v>
      </c>
      <c r="B42" s="128" t="str">
        <f>HYPERLINK("https://sitonline.vs.ch/environnement/eaux_superficielles/fr/#/?locale=fr&amp;prelevement=SEN-689&amp;scale=4500","SEN-689")</f>
        <v>SEN-689</v>
      </c>
      <c r="C42" s="116"/>
      <c r="D42" s="116"/>
      <c r="E42" s="117">
        <v>2636490</v>
      </c>
      <c r="F42" s="117"/>
      <c r="G42" s="117">
        <v>1130060</v>
      </c>
      <c r="H42" s="117"/>
      <c r="I42" s="117">
        <v>1663</v>
      </c>
      <c r="J42" s="118"/>
      <c r="K42" s="119" t="s">
        <v>400</v>
      </c>
      <c r="L42" s="120"/>
      <c r="M42" s="120" t="s">
        <v>284</v>
      </c>
      <c r="N42" s="10"/>
      <c r="O42" s="10"/>
      <c r="P42" s="116"/>
      <c r="Q42" s="116" t="s">
        <v>360</v>
      </c>
      <c r="R42" s="121"/>
      <c r="S42" s="121"/>
      <c r="T42" s="122"/>
      <c r="U42" s="123"/>
      <c r="V42" s="121"/>
      <c r="W42" s="121"/>
      <c r="X42" s="122"/>
      <c r="Y42" s="123"/>
      <c r="Z42" s="121"/>
      <c r="AA42" s="124"/>
      <c r="AB42" s="116"/>
      <c r="AC42" s="116"/>
      <c r="AD42" s="116"/>
      <c r="AE42" s="116"/>
      <c r="AF42" s="116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  <c r="BF42" s="126"/>
      <c r="BG42" s="125"/>
      <c r="BH42" s="125"/>
      <c r="BI42" s="118"/>
      <c r="BJ42" s="120"/>
      <c r="BK42" s="120"/>
      <c r="BL42" s="120"/>
      <c r="BM42" s="120"/>
      <c r="BN42" s="127"/>
      <c r="BO42" s="120"/>
      <c r="BP42" s="120"/>
      <c r="BQ42" s="120"/>
      <c r="BR42" s="120"/>
      <c r="BS42" s="127"/>
      <c r="BT42" s="120"/>
      <c r="BU42" s="120"/>
      <c r="BV42" s="120"/>
      <c r="BW42" s="120"/>
      <c r="BX42" s="127"/>
      <c r="BY42" s="120"/>
      <c r="BZ42" s="120"/>
      <c r="CA42" s="120"/>
      <c r="CB42" s="120"/>
      <c r="CC42" s="127"/>
      <c r="CD42" s="120"/>
      <c r="CE42" s="116"/>
    </row>
    <row r="43" spans="1:83" s="6" customFormat="1" ht="15.5" x14ac:dyDescent="0.35">
      <c r="A43" s="115">
        <v>32</v>
      </c>
      <c r="B43" s="128" t="str">
        <f>HYPERLINK("https://sitonline.vs.ch/environnement/eaux_superficielles/fr/#/?locale=fr&amp;prelevement=SEN-690&amp;scale=4500","SEN-690")</f>
        <v>SEN-690</v>
      </c>
      <c r="C43" s="116"/>
      <c r="D43" s="116"/>
      <c r="E43" s="117">
        <v>2636620</v>
      </c>
      <c r="F43" s="117"/>
      <c r="G43" s="117">
        <v>1130080</v>
      </c>
      <c r="H43" s="117"/>
      <c r="I43" s="117">
        <v>1668</v>
      </c>
      <c r="J43" s="118"/>
      <c r="K43" s="119" t="s">
        <v>400</v>
      </c>
      <c r="L43" s="120"/>
      <c r="M43" s="120" t="s">
        <v>284</v>
      </c>
      <c r="N43" s="10"/>
      <c r="O43" s="10"/>
      <c r="P43" s="116"/>
      <c r="Q43" s="116" t="s">
        <v>360</v>
      </c>
      <c r="R43" s="121"/>
      <c r="S43" s="121"/>
      <c r="T43" s="122"/>
      <c r="U43" s="123"/>
      <c r="V43" s="121"/>
      <c r="W43" s="121"/>
      <c r="X43" s="122"/>
      <c r="Y43" s="123"/>
      <c r="Z43" s="121"/>
      <c r="AA43" s="124"/>
      <c r="AB43" s="116"/>
      <c r="AC43" s="116"/>
      <c r="AD43" s="116"/>
      <c r="AE43" s="116"/>
      <c r="AF43" s="116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6"/>
      <c r="BF43" s="126"/>
      <c r="BG43" s="125"/>
      <c r="BH43" s="125"/>
      <c r="BI43" s="118"/>
      <c r="BJ43" s="120"/>
      <c r="BK43" s="120"/>
      <c r="BL43" s="120"/>
      <c r="BM43" s="120"/>
      <c r="BN43" s="127"/>
      <c r="BO43" s="120"/>
      <c r="BP43" s="120"/>
      <c r="BQ43" s="120"/>
      <c r="BR43" s="120"/>
      <c r="BS43" s="127"/>
      <c r="BT43" s="120"/>
      <c r="BU43" s="120"/>
      <c r="BV43" s="120"/>
      <c r="BW43" s="120"/>
      <c r="BX43" s="127"/>
      <c r="BY43" s="120"/>
      <c r="BZ43" s="120"/>
      <c r="CA43" s="120"/>
      <c r="CB43" s="120"/>
      <c r="CC43" s="127"/>
      <c r="CD43" s="120"/>
      <c r="CE43" s="116"/>
    </row>
    <row r="44" spans="1:83" s="6" customFormat="1" ht="15.5" x14ac:dyDescent="0.35">
      <c r="A44" s="115">
        <v>33</v>
      </c>
      <c r="B44" s="128" t="str">
        <f>HYPERLINK("https://sitonline.vs.ch/environnement/eaux_superficielles/fr/#/?locale=fr&amp;prelevement=SEN-691&amp;scale=4500","SEN-691")</f>
        <v>SEN-691</v>
      </c>
      <c r="C44" s="116"/>
      <c r="D44" s="116"/>
      <c r="E44" s="117">
        <v>2637150</v>
      </c>
      <c r="F44" s="117"/>
      <c r="G44" s="117">
        <v>1129890</v>
      </c>
      <c r="H44" s="117"/>
      <c r="I44" s="117">
        <v>1611</v>
      </c>
      <c r="J44" s="118"/>
      <c r="K44" s="119" t="s">
        <v>400</v>
      </c>
      <c r="L44" s="120"/>
      <c r="M44" s="120" t="s">
        <v>284</v>
      </c>
      <c r="N44" s="10"/>
      <c r="O44" s="10"/>
      <c r="P44" s="116"/>
      <c r="Q44" s="116" t="s">
        <v>360</v>
      </c>
      <c r="R44" s="121"/>
      <c r="S44" s="121"/>
      <c r="T44" s="122"/>
      <c r="U44" s="123"/>
      <c r="V44" s="121"/>
      <c r="W44" s="121"/>
      <c r="X44" s="122"/>
      <c r="Y44" s="123"/>
      <c r="Z44" s="121"/>
      <c r="AA44" s="124"/>
      <c r="AB44" s="116"/>
      <c r="AC44" s="116"/>
      <c r="AD44" s="116"/>
      <c r="AE44" s="116"/>
      <c r="AF44" s="11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6"/>
      <c r="BF44" s="126"/>
      <c r="BG44" s="125"/>
      <c r="BH44" s="125"/>
      <c r="BI44" s="118"/>
      <c r="BJ44" s="120"/>
      <c r="BK44" s="120"/>
      <c r="BL44" s="120"/>
      <c r="BM44" s="120"/>
      <c r="BN44" s="127"/>
      <c r="BO44" s="120"/>
      <c r="BP44" s="120"/>
      <c r="BQ44" s="120"/>
      <c r="BR44" s="120"/>
      <c r="BS44" s="127"/>
      <c r="BT44" s="120"/>
      <c r="BU44" s="120"/>
      <c r="BV44" s="120"/>
      <c r="BW44" s="120"/>
      <c r="BX44" s="127"/>
      <c r="BY44" s="120"/>
      <c r="BZ44" s="120"/>
      <c r="CA44" s="120"/>
      <c r="CB44" s="120"/>
      <c r="CC44" s="127"/>
      <c r="CD44" s="120"/>
      <c r="CE44" s="116"/>
    </row>
    <row r="45" spans="1:83" s="6" customFormat="1" ht="15.5" x14ac:dyDescent="0.35">
      <c r="A45" s="115">
        <v>34</v>
      </c>
      <c r="B45" s="128" t="str">
        <f>HYPERLINK("https://sitonline.vs.ch/environnement/eaux_superficielles/fr/#/?locale=fr&amp;prelevement=SEN-692&amp;scale=4500","SEN-692")</f>
        <v>SEN-692</v>
      </c>
      <c r="C45" s="116"/>
      <c r="D45" s="116"/>
      <c r="E45" s="117">
        <v>2637210</v>
      </c>
      <c r="F45" s="117"/>
      <c r="G45" s="117">
        <v>1129830</v>
      </c>
      <c r="H45" s="117"/>
      <c r="I45" s="117">
        <v>1604</v>
      </c>
      <c r="J45" s="118"/>
      <c r="K45" s="119" t="s">
        <v>400</v>
      </c>
      <c r="L45" s="120"/>
      <c r="M45" s="120" t="s">
        <v>284</v>
      </c>
      <c r="N45" s="10"/>
      <c r="O45" s="10"/>
      <c r="P45" s="116"/>
      <c r="Q45" s="116" t="s">
        <v>360</v>
      </c>
      <c r="R45" s="121"/>
      <c r="S45" s="121"/>
      <c r="T45" s="122"/>
      <c r="U45" s="123"/>
      <c r="V45" s="121"/>
      <c r="W45" s="121"/>
      <c r="X45" s="122"/>
      <c r="Y45" s="123"/>
      <c r="Z45" s="121"/>
      <c r="AA45" s="124"/>
      <c r="AB45" s="116"/>
      <c r="AC45" s="116"/>
      <c r="AD45" s="116"/>
      <c r="AE45" s="116"/>
      <c r="AF45" s="116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6"/>
      <c r="BF45" s="126"/>
      <c r="BG45" s="125"/>
      <c r="BH45" s="125"/>
      <c r="BI45" s="118"/>
      <c r="BJ45" s="120"/>
      <c r="BK45" s="120"/>
      <c r="BL45" s="120"/>
      <c r="BM45" s="120"/>
      <c r="BN45" s="127"/>
      <c r="BO45" s="120"/>
      <c r="BP45" s="120"/>
      <c r="BQ45" s="120"/>
      <c r="BR45" s="120"/>
      <c r="BS45" s="127"/>
      <c r="BT45" s="120"/>
      <c r="BU45" s="120"/>
      <c r="BV45" s="120"/>
      <c r="BW45" s="120"/>
      <c r="BX45" s="127"/>
      <c r="BY45" s="120"/>
      <c r="BZ45" s="120"/>
      <c r="CA45" s="120"/>
      <c r="CB45" s="120"/>
      <c r="CC45" s="127"/>
      <c r="CD45" s="120"/>
      <c r="CE45" s="116"/>
    </row>
    <row r="46" spans="1:83" s="6" customFormat="1" ht="15.5" x14ac:dyDescent="0.35">
      <c r="A46" s="115">
        <v>35</v>
      </c>
      <c r="B46" s="128" t="str">
        <f>HYPERLINK("https://sitonline.vs.ch/environnement/eaux_superficielles/fr/#/?locale=fr&amp;prelevement=SEN-693&amp;scale=4500","SEN-693")</f>
        <v>SEN-693</v>
      </c>
      <c r="C46" s="116"/>
      <c r="D46" s="116"/>
      <c r="E46" s="117">
        <v>2637080</v>
      </c>
      <c r="F46" s="117"/>
      <c r="G46" s="117">
        <v>1129880</v>
      </c>
      <c r="H46" s="117"/>
      <c r="I46" s="117">
        <v>1611</v>
      </c>
      <c r="J46" s="118"/>
      <c r="K46" s="119" t="s">
        <v>400</v>
      </c>
      <c r="L46" s="120"/>
      <c r="M46" s="120" t="s">
        <v>284</v>
      </c>
      <c r="N46" s="10"/>
      <c r="O46" s="10"/>
      <c r="P46" s="116"/>
      <c r="Q46" s="116" t="s">
        <v>360</v>
      </c>
      <c r="R46" s="121"/>
      <c r="S46" s="121"/>
      <c r="T46" s="122"/>
      <c r="U46" s="123"/>
      <c r="V46" s="121"/>
      <c r="W46" s="121"/>
      <c r="X46" s="122"/>
      <c r="Y46" s="123"/>
      <c r="Z46" s="121"/>
      <c r="AA46" s="124"/>
      <c r="AB46" s="116"/>
      <c r="AC46" s="116"/>
      <c r="AD46" s="116"/>
      <c r="AE46" s="116"/>
      <c r="AF46" s="116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6"/>
      <c r="BF46" s="126"/>
      <c r="BG46" s="125"/>
      <c r="BH46" s="125"/>
      <c r="BI46" s="118"/>
      <c r="BJ46" s="120"/>
      <c r="BK46" s="120"/>
      <c r="BL46" s="120"/>
      <c r="BM46" s="120"/>
      <c r="BN46" s="127"/>
      <c r="BO46" s="120"/>
      <c r="BP46" s="120"/>
      <c r="BQ46" s="120"/>
      <c r="BR46" s="120"/>
      <c r="BS46" s="127"/>
      <c r="BT46" s="120"/>
      <c r="BU46" s="120"/>
      <c r="BV46" s="120"/>
      <c r="BW46" s="120"/>
      <c r="BX46" s="127"/>
      <c r="BY46" s="120"/>
      <c r="BZ46" s="120"/>
      <c r="CA46" s="120"/>
      <c r="CB46" s="120"/>
      <c r="CC46" s="127"/>
      <c r="CD46" s="120"/>
      <c r="CE46" s="116"/>
    </row>
    <row r="47" spans="1:83" s="6" customFormat="1" ht="15.5" x14ac:dyDescent="0.35">
      <c r="A47" s="115">
        <v>36</v>
      </c>
      <c r="B47" s="128" t="str">
        <f>HYPERLINK("https://sitonline.vs.ch/environnement/eaux_superficielles/fr/#/?locale=fr&amp;prelevement=SEN-652&amp;scale=4500","SEN-652")</f>
        <v>SEN-652</v>
      </c>
      <c r="C47" s="116"/>
      <c r="D47" s="116"/>
      <c r="E47" s="117">
        <v>2642063</v>
      </c>
      <c r="F47" s="117"/>
      <c r="G47" s="117">
        <v>1132606</v>
      </c>
      <c r="H47" s="117"/>
      <c r="I47" s="117">
        <v>1057</v>
      </c>
      <c r="J47" s="118"/>
      <c r="K47" s="119" t="s">
        <v>401</v>
      </c>
      <c r="L47" s="120"/>
      <c r="M47" s="120" t="s">
        <v>284</v>
      </c>
      <c r="N47" s="10"/>
      <c r="O47" s="10"/>
      <c r="P47" s="116"/>
      <c r="Q47" s="116" t="s">
        <v>360</v>
      </c>
      <c r="R47" s="121"/>
      <c r="S47" s="121"/>
      <c r="T47" s="122"/>
      <c r="U47" s="123"/>
      <c r="V47" s="121"/>
      <c r="W47" s="121"/>
      <c r="X47" s="122"/>
      <c r="Y47" s="123"/>
      <c r="Z47" s="121"/>
      <c r="AA47" s="124"/>
      <c r="AB47" s="116"/>
      <c r="AC47" s="116"/>
      <c r="AD47" s="116"/>
      <c r="AE47" s="116"/>
      <c r="AF47" s="116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6"/>
      <c r="BF47" s="126"/>
      <c r="BG47" s="125"/>
      <c r="BH47" s="125"/>
      <c r="BI47" s="118"/>
      <c r="BJ47" s="120"/>
      <c r="BK47" s="120"/>
      <c r="BL47" s="120"/>
      <c r="BM47" s="120"/>
      <c r="BN47" s="127"/>
      <c r="BO47" s="120"/>
      <c r="BP47" s="120"/>
      <c r="BQ47" s="120"/>
      <c r="BR47" s="120"/>
      <c r="BS47" s="127"/>
      <c r="BT47" s="120"/>
      <c r="BU47" s="120"/>
      <c r="BV47" s="120"/>
      <c r="BW47" s="120"/>
      <c r="BX47" s="127"/>
      <c r="BY47" s="120"/>
      <c r="BZ47" s="120"/>
      <c r="CA47" s="120"/>
      <c r="CB47" s="120"/>
      <c r="CC47" s="127"/>
      <c r="CD47" s="120"/>
      <c r="CE47" s="116"/>
    </row>
    <row r="48" spans="1:83" s="6" customFormat="1" ht="15.5" x14ac:dyDescent="0.35">
      <c r="A48" s="115">
        <v>37</v>
      </c>
      <c r="B48" s="128" t="str">
        <f>HYPERLINK("https://sitonline.vs.ch/environnement/eaux_superficielles/fr/#/?locale=fr&amp;prelevement=SEN-657&amp;scale=4500","SEN-657")</f>
        <v>SEN-657</v>
      </c>
      <c r="C48" s="116"/>
      <c r="D48" s="116"/>
      <c r="E48" s="117">
        <v>2641861</v>
      </c>
      <c r="F48" s="117"/>
      <c r="G48" s="117">
        <v>1132259</v>
      </c>
      <c r="H48" s="117"/>
      <c r="I48" s="117">
        <v>1019</v>
      </c>
      <c r="J48" s="118"/>
      <c r="K48" s="119" t="s">
        <v>361</v>
      </c>
      <c r="L48" s="120"/>
      <c r="M48" s="120" t="s">
        <v>284</v>
      </c>
      <c r="N48" s="10"/>
      <c r="O48" s="10"/>
      <c r="P48" s="116"/>
      <c r="Q48" s="116" t="s">
        <v>360</v>
      </c>
      <c r="R48" s="121"/>
      <c r="S48" s="121"/>
      <c r="T48" s="122"/>
      <c r="U48" s="123"/>
      <c r="V48" s="121"/>
      <c r="W48" s="121"/>
      <c r="X48" s="122"/>
      <c r="Y48" s="123"/>
      <c r="Z48" s="121"/>
      <c r="AA48" s="124"/>
      <c r="AB48" s="116"/>
      <c r="AC48" s="116"/>
      <c r="AD48" s="116"/>
      <c r="AE48" s="116"/>
      <c r="AF48" s="116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6"/>
      <c r="BF48" s="126"/>
      <c r="BG48" s="125"/>
      <c r="BH48" s="125"/>
      <c r="BI48" s="118"/>
      <c r="BJ48" s="120"/>
      <c r="BK48" s="120"/>
      <c r="BL48" s="120"/>
      <c r="BM48" s="120"/>
      <c r="BN48" s="127"/>
      <c r="BO48" s="120"/>
      <c r="BP48" s="120"/>
      <c r="BQ48" s="120"/>
      <c r="BR48" s="120"/>
      <c r="BS48" s="127"/>
      <c r="BT48" s="120"/>
      <c r="BU48" s="120"/>
      <c r="BV48" s="120"/>
      <c r="BW48" s="120"/>
      <c r="BX48" s="127"/>
      <c r="BY48" s="120"/>
      <c r="BZ48" s="120"/>
      <c r="CA48" s="120"/>
      <c r="CB48" s="120"/>
      <c r="CC48" s="127"/>
      <c r="CD48" s="120"/>
      <c r="CE48" s="116"/>
    </row>
    <row r="49" spans="1:83" s="6" customFormat="1" ht="15.5" x14ac:dyDescent="0.35">
      <c r="A49" s="115">
        <v>38</v>
      </c>
      <c r="B49" s="128" t="str">
        <f>HYPERLINK("https://sitonline.vs.ch/environnement/eaux_superficielles/fr/#/?locale=fr&amp;prelevement=SEN-659&amp;scale=4500","SEN-659")</f>
        <v>SEN-659</v>
      </c>
      <c r="C49" s="116"/>
      <c r="D49" s="116"/>
      <c r="E49" s="117">
        <v>2641877</v>
      </c>
      <c r="F49" s="117"/>
      <c r="G49" s="117">
        <v>1132284</v>
      </c>
      <c r="H49" s="117"/>
      <c r="I49" s="117">
        <v>1017</v>
      </c>
      <c r="J49" s="118"/>
      <c r="K49" s="119" t="s">
        <v>361</v>
      </c>
      <c r="L49" s="120"/>
      <c r="M49" s="120" t="s">
        <v>284</v>
      </c>
      <c r="N49" s="10"/>
      <c r="O49" s="10"/>
      <c r="P49" s="116"/>
      <c r="Q49" s="116" t="s">
        <v>360</v>
      </c>
      <c r="R49" s="121"/>
      <c r="S49" s="121"/>
      <c r="T49" s="122"/>
      <c r="U49" s="123"/>
      <c r="V49" s="121"/>
      <c r="W49" s="121"/>
      <c r="X49" s="122"/>
      <c r="Y49" s="123"/>
      <c r="Z49" s="121"/>
      <c r="AA49" s="124"/>
      <c r="AB49" s="116"/>
      <c r="AC49" s="116"/>
      <c r="AD49" s="116"/>
      <c r="AE49" s="116"/>
      <c r="AF49" s="116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6"/>
      <c r="BF49" s="126"/>
      <c r="BG49" s="125"/>
      <c r="BH49" s="125"/>
      <c r="BI49" s="118"/>
      <c r="BJ49" s="120"/>
      <c r="BK49" s="120"/>
      <c r="BL49" s="120"/>
      <c r="BM49" s="120"/>
      <c r="BN49" s="127"/>
      <c r="BO49" s="120"/>
      <c r="BP49" s="120"/>
      <c r="BQ49" s="120"/>
      <c r="BR49" s="120"/>
      <c r="BS49" s="127"/>
      <c r="BT49" s="120"/>
      <c r="BU49" s="120"/>
      <c r="BV49" s="120"/>
      <c r="BW49" s="120"/>
      <c r="BX49" s="127"/>
      <c r="BY49" s="120"/>
      <c r="BZ49" s="120"/>
      <c r="CA49" s="120"/>
      <c r="CB49" s="120"/>
      <c r="CC49" s="127"/>
      <c r="CD49" s="120"/>
      <c r="CE49" s="116"/>
    </row>
    <row r="50" spans="1:83" s="6" customFormat="1" ht="15.5" x14ac:dyDescent="0.35">
      <c r="A50" s="115">
        <v>39</v>
      </c>
      <c r="B50" s="128" t="str">
        <f>HYPERLINK("https://sitonline.vs.ch/environnement/eaux_superficielles/fr/#/?locale=fr&amp;prelevement=SEN-661&amp;scale=4500","SEN-661")</f>
        <v>SEN-661</v>
      </c>
      <c r="C50" s="116"/>
      <c r="D50" s="116"/>
      <c r="E50" s="117">
        <v>2641913</v>
      </c>
      <c r="F50" s="117"/>
      <c r="G50" s="117">
        <v>1132340</v>
      </c>
      <c r="H50" s="117"/>
      <c r="I50" s="117">
        <v>1018</v>
      </c>
      <c r="J50" s="118"/>
      <c r="K50" s="119" t="s">
        <v>361</v>
      </c>
      <c r="L50" s="120"/>
      <c r="M50" s="120" t="s">
        <v>284</v>
      </c>
      <c r="N50" s="10"/>
      <c r="O50" s="10"/>
      <c r="P50" s="116"/>
      <c r="Q50" s="116" t="s">
        <v>360</v>
      </c>
      <c r="R50" s="121"/>
      <c r="S50" s="121"/>
      <c r="T50" s="122"/>
      <c r="U50" s="123"/>
      <c r="V50" s="121"/>
      <c r="W50" s="121"/>
      <c r="X50" s="122"/>
      <c r="Y50" s="123"/>
      <c r="Z50" s="121"/>
      <c r="AA50" s="124"/>
      <c r="AB50" s="116"/>
      <c r="AC50" s="116"/>
      <c r="AD50" s="116"/>
      <c r="AE50" s="116"/>
      <c r="AF50" s="116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6"/>
      <c r="BF50" s="126"/>
      <c r="BG50" s="125"/>
      <c r="BH50" s="125"/>
      <c r="BI50" s="118"/>
      <c r="BJ50" s="120"/>
      <c r="BK50" s="120"/>
      <c r="BL50" s="120"/>
      <c r="BM50" s="120"/>
      <c r="BN50" s="127"/>
      <c r="BO50" s="120"/>
      <c r="BP50" s="120"/>
      <c r="BQ50" s="120"/>
      <c r="BR50" s="120"/>
      <c r="BS50" s="127"/>
      <c r="BT50" s="120"/>
      <c r="BU50" s="120"/>
      <c r="BV50" s="120"/>
      <c r="BW50" s="120"/>
      <c r="BX50" s="127"/>
      <c r="BY50" s="120"/>
      <c r="BZ50" s="120"/>
      <c r="CA50" s="120"/>
      <c r="CB50" s="120"/>
      <c r="CC50" s="127"/>
      <c r="CD50" s="120"/>
      <c r="CE50" s="116"/>
    </row>
    <row r="51" spans="1:83" s="6" customFormat="1" ht="15.5" x14ac:dyDescent="0.35">
      <c r="A51" s="115">
        <v>40</v>
      </c>
      <c r="B51" s="128" t="str">
        <f>HYPERLINK("https://sitonline.vs.ch/environnement/eaux_superficielles/fr/#/?locale=fr&amp;prelevement=SEN-663&amp;scale=4500","SEN-663")</f>
        <v>SEN-663</v>
      </c>
      <c r="C51" s="116"/>
      <c r="D51" s="116"/>
      <c r="E51" s="117">
        <v>2641920</v>
      </c>
      <c r="F51" s="117"/>
      <c r="G51" s="117">
        <v>1132395</v>
      </c>
      <c r="H51" s="117"/>
      <c r="I51" s="117">
        <v>1024</v>
      </c>
      <c r="J51" s="118"/>
      <c r="K51" s="119" t="s">
        <v>361</v>
      </c>
      <c r="L51" s="120"/>
      <c r="M51" s="120" t="s">
        <v>284</v>
      </c>
      <c r="N51" s="10"/>
      <c r="O51" s="10"/>
      <c r="P51" s="116"/>
      <c r="Q51" s="116" t="s">
        <v>360</v>
      </c>
      <c r="R51" s="121"/>
      <c r="S51" s="121"/>
      <c r="T51" s="122"/>
      <c r="U51" s="123"/>
      <c r="V51" s="121"/>
      <c r="W51" s="121"/>
      <c r="X51" s="122"/>
      <c r="Y51" s="123"/>
      <c r="Z51" s="121"/>
      <c r="AA51" s="124"/>
      <c r="AB51" s="116"/>
      <c r="AC51" s="116"/>
      <c r="AD51" s="116"/>
      <c r="AE51" s="116"/>
      <c r="AF51" s="116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6"/>
      <c r="BF51" s="126"/>
      <c r="BG51" s="125"/>
      <c r="BH51" s="125"/>
      <c r="BI51" s="118"/>
      <c r="BJ51" s="120"/>
      <c r="BK51" s="120"/>
      <c r="BL51" s="120"/>
      <c r="BM51" s="120"/>
      <c r="BN51" s="127"/>
      <c r="BO51" s="120"/>
      <c r="BP51" s="120"/>
      <c r="BQ51" s="120"/>
      <c r="BR51" s="120"/>
      <c r="BS51" s="127"/>
      <c r="BT51" s="120"/>
      <c r="BU51" s="120"/>
      <c r="BV51" s="120"/>
      <c r="BW51" s="120"/>
      <c r="BX51" s="127"/>
      <c r="BY51" s="120"/>
      <c r="BZ51" s="120"/>
      <c r="CA51" s="120"/>
      <c r="CB51" s="120"/>
      <c r="CC51" s="127"/>
      <c r="CD51" s="120"/>
      <c r="CE51" s="116"/>
    </row>
    <row r="52" spans="1:83" s="6" customFormat="1" ht="15.5" x14ac:dyDescent="0.35">
      <c r="A52" s="115">
        <v>41</v>
      </c>
      <c r="B52" s="128" t="str">
        <f>HYPERLINK("https://sitonline.vs.ch/environnement/eaux_superficielles/fr/#/?locale=fr&amp;prelevement=SEN-666&amp;scale=4500","SEN-666")</f>
        <v>SEN-666</v>
      </c>
      <c r="C52" s="116"/>
      <c r="D52" s="116"/>
      <c r="E52" s="117">
        <v>2641735</v>
      </c>
      <c r="F52" s="117"/>
      <c r="G52" s="117">
        <v>1131670</v>
      </c>
      <c r="H52" s="117"/>
      <c r="I52" s="117">
        <v>981</v>
      </c>
      <c r="J52" s="118"/>
      <c r="K52" s="119" t="s">
        <v>402</v>
      </c>
      <c r="L52" s="120"/>
      <c r="M52" s="120" t="s">
        <v>284</v>
      </c>
      <c r="N52" s="10"/>
      <c r="O52" s="10"/>
      <c r="P52" s="116"/>
      <c r="Q52" s="116" t="s">
        <v>360</v>
      </c>
      <c r="R52" s="121"/>
      <c r="S52" s="121"/>
      <c r="T52" s="122"/>
      <c r="U52" s="123"/>
      <c r="V52" s="121"/>
      <c r="W52" s="121"/>
      <c r="X52" s="122"/>
      <c r="Y52" s="123"/>
      <c r="Z52" s="121"/>
      <c r="AA52" s="124"/>
      <c r="AB52" s="116"/>
      <c r="AC52" s="116"/>
      <c r="AD52" s="116"/>
      <c r="AE52" s="116"/>
      <c r="AF52" s="116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6"/>
      <c r="BF52" s="126"/>
      <c r="BG52" s="125"/>
      <c r="BH52" s="125"/>
      <c r="BI52" s="118"/>
      <c r="BJ52" s="120"/>
      <c r="BK52" s="120"/>
      <c r="BL52" s="120"/>
      <c r="BM52" s="120"/>
      <c r="BN52" s="127"/>
      <c r="BO52" s="120"/>
      <c r="BP52" s="120"/>
      <c r="BQ52" s="120"/>
      <c r="BR52" s="120"/>
      <c r="BS52" s="127"/>
      <c r="BT52" s="120"/>
      <c r="BU52" s="120"/>
      <c r="BV52" s="120"/>
      <c r="BW52" s="120"/>
      <c r="BX52" s="127"/>
      <c r="BY52" s="120"/>
      <c r="BZ52" s="120"/>
      <c r="CA52" s="120"/>
      <c r="CB52" s="120"/>
      <c r="CC52" s="127"/>
      <c r="CD52" s="120"/>
      <c r="CE52" s="116"/>
    </row>
    <row r="53" spans="1:83" s="6" customFormat="1" ht="15.5" x14ac:dyDescent="0.35">
      <c r="A53" s="115">
        <v>42</v>
      </c>
      <c r="B53" s="128" t="str">
        <f>HYPERLINK("https://sitonline.vs.ch/environnement/eaux_superficielles/fr/#/?locale=fr&amp;prelevement=SEN-677&amp;scale=4500","SEN-677")</f>
        <v>SEN-677</v>
      </c>
      <c r="C53" s="116"/>
      <c r="D53" s="116"/>
      <c r="E53" s="117">
        <v>2641365</v>
      </c>
      <c r="F53" s="117"/>
      <c r="G53" s="117">
        <v>1133825</v>
      </c>
      <c r="H53" s="117"/>
      <c r="I53" s="117">
        <v>1292</v>
      </c>
      <c r="J53" s="118"/>
      <c r="K53" s="119" t="s">
        <v>361</v>
      </c>
      <c r="L53" s="120"/>
      <c r="M53" s="120" t="s">
        <v>284</v>
      </c>
      <c r="N53" s="10"/>
      <c r="O53" s="10"/>
      <c r="P53" s="116"/>
      <c r="Q53" s="116" t="s">
        <v>360</v>
      </c>
      <c r="R53" s="121"/>
      <c r="S53" s="121"/>
      <c r="T53" s="122"/>
      <c r="U53" s="123"/>
      <c r="V53" s="121"/>
      <c r="W53" s="121"/>
      <c r="X53" s="122"/>
      <c r="Y53" s="123"/>
      <c r="Z53" s="121"/>
      <c r="AA53" s="124"/>
      <c r="AB53" s="116"/>
      <c r="AC53" s="116"/>
      <c r="AD53" s="116"/>
      <c r="AE53" s="116"/>
      <c r="AF53" s="116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6"/>
      <c r="BF53" s="126"/>
      <c r="BG53" s="125"/>
      <c r="BH53" s="125"/>
      <c r="BI53" s="118"/>
      <c r="BJ53" s="120"/>
      <c r="BK53" s="120"/>
      <c r="BL53" s="120"/>
      <c r="BM53" s="120"/>
      <c r="BN53" s="127"/>
      <c r="BO53" s="120"/>
      <c r="BP53" s="120"/>
      <c r="BQ53" s="120"/>
      <c r="BR53" s="120"/>
      <c r="BS53" s="127"/>
      <c r="BT53" s="120"/>
      <c r="BU53" s="120"/>
      <c r="BV53" s="120"/>
      <c r="BW53" s="120"/>
      <c r="BX53" s="127"/>
      <c r="BY53" s="120"/>
      <c r="BZ53" s="120"/>
      <c r="CA53" s="120"/>
      <c r="CB53" s="120"/>
      <c r="CC53" s="127"/>
      <c r="CD53" s="120"/>
      <c r="CE53" s="116"/>
    </row>
    <row r="54" spans="1:83" s="6" customFormat="1" ht="15.5" x14ac:dyDescent="0.35">
      <c r="A54" s="115">
        <v>43</v>
      </c>
      <c r="B54" s="128" t="str">
        <f>HYPERLINK("https://sitonline.vs.ch/environnement/eaux_superficielles/fr/#/?locale=fr&amp;prelevement=SEN-679&amp;scale=4500","SEN-679")</f>
        <v>SEN-679</v>
      </c>
      <c r="C54" s="116"/>
      <c r="D54" s="116"/>
      <c r="E54" s="117">
        <v>2639160</v>
      </c>
      <c r="F54" s="117"/>
      <c r="G54" s="117">
        <v>1130555</v>
      </c>
      <c r="H54" s="117"/>
      <c r="I54" s="117">
        <v>1233</v>
      </c>
      <c r="J54" s="118"/>
      <c r="K54" s="119" t="s">
        <v>398</v>
      </c>
      <c r="L54" s="120"/>
      <c r="M54" s="120" t="s">
        <v>284</v>
      </c>
      <c r="N54" s="10"/>
      <c r="O54" s="10"/>
      <c r="P54" s="116"/>
      <c r="Q54" s="116" t="s">
        <v>360</v>
      </c>
      <c r="R54" s="121"/>
      <c r="S54" s="121"/>
      <c r="T54" s="122"/>
      <c r="U54" s="123"/>
      <c r="V54" s="121"/>
      <c r="W54" s="121"/>
      <c r="X54" s="122"/>
      <c r="Y54" s="123"/>
      <c r="Z54" s="121"/>
      <c r="AA54" s="124"/>
      <c r="AB54" s="116"/>
      <c r="AC54" s="116"/>
      <c r="AD54" s="116"/>
      <c r="AE54" s="116"/>
      <c r="AF54" s="116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6"/>
      <c r="BF54" s="126"/>
      <c r="BG54" s="125"/>
      <c r="BH54" s="125"/>
      <c r="BI54" s="118"/>
      <c r="BJ54" s="120"/>
      <c r="BK54" s="120"/>
      <c r="BL54" s="120"/>
      <c r="BM54" s="120"/>
      <c r="BN54" s="127"/>
      <c r="BO54" s="120"/>
      <c r="BP54" s="120"/>
      <c r="BQ54" s="120"/>
      <c r="BR54" s="120"/>
      <c r="BS54" s="127"/>
      <c r="BT54" s="120"/>
      <c r="BU54" s="120"/>
      <c r="BV54" s="120"/>
      <c r="BW54" s="120"/>
      <c r="BX54" s="127"/>
      <c r="BY54" s="120"/>
      <c r="BZ54" s="120"/>
      <c r="CA54" s="120"/>
      <c r="CB54" s="120"/>
      <c r="CC54" s="127"/>
      <c r="CD54" s="120"/>
      <c r="CE54" s="116"/>
    </row>
    <row r="55" spans="1:83" s="6" customFormat="1" ht="15.5" x14ac:dyDescent="0.35">
      <c r="A55" s="115">
        <v>44</v>
      </c>
      <c r="B55" s="128" t="str">
        <f>HYPERLINK("https://sitonline.vs.ch/environnement/eaux_superficielles/fr/#/?locale=fr&amp;prelevement=SEN-680&amp;scale=4500","SEN-680")</f>
        <v>SEN-680</v>
      </c>
      <c r="C55" s="116"/>
      <c r="D55" s="116"/>
      <c r="E55" s="117">
        <v>2639160</v>
      </c>
      <c r="F55" s="117"/>
      <c r="G55" s="117">
        <v>1130515</v>
      </c>
      <c r="H55" s="117"/>
      <c r="I55" s="117">
        <v>1208</v>
      </c>
      <c r="J55" s="118"/>
      <c r="K55" s="119" t="s">
        <v>398</v>
      </c>
      <c r="L55" s="120"/>
      <c r="M55" s="120" t="s">
        <v>284</v>
      </c>
      <c r="N55" s="10"/>
      <c r="O55" s="10"/>
      <c r="P55" s="116"/>
      <c r="Q55" s="116" t="s">
        <v>360</v>
      </c>
      <c r="R55" s="121"/>
      <c r="S55" s="121"/>
      <c r="T55" s="122"/>
      <c r="U55" s="123"/>
      <c r="V55" s="121"/>
      <c r="W55" s="121"/>
      <c r="X55" s="122"/>
      <c r="Y55" s="123"/>
      <c r="Z55" s="121"/>
      <c r="AA55" s="124"/>
      <c r="AB55" s="116"/>
      <c r="AC55" s="116"/>
      <c r="AD55" s="116"/>
      <c r="AE55" s="116"/>
      <c r="AF55" s="116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6"/>
      <c r="BF55" s="126"/>
      <c r="BG55" s="125"/>
      <c r="BH55" s="125"/>
      <c r="BI55" s="118"/>
      <c r="BJ55" s="120"/>
      <c r="BK55" s="120"/>
      <c r="BL55" s="120"/>
      <c r="BM55" s="120"/>
      <c r="BN55" s="127"/>
      <c r="BO55" s="120"/>
      <c r="BP55" s="120"/>
      <c r="BQ55" s="120"/>
      <c r="BR55" s="120"/>
      <c r="BS55" s="127"/>
      <c r="BT55" s="120"/>
      <c r="BU55" s="120"/>
      <c r="BV55" s="120"/>
      <c r="BW55" s="120"/>
      <c r="BX55" s="127"/>
      <c r="BY55" s="120"/>
      <c r="BZ55" s="120"/>
      <c r="CA55" s="120"/>
      <c r="CB55" s="120"/>
      <c r="CC55" s="127"/>
      <c r="CD55" s="120"/>
      <c r="CE55" s="116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55">
      <formula1>"Mit ständiger Wasserführung,Keine ständiger Wasserführung"</formula1>
    </dataValidation>
    <dataValidation type="list" allowBlank="1" showInputMessage="1" showErrorMessage="1" sqref="P12:P55">
      <formula1>"Bestehend,Ausser Betrieb"</formula1>
    </dataValidation>
    <dataValidation type="list" allowBlank="1" showInputMessage="1" showErrorMessage="1" sqref="R12:R55">
      <formula1>"Bewilligung,Konzession,Andere"</formula1>
    </dataValidation>
    <dataValidation type="list" allowBlank="1" showInputMessage="1" showErrorMessage="1" sqref="W12:W55">
      <formula1>"Vorhanden,Nicht vorhanden"</formula1>
    </dataValidation>
    <dataValidation type="list" allowBlank="1" showInputMessage="1" showErrorMessage="1" sqref="AB12:AB55">
      <formula1>"In einem Gewässerlauf,In einem See,Im Grundwasser (Quelle/Grundwasserleiter)"</formula1>
    </dataValidation>
    <dataValidation type="list" allowBlank="1" showInputMessage="1" showErrorMessage="1" sqref="AC12:AC55">
      <formula1>"Mit Regulierung,Ohne Regulierung,Stausee,Pumpen,Andere (bitte angeben)"</formula1>
    </dataValidation>
    <dataValidation type="list" allowBlank="1" showInputMessage="1" showErrorMessage="1" sqref="BK12:BK55 BP12:BP55 BU12:BU55 BZ12:BZ55">
      <formula1>"Ja,Nein"</formula1>
    </dataValidation>
    <dataValidation type="list" allowBlank="1" showInputMessage="1" showErrorMessage="1" sqref="N12:N5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2023-10-16T09:15:47Z</dcterms:modified>
</cp:coreProperties>
</file>