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1" l="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<sst xmlns="http://schemas.openxmlformats.org/spreadsheetml/2006/main" count="727" uniqueCount="375">
  <si>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</si>
  <si>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</si>
  <si>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</si>
  <si>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</si>
  <si>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</si>
  <si>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</si>
  <si>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</si>
  <si>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</si>
  <si>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</si>
  <si>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</si>
  <si>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</si>
  <si>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</si>
  <si>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</si>
  <si>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</si>
  <si>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</si>
  <si>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</si>
  <si>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</si>
  <si>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</si>
  <si>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</si>
  <si>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</si>
  <si>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</si>
  <si>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</si>
  <si>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</si>
  <si>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</si>
  <si>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</si>
  <si>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</si>
  <si>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</si>
  <si>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</si>
  <si>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</si>
  <si>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</si>
  <si>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</si>
  <si>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</si>
  <si>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</si>
  <si>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</si>
  <si>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</si>
  <si>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</si>
  <si>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</si>
  <si>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</si>
  <si>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</si>
  <si>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</si>
  <si>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</si>
  <si>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</si>
  <si>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</si>
  <si>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</si>
  <si>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</si>
  <si>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</si>
  <si>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</si>
  <si>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</si>
  <si>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</si>
  <si>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</si>
  <si>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</si>
  <si>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</si>
  <si>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</si>
  <si>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</si>
  <si>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</si>
  <si>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</si>
  <si>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</si>
  <si>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</si>
  <si>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</si>
  <si>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</si>
  <si>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</si>
  <si>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</si>
  <si>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</si>
  <si>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</si>
  <si>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</si>
  <si>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</si>
  <si>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</si>
  <si>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</si>
  <si>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</si>
  <si>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</si>
  <si>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</si>
  <si>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</si>
  <si>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</si>
  <si>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</si>
  <si>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</si>
  <si>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</si>
  <si>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</si>
  <si>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</si>
  <si>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</si>
  <si>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</si>
  <si>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</si>
  <si>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</si>
  <si>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</si>
  <si>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</si>
  <si>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</si>
  <si>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</si>
  <si>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</si>
  <si>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</si>
  <si>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</si>
  <si>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</si>
  <si>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</si>
  <si>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</si>
  <si>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</si>
  <si>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</si>
  <si>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</si>
  <si>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</si>
  <si>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</si>
  <si>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</si>
  <si>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</si>
  <si>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</si>
  <si>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</si>
  <si>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</si>
  <si>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</si>
  <si>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</si>
  <si>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</si>
  <si>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</si>
  <si>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</si>
  <si>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</si>
  <si>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</si>
  <si>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</si>
  <si>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</si>
  <si>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</si>
  <si>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</si>
  <si>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</si>
  <si>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</si>
  <si>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</si>
  <si>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</si>
  <si>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</si>
  <si>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</si>
  <si>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</si>
  <si>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</si>
  <si>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</si>
  <si>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</si>
  <si>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</si>
  <si>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</si>
  <si>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</si>
  <si>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</si>
  <si>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</si>
  <si>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</si>
  <si>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</si>
  <si>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</si>
  <si>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</si>
  <si>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</si>
  <si>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</si>
  <si>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</si>
  <si>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</si>
  <si>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</si>
  <si>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</si>
  <si>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</si>
  <si>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</si>
  <si>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</si>
  <si>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</si>
  <si>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</si>
  <si>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</si>
  <si>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</si>
  <si>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</si>
  <si>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</si>
  <si>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</si>
  <si>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</si>
  <si>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</si>
  <si>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</si>
  <si>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</si>
  <si>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</si>
  <si>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</si>
  <si>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</si>
  <si>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</si>
  <si>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</si>
  <si>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</si>
  <si>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</si>
  <si>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</si>
  <si>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</si>
  <si>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</si>
  <si>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</si>
  <si>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</si>
  <si>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</si>
  <si>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</si>
  <si>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</si>
  <si>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</si>
  <si>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</si>
  <si>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</si>
  <si>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</si>
  <si>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</si>
  <si>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</si>
  <si>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</si>
  <si>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</si>
  <si>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</si>
  <si>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</si>
  <si>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</si>
  <si>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</si>
  <si>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</si>
  <si>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</si>
  <si>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</si>
  <si>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</si>
  <si>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</si>
  <si>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</si>
  <si>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</si>
  <si>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</si>
  <si>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</si>
  <si>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</si>
  <si>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</si>
  <si>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</si>
  <si>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</si>
  <si>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</si>
  <si>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</si>
  <si>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</si>
  <si>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</si>
  <si>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</si>
  <si>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</si>
  <si>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</si>
  <si>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</si>
  <si>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</si>
  <si>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</si>
  <si>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</si>
  <si>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</si>
  <si>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</si>
  <si>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</si>
  <si>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</si>
  <si>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</si>
  <si>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</si>
  <si>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</si>
  <si>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</si>
  <si>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</si>
  <si>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</si>
  <si>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</si>
  <si>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</si>
  <si>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</si>
  <si>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</si>
  <si>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</si>
  <si>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</si>
  <si>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</si>
  <si>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</si>
  <si>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</si>
  <si>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</si>
  <si>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</si>
  <si>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</si>
  <si>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</si>
  <si>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</si>
  <si>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</si>
  <si>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</si>
  <si>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</si>
  <si>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</si>
  <si>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</si>
  <si>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</si>
  <si>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</si>
  <si>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</si>
  <si>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</si>
  <si>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</si>
  <si>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</si>
  <si>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</si>
  <si>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</si>
  <si>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</si>
  <si>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</si>
  <si>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</si>
  <si>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</si>
  <si>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</si>
  <si>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</si>
  <si>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</si>
  <si>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</si>
  <si>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</si>
  <si>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</si>
  <si>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</si>
  <si>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</si>
  <si>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</si>
  <si>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</si>
  <si>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</si>
  <si>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</si>
  <si>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</si>
  <si>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</si>
  <si>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</si>
  <si>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</si>
  <si>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</si>
  <si>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</si>
  <si>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</si>
  <si>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</si>
  <si>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</si>
  <si>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</si>
  <si>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</si>
  <si>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</si>
  <si>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</si>
  <si>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</si>
  <si>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</si>
  <si>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</si>
  <si>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</si>
  <si>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</si>
  <si>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</si>
  <si>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</si>
  <si>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</si>
  <si>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</si>
  <si>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</si>
  <si>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</si>
  <si>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</si>
  <si>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</si>
  <si>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</si>
  <si>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</si>
  <si>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</si>
  <si>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</si>
  <si>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</si>
  <si>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</si>
  <si>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</si>
  <si>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</si>
  <si>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</si>
  <si>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</si>
  <si>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</si>
  <si>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</si>
  <si>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</si>
  <si>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</si>
  <si>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</si>
  <si>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</si>
  <si>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</si>
  <si>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</si>
  <si>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</si>
  <si>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</si>
  <si>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</si>
  <si>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</si>
  <si>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</si>
  <si>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</si>
  <si>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</si>
  <si>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</si>
  <si>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</si>
  <si>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</si>
  <si>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</si>
  <si>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</si>
  <si>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</si>
  <si>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</si>
  <si>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</si>
  <si>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</si>
  <si>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</si>
  <si>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</si>
  <si>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</si>
  <si>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</si>
  <si>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</si>
  <si>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</si>
  <si>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</si>
  <si>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</si>
  <si>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</si>
  <si>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</si>
  <si>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</si>
  <si>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</si>
  <si>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</si>
  <si>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</si>
  <si>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</si>
  <si>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</si>
  <si>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</si>
  <si>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</si>
  <si>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</si>
  <si>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</si>
  <si>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</si>
  <si>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</si>
  <si>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</si>
  <si>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</si>
  <si>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</si>
  <si>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</si>
  <si>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</si>
  <si>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</si>
  <si>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</si>
  <si>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</si>
  <si>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</si>
  <si>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</si>
  <si>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</si>
  <si>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</si>
  <si>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</si>
  <si>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</si>
  <si>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Gampel-Bratsch</t>
  </si>
  <si>
    <t>Inventar der Wasserentnahmen _x000D_
Gampel-Bratsch</t>
  </si>
  <si>
    <t>Klosterli</t>
  </si>
  <si>
    <t>Lonza</t>
  </si>
  <si>
    <t>Administration municipale 3945 Gampel</t>
  </si>
  <si>
    <t>Obere Wasserleitung</t>
  </si>
  <si>
    <t>"Kommunal; Wasserrecht nach Kehrordnung"</t>
  </si>
  <si>
    <t>Tschingel</t>
  </si>
  <si>
    <t>bisse 113</t>
  </si>
  <si>
    <t>Geteilschaft</t>
  </si>
  <si>
    <t>Sebinettenrüss</t>
  </si>
  <si>
    <t>Von Tschingel</t>
  </si>
  <si>
    <t>Leiternrüss oder Chimattenrüss</t>
  </si>
  <si>
    <t>Aenggerschwasser</t>
  </si>
  <si>
    <t>Chalber…</t>
  </si>
  <si>
    <t>Miliwasser und Bijbrunnen</t>
  </si>
  <si>
    <t>Bijibrunnen</t>
  </si>
  <si>
    <t>commune</t>
  </si>
  <si>
    <t>proche de la Lonza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</si>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</sst>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34" totalsRowShown="0" headerRowDxfId="165" dataDxfId="164" headerRowCellStyle="Milliers" dataCellStyle="Milliers">
  <autoFilter ref="A11:CE34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HYPERLINK("https://sitonline.vs.ch/environnement/eaux_superficielles/fr/#/?locale=fr&amp;prelevement=SEN-1282&amp;scale=4500","SEN-1282")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34" totalsRowShown="0" headerRowDxfId="82" dataDxfId="81" headerRowCellStyle="Milliers" dataCellStyle="Milliers">
  <autoFilter ref="A11:CE34"/>
  <tableColumns count="83">
    <tableColumn id="1" name="No" dataDxfId="80"/>
    <tableColumn id="4" name="Capt_IDCant" dataDxfId="79">
      <calculatedColumnFormula>HYPERLINK("https://sitonline.vs.ch/environnement/eaux_superficielles/fr/#/?locale=fr&amp;prelevement=SEN-1282&amp;scale=4500","SEN-1282")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HYPERLINK("https://sitonline.vs.ch/environnement/eaux_superficielles/fr/#/?locale=fr&amp;prelevement=SEN-1282&amp;scale=4500","SEN-1282")</f>
        <v>SEN-1282</v>
      </c>
      <c r="C12" s="116"/>
      <c r="D12" s="116" t="s">
        <v>354</v>
      </c>
      <c r="E12" s="117">
        <v>2623798</v>
      </c>
      <c r="F12" s="117"/>
      <c r="G12" s="117">
        <v>1130798</v>
      </c>
      <c r="H12" s="117"/>
      <c r="I12" s="117">
        <v>776</v>
      </c>
      <c r="J12" s="118"/>
      <c r="K12" s="119" t="s">
        <v>355</v>
      </c>
      <c r="L12" s="120"/>
      <c r="M12" s="120" t="s">
        <v>210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HYPERLINK("https://sitonline.vs.ch/environnement/eaux_superficielles/fr/#/?locale=fr&amp;prelevement=SEN-412&amp;scale=4500","SEN-412")</f>
        <v>SEN-412</v>
      </c>
      <c r="C13" s="116"/>
      <c r="D13" s="116" t="s">
        <v>357</v>
      </c>
      <c r="E13" s="117">
        <v>2623492</v>
      </c>
      <c r="F13" s="117"/>
      <c r="G13" s="117">
        <v>1130007</v>
      </c>
      <c r="H13" s="117"/>
      <c r="I13" s="117">
        <v>700</v>
      </c>
      <c r="J13" s="118"/>
      <c r="K13" s="119" t="s">
        <v>355</v>
      </c>
      <c r="L13" s="120"/>
      <c r="M13" s="120" t="s">
        <v>210</v>
      </c>
      <c r="N13" s="10"/>
      <c r="O13" s="10"/>
      <c r="P13" s="116"/>
      <c r="Q13" s="116" t="s">
        <v>358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HYPERLINK("https://sitonline.vs.ch/environnement/eaux_superficielles/fr/#/?locale=fr&amp;prelevement=SEN-414&amp;scale=4500","SEN-414")</f>
        <v>SEN-414</v>
      </c>
      <c r="C14" s="116"/>
      <c r="D14" s="116" t="s">
        <v>359</v>
      </c>
      <c r="E14" s="117">
        <v>2621197</v>
      </c>
      <c r="F14" s="117"/>
      <c r="G14" s="117">
        <v>1132362</v>
      </c>
      <c r="H14" s="117"/>
      <c r="I14" s="117">
        <v>2200</v>
      </c>
      <c r="J14" s="118"/>
      <c r="K14" s="119" t="s">
        <v>360</v>
      </c>
      <c r="L14" s="120"/>
      <c r="M14" s="120" t="s">
        <v>210</v>
      </c>
      <c r="N14" s="10"/>
      <c r="O14" s="10"/>
      <c r="P14" s="116"/>
      <c r="Q14" s="116" t="s">
        <v>361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HYPERLINK("https://sitonline.vs.ch/environnement/eaux_superficielles/fr/#/?locale=fr&amp;prelevement=SEN-418&amp;scale=4500","SEN-418")</f>
        <v>SEN-418</v>
      </c>
      <c r="C15" s="116"/>
      <c r="D15" s="116" t="s">
        <v>362</v>
      </c>
      <c r="E15" s="117">
        <v>2620920</v>
      </c>
      <c r="F15" s="117"/>
      <c r="G15" s="117">
        <v>1130040</v>
      </c>
      <c r="H15" s="117"/>
      <c r="I15" s="117">
        <v>1050</v>
      </c>
      <c r="J15" s="118"/>
      <c r="K15" s="119" t="s">
        <v>363</v>
      </c>
      <c r="L15" s="120"/>
      <c r="M15" s="120" t="s">
        <v>210</v>
      </c>
      <c r="N15" s="10"/>
      <c r="O15" s="10"/>
      <c r="P15" s="116"/>
      <c r="Q15" s="116" t="s">
        <v>361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HYPERLINK("https://sitonline.vs.ch/environnement/eaux_superficielles/fr/#/?locale=fr&amp;prelevement=SEN-419&amp;scale=4500","SEN-419")</f>
        <v>SEN-419</v>
      </c>
      <c r="C16" s="116"/>
      <c r="D16" s="116" t="s">
        <v>364</v>
      </c>
      <c r="E16" s="117">
        <v>2620920</v>
      </c>
      <c r="F16" s="117"/>
      <c r="G16" s="117">
        <v>1130040</v>
      </c>
      <c r="H16" s="117"/>
      <c r="I16" s="117">
        <v>1050</v>
      </c>
      <c r="J16" s="118"/>
      <c r="K16" s="119" t="s">
        <v>363</v>
      </c>
      <c r="L16" s="120"/>
      <c r="M16" s="120" t="s">
        <v>210</v>
      </c>
      <c r="N16" s="10"/>
      <c r="O16" s="10"/>
      <c r="P16" s="116"/>
      <c r="Q16" s="116" t="s">
        <v>361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HYPERLINK("https://sitonline.vs.ch/environnement/eaux_superficielles/fr/#/?locale=fr&amp;prelevement=SEN-421&amp;scale=4500","SEN-421")</f>
        <v>SEN-421</v>
      </c>
      <c r="C17" s="116"/>
      <c r="D17" s="116" t="s">
        <v>365</v>
      </c>
      <c r="E17" s="117">
        <v>2621197</v>
      </c>
      <c r="F17" s="117"/>
      <c r="G17" s="117">
        <v>1132362</v>
      </c>
      <c r="H17" s="117"/>
      <c r="I17" s="117">
        <v>2100</v>
      </c>
      <c r="J17" s="118"/>
      <c r="K17" s="119" t="s">
        <v>366</v>
      </c>
      <c r="L17" s="120"/>
      <c r="M17" s="120" t="s">
        <v>210</v>
      </c>
      <c r="N17" s="10"/>
      <c r="O17" s="10"/>
      <c r="P17" s="116"/>
      <c r="Q17" s="116" t="s">
        <v>361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HYPERLINK("https://sitonline.vs.ch/environnement/eaux_superficielles/fr/#/?locale=fr&amp;prelevement=SEN-423&amp;scale=4500","SEN-423")</f>
        <v>SEN-423</v>
      </c>
      <c r="C18" s="116"/>
      <c r="D18" s="116" t="s">
        <v>367</v>
      </c>
      <c r="E18" s="117">
        <v>2620619</v>
      </c>
      <c r="F18" s="117"/>
      <c r="G18" s="117">
        <v>1129971</v>
      </c>
      <c r="H18" s="117"/>
      <c r="I18" s="117">
        <v>1050</v>
      </c>
      <c r="J18" s="118"/>
      <c r="K18" s="119" t="s">
        <v>368</v>
      </c>
      <c r="L18" s="120"/>
      <c r="M18" s="120" t="s">
        <v>210</v>
      </c>
      <c r="N18" s="10"/>
      <c r="O18" s="10"/>
      <c r="P18" s="116"/>
      <c r="Q18" s="116" t="s">
        <v>361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HYPERLINK("https://sitonline.vs.ch/environnement/eaux_superficielles/fr/#/?locale=fr&amp;prelevement=SEN-618&amp;scale=4500","SEN-618")</f>
        <v>SEN-618</v>
      </c>
      <c r="C19" s="116"/>
      <c r="D19" s="116"/>
      <c r="E19" s="117">
        <v>2621480</v>
      </c>
      <c r="F19" s="117"/>
      <c r="G19" s="117">
        <v>1132990</v>
      </c>
      <c r="H19" s="117"/>
      <c r="I19" s="117">
        <v>2221</v>
      </c>
      <c r="J19" s="118"/>
      <c r="K19" s="119"/>
      <c r="L19" s="120"/>
      <c r="M19" s="120" t="s">
        <v>199</v>
      </c>
      <c r="N19" s="10"/>
      <c r="O19" s="10"/>
      <c r="P19" s="116"/>
      <c r="Q19" s="116" t="s">
        <v>369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HYPERLINK("https://sitonline.vs.ch/environnement/eaux_superficielles/fr/#/?locale=fr&amp;prelevement=SEN-619&amp;scale=4500","SEN-619")</f>
        <v>SEN-619</v>
      </c>
      <c r="C20" s="116"/>
      <c r="D20" s="116"/>
      <c r="E20" s="117">
        <v>2621550</v>
      </c>
      <c r="F20" s="117"/>
      <c r="G20" s="117">
        <v>1132850</v>
      </c>
      <c r="H20" s="117"/>
      <c r="I20" s="117">
        <v>2199</v>
      </c>
      <c r="J20" s="118"/>
      <c r="K20" s="119"/>
      <c r="L20" s="120"/>
      <c r="M20" s="120" t="s">
        <v>199</v>
      </c>
      <c r="N20" s="10"/>
      <c r="O20" s="10"/>
      <c r="P20" s="116"/>
      <c r="Q20" s="116" t="s">
        <v>369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HYPERLINK("https://sitonline.vs.ch/environnement/eaux_superficielles/fr/#/?locale=fr&amp;prelevement=SEN-620&amp;scale=4500","SEN-620")</f>
        <v>SEN-620</v>
      </c>
      <c r="C21" s="116"/>
      <c r="D21" s="116"/>
      <c r="E21" s="117">
        <v>2621582</v>
      </c>
      <c r="F21" s="117"/>
      <c r="G21" s="117">
        <v>1132705</v>
      </c>
      <c r="H21" s="117"/>
      <c r="I21" s="117">
        <v>2188</v>
      </c>
      <c r="J21" s="118"/>
      <c r="K21" s="119"/>
      <c r="L21" s="120"/>
      <c r="M21" s="120" t="s">
        <v>199</v>
      </c>
      <c r="N21" s="10"/>
      <c r="O21" s="10"/>
      <c r="P21" s="116"/>
      <c r="Q21" s="116" t="s">
        <v>369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HYPERLINK("https://sitonline.vs.ch/environnement/eaux_superficielles/fr/#/?locale=fr&amp;prelevement=SEN-621&amp;scale=4500","SEN-621")</f>
        <v>SEN-621</v>
      </c>
      <c r="C22" s="116"/>
      <c r="D22" s="116"/>
      <c r="E22" s="117">
        <v>2621615</v>
      </c>
      <c r="F22" s="117"/>
      <c r="G22" s="117">
        <v>1133197</v>
      </c>
      <c r="H22" s="117"/>
      <c r="I22" s="117">
        <v>2251</v>
      </c>
      <c r="J22" s="118"/>
      <c r="K22" s="119"/>
      <c r="L22" s="120"/>
      <c r="M22" s="120" t="s">
        <v>199</v>
      </c>
      <c r="N22" s="10"/>
      <c r="O22" s="10"/>
      <c r="P22" s="116"/>
      <c r="Q22" s="116" t="s">
        <v>369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HYPERLINK("https://sitonline.vs.ch/environnement/eaux_superficielles/fr/#/?locale=fr&amp;prelevement=SEN-622&amp;scale=4500","SEN-622")</f>
        <v>SEN-622</v>
      </c>
      <c r="C23" s="116"/>
      <c r="D23" s="116"/>
      <c r="E23" s="117">
        <v>2621196</v>
      </c>
      <c r="F23" s="117"/>
      <c r="G23" s="117">
        <v>1132044</v>
      </c>
      <c r="H23" s="117"/>
      <c r="I23" s="117">
        <v>1973</v>
      </c>
      <c r="J23" s="118"/>
      <c r="K23" s="119"/>
      <c r="L23" s="120"/>
      <c r="M23" s="120" t="s">
        <v>199</v>
      </c>
      <c r="N23" s="10"/>
      <c r="O23" s="10"/>
      <c r="P23" s="116"/>
      <c r="Q23" s="116" t="s">
        <v>369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HYPERLINK("https://sitonline.vs.ch/environnement/eaux_superficielles/fr/#/?locale=fr&amp;prelevement=SEN-623&amp;scale=4500","SEN-623")</f>
        <v>SEN-623</v>
      </c>
      <c r="C24" s="116"/>
      <c r="D24" s="116"/>
      <c r="E24" s="117">
        <v>2621058</v>
      </c>
      <c r="F24" s="117"/>
      <c r="G24" s="117">
        <v>1130248</v>
      </c>
      <c r="H24" s="117"/>
      <c r="I24" s="117">
        <v>1185</v>
      </c>
      <c r="J24" s="118"/>
      <c r="K24" s="119" t="s">
        <v>359</v>
      </c>
      <c r="L24" s="120"/>
      <c r="M24" s="120" t="s">
        <v>199</v>
      </c>
      <c r="N24" s="10"/>
      <c r="O24" s="10"/>
      <c r="P24" s="116"/>
      <c r="Q24" s="116" t="s">
        <v>369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115">
        <v>14</v>
      </c>
      <c r="B25" s="128" t="str">
        <f>HYPERLINK("https://sitonline.vs.ch/environnement/eaux_superficielles/fr/#/?locale=fr&amp;prelevement=SEN-624&amp;scale=4500","SEN-624")</f>
        <v>SEN-624</v>
      </c>
      <c r="C25" s="116"/>
      <c r="D25" s="116"/>
      <c r="E25" s="117">
        <v>2621130</v>
      </c>
      <c r="F25" s="117"/>
      <c r="G25" s="117">
        <v>1130330</v>
      </c>
      <c r="H25" s="117"/>
      <c r="I25" s="117">
        <v>1224</v>
      </c>
      <c r="J25" s="118"/>
      <c r="K25" s="119" t="s">
        <v>359</v>
      </c>
      <c r="L25" s="120"/>
      <c r="M25" s="120" t="s">
        <v>199</v>
      </c>
      <c r="N25" s="10"/>
      <c r="O25" s="10"/>
      <c r="P25" s="116"/>
      <c r="Q25" s="116" t="s">
        <v>369</v>
      </c>
      <c r="R25" s="121"/>
      <c r="S25" s="121"/>
      <c r="T25" s="122"/>
      <c r="U25" s="123"/>
      <c r="V25" s="121"/>
      <c r="W25" s="121"/>
      <c r="X25" s="122"/>
      <c r="Y25" s="123"/>
      <c r="Z25" s="121"/>
      <c r="AA25" s="124"/>
      <c r="AB25" s="116"/>
      <c r="AC25" s="116"/>
      <c r="AD25" s="116"/>
      <c r="AE25" s="116"/>
      <c r="AF25" s="116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6"/>
      <c r="BF25" s="126"/>
      <c r="BG25" s="125"/>
      <c r="BH25" s="125"/>
      <c r="BI25" s="118"/>
      <c r="BJ25" s="120"/>
      <c r="BK25" s="120"/>
      <c r="BL25" s="120"/>
      <c r="BM25" s="120"/>
      <c r="BN25" s="127"/>
      <c r="BO25" s="120"/>
      <c r="BP25" s="120"/>
      <c r="BQ25" s="120"/>
      <c r="BR25" s="120"/>
      <c r="BS25" s="127"/>
      <c r="BT25" s="120"/>
      <c r="BU25" s="120"/>
      <c r="BV25" s="120"/>
      <c r="BW25" s="120"/>
      <c r="BX25" s="127"/>
      <c r="BY25" s="120"/>
      <c r="BZ25" s="120"/>
      <c r="CA25" s="120"/>
      <c r="CB25" s="120"/>
      <c r="CC25" s="127"/>
      <c r="CD25" s="120"/>
      <c r="CE25" s="116"/>
    </row>
    <row r="26" spans="1:83" s="6" customFormat="1" ht="15.5" x14ac:dyDescent="0.35">
      <c r="A26" s="115">
        <v>15</v>
      </c>
      <c r="B26" s="128" t="str">
        <f>HYPERLINK("https://sitonline.vs.ch/environnement/eaux_superficielles/fr/#/?locale=fr&amp;prelevement=SEN-625&amp;scale=4500","SEN-625")</f>
        <v>SEN-625</v>
      </c>
      <c r="C26" s="116"/>
      <c r="D26" s="116"/>
      <c r="E26" s="117">
        <v>2620900</v>
      </c>
      <c r="F26" s="117"/>
      <c r="G26" s="117">
        <v>1130030</v>
      </c>
      <c r="H26" s="117"/>
      <c r="I26" s="117">
        <v>1108</v>
      </c>
      <c r="J26" s="118"/>
      <c r="K26" s="119" t="s">
        <v>359</v>
      </c>
      <c r="L26" s="120"/>
      <c r="M26" s="120" t="s">
        <v>199</v>
      </c>
      <c r="N26" s="10"/>
      <c r="O26" s="10"/>
      <c r="P26" s="116"/>
      <c r="Q26" s="116" t="s">
        <v>369</v>
      </c>
      <c r="R26" s="121"/>
      <c r="S26" s="121"/>
      <c r="T26" s="122"/>
      <c r="U26" s="123"/>
      <c r="V26" s="121"/>
      <c r="W26" s="121"/>
      <c r="X26" s="122"/>
      <c r="Y26" s="123"/>
      <c r="Z26" s="121"/>
      <c r="AA26" s="124"/>
      <c r="AB26" s="116"/>
      <c r="AC26" s="116"/>
      <c r="AD26" s="116"/>
      <c r="AE26" s="116"/>
      <c r="AF26" s="116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6"/>
      <c r="BF26" s="126"/>
      <c r="BG26" s="125"/>
      <c r="BH26" s="125"/>
      <c r="BI26" s="118"/>
      <c r="BJ26" s="120"/>
      <c r="BK26" s="120"/>
      <c r="BL26" s="120"/>
      <c r="BM26" s="120"/>
      <c r="BN26" s="127"/>
      <c r="BO26" s="120"/>
      <c r="BP26" s="120"/>
      <c r="BQ26" s="120"/>
      <c r="BR26" s="120"/>
      <c r="BS26" s="127"/>
      <c r="BT26" s="120"/>
      <c r="BU26" s="120"/>
      <c r="BV26" s="120"/>
      <c r="BW26" s="120"/>
      <c r="BX26" s="127"/>
      <c r="BY26" s="120"/>
      <c r="BZ26" s="120"/>
      <c r="CA26" s="120"/>
      <c r="CB26" s="120"/>
      <c r="CC26" s="127"/>
      <c r="CD26" s="120"/>
      <c r="CE26" s="116"/>
    </row>
    <row r="27" spans="1:83" s="6" customFormat="1" ht="15.5" x14ac:dyDescent="0.35">
      <c r="A27" s="115">
        <v>16</v>
      </c>
      <c r="B27" s="128" t="str">
        <f>HYPERLINK("https://sitonline.vs.ch/environnement/eaux_superficielles/fr/#/?locale=fr&amp;prelevement=SEN-626&amp;scale=4500","SEN-626")</f>
        <v>SEN-626</v>
      </c>
      <c r="C27" s="116"/>
      <c r="D27" s="116"/>
      <c r="E27" s="117">
        <v>2620902</v>
      </c>
      <c r="F27" s="117"/>
      <c r="G27" s="117">
        <v>1130012</v>
      </c>
      <c r="H27" s="117"/>
      <c r="I27" s="117">
        <v>1095</v>
      </c>
      <c r="J27" s="118"/>
      <c r="K27" s="119" t="s">
        <v>359</v>
      </c>
      <c r="L27" s="120"/>
      <c r="M27" s="120" t="s">
        <v>199</v>
      </c>
      <c r="N27" s="10"/>
      <c r="O27" s="10"/>
      <c r="P27" s="116"/>
      <c r="Q27" s="116" t="s">
        <v>369</v>
      </c>
      <c r="R27" s="121"/>
      <c r="S27" s="121"/>
      <c r="T27" s="122"/>
      <c r="U27" s="123"/>
      <c r="V27" s="121"/>
      <c r="W27" s="121"/>
      <c r="X27" s="122"/>
      <c r="Y27" s="123"/>
      <c r="Z27" s="121"/>
      <c r="AA27" s="124"/>
      <c r="AB27" s="116"/>
      <c r="AC27" s="116"/>
      <c r="AD27" s="116"/>
      <c r="AE27" s="116"/>
      <c r="AF27" s="116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6"/>
      <c r="BF27" s="126"/>
      <c r="BG27" s="125"/>
      <c r="BH27" s="125"/>
      <c r="BI27" s="118"/>
      <c r="BJ27" s="120"/>
      <c r="BK27" s="120"/>
      <c r="BL27" s="120"/>
      <c r="BM27" s="120"/>
      <c r="BN27" s="127"/>
      <c r="BO27" s="120"/>
      <c r="BP27" s="120"/>
      <c r="BQ27" s="120"/>
      <c r="BR27" s="120"/>
      <c r="BS27" s="127"/>
      <c r="BT27" s="120"/>
      <c r="BU27" s="120"/>
      <c r="BV27" s="120"/>
      <c r="BW27" s="120"/>
      <c r="BX27" s="127"/>
      <c r="BY27" s="120"/>
      <c r="BZ27" s="120"/>
      <c r="CA27" s="120"/>
      <c r="CB27" s="120"/>
      <c r="CC27" s="127"/>
      <c r="CD27" s="120"/>
      <c r="CE27" s="116"/>
    </row>
    <row r="28" spans="1:83" s="6" customFormat="1" ht="15.5" x14ac:dyDescent="0.35">
      <c r="A28" s="115">
        <v>17</v>
      </c>
      <c r="B28" s="128" t="str">
        <f>HYPERLINK("https://sitonline.vs.ch/environnement/eaux_superficielles/fr/#/?locale=fr&amp;prelevement=SEN-627&amp;scale=4500","SEN-627")</f>
        <v>SEN-627</v>
      </c>
      <c r="C28" s="116"/>
      <c r="D28" s="116"/>
      <c r="E28" s="117">
        <v>2620920</v>
      </c>
      <c r="F28" s="117"/>
      <c r="G28" s="117">
        <v>1130036</v>
      </c>
      <c r="H28" s="117"/>
      <c r="I28" s="117">
        <v>1112</v>
      </c>
      <c r="J28" s="118"/>
      <c r="K28" s="119" t="s">
        <v>359</v>
      </c>
      <c r="L28" s="120"/>
      <c r="M28" s="120" t="s">
        <v>199</v>
      </c>
      <c r="N28" s="10"/>
      <c r="O28" s="10"/>
      <c r="P28" s="116"/>
      <c r="Q28" s="116" t="s">
        <v>369</v>
      </c>
      <c r="R28" s="121"/>
      <c r="S28" s="121"/>
      <c r="T28" s="122"/>
      <c r="U28" s="123"/>
      <c r="V28" s="121"/>
      <c r="W28" s="121"/>
      <c r="X28" s="122"/>
      <c r="Y28" s="123"/>
      <c r="Z28" s="121"/>
      <c r="AA28" s="124"/>
      <c r="AB28" s="116"/>
      <c r="AC28" s="116"/>
      <c r="AD28" s="116"/>
      <c r="AE28" s="116"/>
      <c r="AF28" s="116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6"/>
      <c r="BF28" s="126"/>
      <c r="BG28" s="125"/>
      <c r="BH28" s="125"/>
      <c r="BI28" s="118"/>
      <c r="BJ28" s="120"/>
      <c r="BK28" s="120"/>
      <c r="BL28" s="120"/>
      <c r="BM28" s="120"/>
      <c r="BN28" s="127"/>
      <c r="BO28" s="120"/>
      <c r="BP28" s="120"/>
      <c r="BQ28" s="120"/>
      <c r="BR28" s="120"/>
      <c r="BS28" s="127"/>
      <c r="BT28" s="120"/>
      <c r="BU28" s="120"/>
      <c r="BV28" s="120"/>
      <c r="BW28" s="120"/>
      <c r="BX28" s="127"/>
      <c r="BY28" s="120"/>
      <c r="BZ28" s="120"/>
      <c r="CA28" s="120"/>
      <c r="CB28" s="120"/>
      <c r="CC28" s="127"/>
      <c r="CD28" s="120"/>
      <c r="CE28" s="116"/>
    </row>
    <row r="29" spans="1:83" s="6" customFormat="1" ht="15.5" x14ac:dyDescent="0.35">
      <c r="A29" s="115">
        <v>18</v>
      </c>
      <c r="B29" s="128" t="str">
        <f>HYPERLINK("https://sitonline.vs.ch/environnement/eaux_superficielles/fr/#/?locale=fr&amp;prelevement=SEN-755&amp;scale=4500","SEN-755")</f>
        <v>SEN-755</v>
      </c>
      <c r="C29" s="116"/>
      <c r="D29" s="116"/>
      <c r="E29" s="117">
        <v>2624160</v>
      </c>
      <c r="F29" s="117"/>
      <c r="G29" s="117">
        <v>1132226</v>
      </c>
      <c r="H29" s="117"/>
      <c r="I29" s="117">
        <v>952</v>
      </c>
      <c r="J29" s="118"/>
      <c r="K29" s="119" t="s">
        <v>370</v>
      </c>
      <c r="L29" s="120"/>
      <c r="M29" s="120" t="s">
        <v>199</v>
      </c>
      <c r="N29" s="10"/>
      <c r="O29" s="10"/>
      <c r="P29" s="116"/>
      <c r="Q29" s="116" t="s">
        <v>369</v>
      </c>
      <c r="R29" s="121"/>
      <c r="S29" s="121"/>
      <c r="T29" s="122"/>
      <c r="U29" s="123"/>
      <c r="V29" s="121"/>
      <c r="W29" s="121"/>
      <c r="X29" s="122"/>
      <c r="Y29" s="123"/>
      <c r="Z29" s="121"/>
      <c r="AA29" s="124"/>
      <c r="AB29" s="116"/>
      <c r="AC29" s="116"/>
      <c r="AD29" s="116"/>
      <c r="AE29" s="116"/>
      <c r="AF29" s="116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6"/>
      <c r="BF29" s="126"/>
      <c r="BG29" s="125"/>
      <c r="BH29" s="125"/>
      <c r="BI29" s="118"/>
      <c r="BJ29" s="120"/>
      <c r="BK29" s="120"/>
      <c r="BL29" s="120"/>
      <c r="BM29" s="120"/>
      <c r="BN29" s="127"/>
      <c r="BO29" s="120"/>
      <c r="BP29" s="120"/>
      <c r="BQ29" s="120"/>
      <c r="BR29" s="120"/>
      <c r="BS29" s="127"/>
      <c r="BT29" s="120"/>
      <c r="BU29" s="120"/>
      <c r="BV29" s="120"/>
      <c r="BW29" s="120"/>
      <c r="BX29" s="127"/>
      <c r="BY29" s="120"/>
      <c r="BZ29" s="120"/>
      <c r="CA29" s="120"/>
      <c r="CB29" s="120"/>
      <c r="CC29" s="127"/>
      <c r="CD29" s="120"/>
      <c r="CE29" s="116"/>
    </row>
    <row r="30" spans="1:83" s="6" customFormat="1" ht="15.5" x14ac:dyDescent="0.35">
      <c r="A30" s="115">
        <v>19</v>
      </c>
      <c r="B30" s="128" t="str">
        <f>HYPERLINK("https://sitonline.vs.ch/environnement/eaux_superficielles/fr/#/?locale=fr&amp;prelevement=SEN-758&amp;scale=4500","SEN-758")</f>
        <v>SEN-758</v>
      </c>
      <c r="C30" s="116"/>
      <c r="D30" s="116"/>
      <c r="E30" s="117">
        <v>2623110</v>
      </c>
      <c r="F30" s="117"/>
      <c r="G30" s="117">
        <v>1133960</v>
      </c>
      <c r="H30" s="117"/>
      <c r="I30" s="117">
        <v>2046</v>
      </c>
      <c r="J30" s="118"/>
      <c r="K30" s="119"/>
      <c r="L30" s="120"/>
      <c r="M30" s="120" t="s">
        <v>199</v>
      </c>
      <c r="N30" s="10"/>
      <c r="O30" s="10"/>
      <c r="P30" s="116"/>
      <c r="Q30" s="116" t="s">
        <v>369</v>
      </c>
      <c r="R30" s="121"/>
      <c r="S30" s="121"/>
      <c r="T30" s="122"/>
      <c r="U30" s="123"/>
      <c r="V30" s="121"/>
      <c r="W30" s="121"/>
      <c r="X30" s="122"/>
      <c r="Y30" s="123"/>
      <c r="Z30" s="121"/>
      <c r="AA30" s="124"/>
      <c r="AB30" s="116"/>
      <c r="AC30" s="116"/>
      <c r="AD30" s="116"/>
      <c r="AE30" s="116"/>
      <c r="AF30" s="116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6"/>
      <c r="BF30" s="126"/>
      <c r="BG30" s="125"/>
      <c r="BH30" s="125"/>
      <c r="BI30" s="118"/>
      <c r="BJ30" s="120"/>
      <c r="BK30" s="120"/>
      <c r="BL30" s="120"/>
      <c r="BM30" s="120"/>
      <c r="BN30" s="127"/>
      <c r="BO30" s="120"/>
      <c r="BP30" s="120"/>
      <c r="BQ30" s="120"/>
      <c r="BR30" s="120"/>
      <c r="BS30" s="127"/>
      <c r="BT30" s="120"/>
      <c r="BU30" s="120"/>
      <c r="BV30" s="120"/>
      <c r="BW30" s="120"/>
      <c r="BX30" s="127"/>
      <c r="BY30" s="120"/>
      <c r="BZ30" s="120"/>
      <c r="CA30" s="120"/>
      <c r="CB30" s="120"/>
      <c r="CC30" s="127"/>
      <c r="CD30" s="120"/>
      <c r="CE30" s="116"/>
    </row>
    <row r="31" spans="1:83" s="6" customFormat="1" ht="15.5" x14ac:dyDescent="0.35">
      <c r="A31" s="115">
        <v>20</v>
      </c>
      <c r="B31" s="128" t="str">
        <f>HYPERLINK("https://sitonline.vs.ch/environnement/eaux_superficielles/fr/#/?locale=fr&amp;prelevement=SEN-759&amp;scale=4500","SEN-759")</f>
        <v>SEN-759</v>
      </c>
      <c r="C31" s="116"/>
      <c r="D31" s="116"/>
      <c r="E31" s="117">
        <v>2623300</v>
      </c>
      <c r="F31" s="117"/>
      <c r="G31" s="117">
        <v>1133800</v>
      </c>
      <c r="H31" s="117"/>
      <c r="I31" s="117">
        <v>1899</v>
      </c>
      <c r="J31" s="118"/>
      <c r="K31" s="119"/>
      <c r="L31" s="120"/>
      <c r="M31" s="120" t="s">
        <v>199</v>
      </c>
      <c r="N31" s="10"/>
      <c r="O31" s="10"/>
      <c r="P31" s="116"/>
      <c r="Q31" s="116" t="s">
        <v>369</v>
      </c>
      <c r="R31" s="121"/>
      <c r="S31" s="121"/>
      <c r="T31" s="122"/>
      <c r="U31" s="123"/>
      <c r="V31" s="121"/>
      <c r="W31" s="121"/>
      <c r="X31" s="122"/>
      <c r="Y31" s="123"/>
      <c r="Z31" s="121"/>
      <c r="AA31" s="124"/>
      <c r="AB31" s="116"/>
      <c r="AC31" s="116"/>
      <c r="AD31" s="116"/>
      <c r="AE31" s="116"/>
      <c r="AF31" s="116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6"/>
      <c r="BF31" s="126"/>
      <c r="BG31" s="125"/>
      <c r="BH31" s="125"/>
      <c r="BI31" s="118"/>
      <c r="BJ31" s="120"/>
      <c r="BK31" s="120"/>
      <c r="BL31" s="120"/>
      <c r="BM31" s="120"/>
      <c r="BN31" s="127"/>
      <c r="BO31" s="120"/>
      <c r="BP31" s="120"/>
      <c r="BQ31" s="120"/>
      <c r="BR31" s="120"/>
      <c r="BS31" s="127"/>
      <c r="BT31" s="120"/>
      <c r="BU31" s="120"/>
      <c r="BV31" s="120"/>
      <c r="BW31" s="120"/>
      <c r="BX31" s="127"/>
      <c r="BY31" s="120"/>
      <c r="BZ31" s="120"/>
      <c r="CA31" s="120"/>
      <c r="CB31" s="120"/>
      <c r="CC31" s="127"/>
      <c r="CD31" s="120"/>
      <c r="CE31" s="116"/>
    </row>
    <row r="32" spans="1:83" s="6" customFormat="1" ht="15.5" x14ac:dyDescent="0.35">
      <c r="A32" s="115">
        <v>21</v>
      </c>
      <c r="B32" s="128" t="str">
        <f>HYPERLINK("https://sitonline.vs.ch/environnement/eaux_superficielles/fr/#/?locale=fr&amp;prelevement=SEN-760&amp;scale=4500","SEN-760")</f>
        <v>SEN-760</v>
      </c>
      <c r="C32" s="116"/>
      <c r="D32" s="116"/>
      <c r="E32" s="117">
        <v>2622135</v>
      </c>
      <c r="F32" s="117"/>
      <c r="G32" s="117">
        <v>1132165</v>
      </c>
      <c r="H32" s="117"/>
      <c r="I32" s="117">
        <v>1910</v>
      </c>
      <c r="J32" s="118"/>
      <c r="K32" s="119" t="s">
        <v>359</v>
      </c>
      <c r="L32" s="120"/>
      <c r="M32" s="120" t="s">
        <v>199</v>
      </c>
      <c r="N32" s="10"/>
      <c r="O32" s="10"/>
      <c r="P32" s="116"/>
      <c r="Q32" s="116" t="s">
        <v>369</v>
      </c>
      <c r="R32" s="121"/>
      <c r="S32" s="121"/>
      <c r="T32" s="122"/>
      <c r="U32" s="123"/>
      <c r="V32" s="121"/>
      <c r="W32" s="121"/>
      <c r="X32" s="122"/>
      <c r="Y32" s="123"/>
      <c r="Z32" s="121"/>
      <c r="AA32" s="124"/>
      <c r="AB32" s="116"/>
      <c r="AC32" s="116"/>
      <c r="AD32" s="116"/>
      <c r="AE32" s="116"/>
      <c r="AF32" s="116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6"/>
      <c r="BF32" s="126"/>
      <c r="BG32" s="125"/>
      <c r="BH32" s="125"/>
      <c r="BI32" s="118"/>
      <c r="BJ32" s="120"/>
      <c r="BK32" s="120"/>
      <c r="BL32" s="120"/>
      <c r="BM32" s="120"/>
      <c r="BN32" s="127"/>
      <c r="BO32" s="120"/>
      <c r="BP32" s="120"/>
      <c r="BQ32" s="120"/>
      <c r="BR32" s="120"/>
      <c r="BS32" s="127"/>
      <c r="BT32" s="120"/>
      <c r="BU32" s="120"/>
      <c r="BV32" s="120"/>
      <c r="BW32" s="120"/>
      <c r="BX32" s="127"/>
      <c r="BY32" s="120"/>
      <c r="BZ32" s="120"/>
      <c r="CA32" s="120"/>
      <c r="CB32" s="120"/>
      <c r="CC32" s="127"/>
      <c r="CD32" s="120"/>
      <c r="CE32" s="116"/>
    </row>
    <row r="33" spans="1:83" s="6" customFormat="1" ht="15.5" x14ac:dyDescent="0.35">
      <c r="A33" s="115">
        <v>22</v>
      </c>
      <c r="B33" s="128" t="str">
        <f>HYPERLINK("https://sitonline.vs.ch/environnement/eaux_superficielles/fr/#/?locale=fr&amp;prelevement=SEN-762&amp;scale=4500","SEN-762")</f>
        <v>SEN-762</v>
      </c>
      <c r="C33" s="116"/>
      <c r="D33" s="116"/>
      <c r="E33" s="117">
        <v>2621170</v>
      </c>
      <c r="F33" s="117"/>
      <c r="G33" s="117">
        <v>1133430</v>
      </c>
      <c r="H33" s="117"/>
      <c r="I33" s="117">
        <v>2378</v>
      </c>
      <c r="J33" s="118"/>
      <c r="K33" s="119"/>
      <c r="L33" s="120"/>
      <c r="M33" s="120" t="s">
        <v>199</v>
      </c>
      <c r="N33" s="10"/>
      <c r="O33" s="10"/>
      <c r="P33" s="116"/>
      <c r="Q33" s="116" t="s">
        <v>369</v>
      </c>
      <c r="R33" s="121"/>
      <c r="S33" s="121"/>
      <c r="T33" s="122"/>
      <c r="U33" s="123"/>
      <c r="V33" s="121"/>
      <c r="W33" s="121"/>
      <c r="X33" s="122"/>
      <c r="Y33" s="123"/>
      <c r="Z33" s="121"/>
      <c r="AA33" s="124"/>
      <c r="AB33" s="116"/>
      <c r="AC33" s="116"/>
      <c r="AD33" s="116"/>
      <c r="AE33" s="116"/>
      <c r="AF33" s="116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6"/>
      <c r="BF33" s="126"/>
      <c r="BG33" s="125"/>
      <c r="BH33" s="125"/>
      <c r="BI33" s="118"/>
      <c r="BJ33" s="120"/>
      <c r="BK33" s="120"/>
      <c r="BL33" s="120"/>
      <c r="BM33" s="120"/>
      <c r="BN33" s="127"/>
      <c r="BO33" s="120"/>
      <c r="BP33" s="120"/>
      <c r="BQ33" s="120"/>
      <c r="BR33" s="120"/>
      <c r="BS33" s="127"/>
      <c r="BT33" s="120"/>
      <c r="BU33" s="120"/>
      <c r="BV33" s="120"/>
      <c r="BW33" s="120"/>
      <c r="BX33" s="127"/>
      <c r="BY33" s="120"/>
      <c r="BZ33" s="120"/>
      <c r="CA33" s="120"/>
      <c r="CB33" s="120"/>
      <c r="CC33" s="127"/>
      <c r="CD33" s="120"/>
      <c r="CE33" s="116"/>
    </row>
    <row r="34" spans="1:83" s="6" customFormat="1" ht="15.5" x14ac:dyDescent="0.35">
      <c r="A34" s="115">
        <v>23</v>
      </c>
      <c r="B34" s="128" t="str">
        <f>HYPERLINK("https://sitonline.vs.ch/environnement/eaux_superficielles/fr/#/?locale=fr&amp;prelevement=SEN-763&amp;scale=4500","SEN-763")</f>
        <v>SEN-763</v>
      </c>
      <c r="C34" s="116"/>
      <c r="D34" s="116"/>
      <c r="E34" s="117">
        <v>2621550</v>
      </c>
      <c r="F34" s="117"/>
      <c r="G34" s="117">
        <v>1132700</v>
      </c>
      <c r="H34" s="117"/>
      <c r="I34" s="117">
        <v>2189</v>
      </c>
      <c r="J34" s="118"/>
      <c r="K34" s="119"/>
      <c r="L34" s="120"/>
      <c r="M34" s="120" t="s">
        <v>199</v>
      </c>
      <c r="N34" s="10"/>
      <c r="O34" s="10"/>
      <c r="P34" s="116"/>
      <c r="Q34" s="116" t="s">
        <v>369</v>
      </c>
      <c r="R34" s="121"/>
      <c r="S34" s="121"/>
      <c r="T34" s="122"/>
      <c r="U34" s="123"/>
      <c r="V34" s="121"/>
      <c r="W34" s="121"/>
      <c r="X34" s="122"/>
      <c r="Y34" s="123"/>
      <c r="Z34" s="121"/>
      <c r="AA34" s="124"/>
      <c r="AB34" s="116"/>
      <c r="AC34" s="116"/>
      <c r="AD34" s="116"/>
      <c r="AE34" s="116"/>
      <c r="AF34" s="116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6"/>
      <c r="BF34" s="126"/>
      <c r="BG34" s="125"/>
      <c r="BH34" s="125"/>
      <c r="BI34" s="118"/>
      <c r="BJ34" s="120"/>
      <c r="BK34" s="120"/>
      <c r="BL34" s="120"/>
      <c r="BM34" s="120"/>
      <c r="BN34" s="127"/>
      <c r="BO34" s="120"/>
      <c r="BP34" s="120"/>
      <c r="BQ34" s="120"/>
      <c r="BR34" s="120"/>
      <c r="BS34" s="127"/>
      <c r="BT34" s="120"/>
      <c r="BU34" s="120"/>
      <c r="BV34" s="120"/>
      <c r="BW34" s="120"/>
      <c r="BX34" s="127"/>
      <c r="BY34" s="120"/>
      <c r="BZ34" s="120"/>
      <c r="CA34" s="120"/>
      <c r="CB34" s="120"/>
      <c r="CC34" s="127"/>
      <c r="CD34" s="120"/>
      <c r="CE34" s="116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34">
      <formula1>"Permanent,Temporaire"</formula1>
    </dataValidation>
    <dataValidation type="list" allowBlank="1" showInputMessage="1" showErrorMessage="1" sqref="P12:P34">
      <formula1>"Exploité,Non-exploité"</formula1>
    </dataValidation>
    <dataValidation type="list" allowBlank="1" showInputMessage="1" showErrorMessage="1" sqref="R12:R34">
      <formula1>"Autorisation,Concession,Autre"</formula1>
    </dataValidation>
    <dataValidation type="list" allowBlank="1" showInputMessage="1" showErrorMessage="1" sqref="W12:W34">
      <formula1>"Existant,Inexistant"</formula1>
    </dataValidation>
    <dataValidation type="list" allowBlank="1" showInputMessage="1" showErrorMessage="1" sqref="AB12:AB34">
      <formula1>"Dans un cours d'eau,Dans un plan d'eau (lac),Dans des eaux souterraines (source/nappe)"</formula1>
    </dataValidation>
    <dataValidation type="list" allowBlank="1" showInputMessage="1" showErrorMessage="1" sqref="AC12:AC34">
      <formula1>"Avec régulation,Sans régulation,Barrage,Pompage,Autre (à préciser)"</formula1>
    </dataValidation>
    <dataValidation type="list" allowBlank="1" showInputMessage="1" showErrorMessage="1" sqref="BK12:BK34 BP12:BP34 BU12:BU34 BZ12:BZ34">
      <formula1>"Oui,Non"</formula1>
    </dataValidation>
    <dataValidation type="list" allowBlank="1" showInputMessage="1" showErrorMessage="1" sqref="N12:N34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activeCell="A7" sqref="A7:XFD10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371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372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373</v>
      </c>
      <c r="M10" s="81" t="s">
        <v>232</v>
      </c>
      <c r="N10" s="70" t="s">
        <v>373</v>
      </c>
      <c r="O10" s="33" t="s">
        <v>290</v>
      </c>
      <c r="P10" s="70" t="s">
        <v>373</v>
      </c>
      <c r="Q10" s="83" t="s">
        <v>240</v>
      </c>
      <c r="R10" s="94" t="s">
        <v>373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373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373</v>
      </c>
      <c r="AC10" s="70" t="s">
        <v>373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373</v>
      </c>
      <c r="BL10" s="73" t="s">
        <v>271</v>
      </c>
      <c r="BM10" s="73" t="s">
        <v>374</v>
      </c>
      <c r="BN10" s="210"/>
      <c r="BO10" s="208"/>
      <c r="BP10" s="71" t="s">
        <v>373</v>
      </c>
      <c r="BQ10" s="73" t="s">
        <v>271</v>
      </c>
      <c r="BR10" s="73" t="s">
        <v>374</v>
      </c>
      <c r="BS10" s="210"/>
      <c r="BT10" s="208"/>
      <c r="BU10" s="71" t="s">
        <v>373</v>
      </c>
      <c r="BV10" s="73" t="s">
        <v>271</v>
      </c>
      <c r="BW10" s="73" t="s">
        <v>374</v>
      </c>
      <c r="BX10" s="210"/>
      <c r="BY10" s="208"/>
      <c r="BZ10" s="71" t="s">
        <v>373</v>
      </c>
      <c r="CA10" s="73" t="s">
        <v>271</v>
      </c>
      <c r="CB10" s="73" t="s">
        <v>374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HYPERLINK("https://sitonline.vs.ch/environnement/eaux_superficielles/fr/#/?locale=fr&amp;prelevement=SEN-1282&amp;scale=4500","SEN-1282")</f>
        <v>SEN-1282</v>
      </c>
      <c r="C12" s="116"/>
      <c r="D12" s="116" t="s">
        <v>354</v>
      </c>
      <c r="E12" s="117">
        <v>2623798</v>
      </c>
      <c r="F12" s="117"/>
      <c r="G12" s="117">
        <v>1130798</v>
      </c>
      <c r="H12" s="117"/>
      <c r="I12" s="117">
        <v>776</v>
      </c>
      <c r="J12" s="118"/>
      <c r="K12" s="119" t="s">
        <v>355</v>
      </c>
      <c r="L12" s="120"/>
      <c r="M12" s="120" t="s">
        <v>286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HYPERLINK("https://sitonline.vs.ch/environnement/eaux_superficielles/fr/#/?locale=fr&amp;prelevement=SEN-412&amp;scale=4500","SEN-412")</f>
        <v>SEN-412</v>
      </c>
      <c r="C13" s="116"/>
      <c r="D13" s="116" t="s">
        <v>357</v>
      </c>
      <c r="E13" s="117">
        <v>2623492</v>
      </c>
      <c r="F13" s="117"/>
      <c r="G13" s="117">
        <v>1130007</v>
      </c>
      <c r="H13" s="117"/>
      <c r="I13" s="117">
        <v>700</v>
      </c>
      <c r="J13" s="118"/>
      <c r="K13" s="119" t="s">
        <v>355</v>
      </c>
      <c r="L13" s="120"/>
      <c r="M13" s="120" t="s">
        <v>286</v>
      </c>
      <c r="N13" s="10"/>
      <c r="O13" s="10"/>
      <c r="P13" s="116"/>
      <c r="Q13" s="116" t="s">
        <v>358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HYPERLINK("https://sitonline.vs.ch/environnement/eaux_superficielles/fr/#/?locale=fr&amp;prelevement=SEN-414&amp;scale=4500","SEN-414")</f>
        <v>SEN-414</v>
      </c>
      <c r="C14" s="116"/>
      <c r="D14" s="116" t="s">
        <v>359</v>
      </c>
      <c r="E14" s="117">
        <v>2621197</v>
      </c>
      <c r="F14" s="117"/>
      <c r="G14" s="117">
        <v>1132362</v>
      </c>
      <c r="H14" s="117"/>
      <c r="I14" s="117">
        <v>2200</v>
      </c>
      <c r="J14" s="118"/>
      <c r="K14" s="119" t="s">
        <v>360</v>
      </c>
      <c r="L14" s="120"/>
      <c r="M14" s="120" t="s">
        <v>286</v>
      </c>
      <c r="N14" s="10"/>
      <c r="O14" s="10"/>
      <c r="P14" s="116"/>
      <c r="Q14" s="116" t="s">
        <v>361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HYPERLINK("https://sitonline.vs.ch/environnement/eaux_superficielles/fr/#/?locale=fr&amp;prelevement=SEN-418&amp;scale=4500","SEN-418")</f>
        <v>SEN-418</v>
      </c>
      <c r="C15" s="116"/>
      <c r="D15" s="116" t="s">
        <v>362</v>
      </c>
      <c r="E15" s="117">
        <v>2620920</v>
      </c>
      <c r="F15" s="117"/>
      <c r="G15" s="117">
        <v>1130040</v>
      </c>
      <c r="H15" s="117"/>
      <c r="I15" s="117">
        <v>1050</v>
      </c>
      <c r="J15" s="118"/>
      <c r="K15" s="119" t="s">
        <v>363</v>
      </c>
      <c r="L15" s="120"/>
      <c r="M15" s="120" t="s">
        <v>286</v>
      </c>
      <c r="N15" s="10"/>
      <c r="O15" s="10"/>
      <c r="P15" s="116"/>
      <c r="Q15" s="116" t="s">
        <v>361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HYPERLINK("https://sitonline.vs.ch/environnement/eaux_superficielles/fr/#/?locale=fr&amp;prelevement=SEN-419&amp;scale=4500","SEN-419")</f>
        <v>SEN-419</v>
      </c>
      <c r="C16" s="116"/>
      <c r="D16" s="116" t="s">
        <v>364</v>
      </c>
      <c r="E16" s="117">
        <v>2620920</v>
      </c>
      <c r="F16" s="117"/>
      <c r="G16" s="117">
        <v>1130040</v>
      </c>
      <c r="H16" s="117"/>
      <c r="I16" s="117">
        <v>1050</v>
      </c>
      <c r="J16" s="118"/>
      <c r="K16" s="119" t="s">
        <v>363</v>
      </c>
      <c r="L16" s="120"/>
      <c r="M16" s="120" t="s">
        <v>286</v>
      </c>
      <c r="N16" s="10"/>
      <c r="O16" s="10"/>
      <c r="P16" s="116"/>
      <c r="Q16" s="116" t="s">
        <v>361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HYPERLINK("https://sitonline.vs.ch/environnement/eaux_superficielles/fr/#/?locale=fr&amp;prelevement=SEN-421&amp;scale=4500","SEN-421")</f>
        <v>SEN-421</v>
      </c>
      <c r="C17" s="116"/>
      <c r="D17" s="116" t="s">
        <v>365</v>
      </c>
      <c r="E17" s="117">
        <v>2621197</v>
      </c>
      <c r="F17" s="117"/>
      <c r="G17" s="117">
        <v>1132362</v>
      </c>
      <c r="H17" s="117"/>
      <c r="I17" s="117">
        <v>2100</v>
      </c>
      <c r="J17" s="118"/>
      <c r="K17" s="119" t="s">
        <v>366</v>
      </c>
      <c r="L17" s="120"/>
      <c r="M17" s="120" t="s">
        <v>286</v>
      </c>
      <c r="N17" s="10"/>
      <c r="O17" s="10"/>
      <c r="P17" s="116"/>
      <c r="Q17" s="116" t="s">
        <v>361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HYPERLINK("https://sitonline.vs.ch/environnement/eaux_superficielles/fr/#/?locale=fr&amp;prelevement=SEN-423&amp;scale=4500","SEN-423")</f>
        <v>SEN-423</v>
      </c>
      <c r="C18" s="116"/>
      <c r="D18" s="116" t="s">
        <v>367</v>
      </c>
      <c r="E18" s="117">
        <v>2620619</v>
      </c>
      <c r="F18" s="117"/>
      <c r="G18" s="117">
        <v>1129971</v>
      </c>
      <c r="H18" s="117"/>
      <c r="I18" s="117">
        <v>1050</v>
      </c>
      <c r="J18" s="118"/>
      <c r="K18" s="119" t="s">
        <v>368</v>
      </c>
      <c r="L18" s="120"/>
      <c r="M18" s="120" t="s">
        <v>286</v>
      </c>
      <c r="N18" s="10"/>
      <c r="O18" s="10"/>
      <c r="P18" s="116"/>
      <c r="Q18" s="116" t="s">
        <v>361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HYPERLINK("https://sitonline.vs.ch/environnement/eaux_superficielles/fr/#/?locale=fr&amp;prelevement=SEN-618&amp;scale=4500","SEN-618")</f>
        <v>SEN-618</v>
      </c>
      <c r="C19" s="116"/>
      <c r="D19" s="116"/>
      <c r="E19" s="117">
        <v>2621480</v>
      </c>
      <c r="F19" s="117"/>
      <c r="G19" s="117">
        <v>1132990</v>
      </c>
      <c r="H19" s="117"/>
      <c r="I19" s="117">
        <v>2221</v>
      </c>
      <c r="J19" s="118"/>
      <c r="K19" s="119"/>
      <c r="L19" s="120"/>
      <c r="M19" s="120" t="s">
        <v>284</v>
      </c>
      <c r="N19" s="10"/>
      <c r="O19" s="10"/>
      <c r="P19" s="116"/>
      <c r="Q19" s="116" t="s">
        <v>369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HYPERLINK("https://sitonline.vs.ch/environnement/eaux_superficielles/fr/#/?locale=fr&amp;prelevement=SEN-619&amp;scale=4500","SEN-619")</f>
        <v>SEN-619</v>
      </c>
      <c r="C20" s="116"/>
      <c r="D20" s="116"/>
      <c r="E20" s="117">
        <v>2621550</v>
      </c>
      <c r="F20" s="117"/>
      <c r="G20" s="117">
        <v>1132850</v>
      </c>
      <c r="H20" s="117"/>
      <c r="I20" s="117">
        <v>2199</v>
      </c>
      <c r="J20" s="118"/>
      <c r="K20" s="119"/>
      <c r="L20" s="120"/>
      <c r="M20" s="120" t="s">
        <v>284</v>
      </c>
      <c r="N20" s="10"/>
      <c r="O20" s="10"/>
      <c r="P20" s="116"/>
      <c r="Q20" s="116" t="s">
        <v>369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HYPERLINK("https://sitonline.vs.ch/environnement/eaux_superficielles/fr/#/?locale=fr&amp;prelevement=SEN-620&amp;scale=4500","SEN-620")</f>
        <v>SEN-620</v>
      </c>
      <c r="C21" s="116"/>
      <c r="D21" s="116"/>
      <c r="E21" s="117">
        <v>2621582</v>
      </c>
      <c r="F21" s="117"/>
      <c r="G21" s="117">
        <v>1132705</v>
      </c>
      <c r="H21" s="117"/>
      <c r="I21" s="117">
        <v>2188</v>
      </c>
      <c r="J21" s="118"/>
      <c r="K21" s="119"/>
      <c r="L21" s="120"/>
      <c r="M21" s="120" t="s">
        <v>284</v>
      </c>
      <c r="N21" s="10"/>
      <c r="O21" s="10"/>
      <c r="P21" s="116"/>
      <c r="Q21" s="116" t="s">
        <v>369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HYPERLINK("https://sitonline.vs.ch/environnement/eaux_superficielles/fr/#/?locale=fr&amp;prelevement=SEN-621&amp;scale=4500","SEN-621")</f>
        <v>SEN-621</v>
      </c>
      <c r="C22" s="116"/>
      <c r="D22" s="116"/>
      <c r="E22" s="117">
        <v>2621615</v>
      </c>
      <c r="F22" s="117"/>
      <c r="G22" s="117">
        <v>1133197</v>
      </c>
      <c r="H22" s="117"/>
      <c r="I22" s="117">
        <v>2251</v>
      </c>
      <c r="J22" s="118"/>
      <c r="K22" s="119"/>
      <c r="L22" s="120"/>
      <c r="M22" s="120" t="s">
        <v>284</v>
      </c>
      <c r="N22" s="10"/>
      <c r="O22" s="10"/>
      <c r="P22" s="116"/>
      <c r="Q22" s="116" t="s">
        <v>369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HYPERLINK("https://sitonline.vs.ch/environnement/eaux_superficielles/fr/#/?locale=fr&amp;prelevement=SEN-622&amp;scale=4500","SEN-622")</f>
        <v>SEN-622</v>
      </c>
      <c r="C23" s="116"/>
      <c r="D23" s="116"/>
      <c r="E23" s="117">
        <v>2621196</v>
      </c>
      <c r="F23" s="117"/>
      <c r="G23" s="117">
        <v>1132044</v>
      </c>
      <c r="H23" s="117"/>
      <c r="I23" s="117">
        <v>1973</v>
      </c>
      <c r="J23" s="118"/>
      <c r="K23" s="119"/>
      <c r="L23" s="120"/>
      <c r="M23" s="120" t="s">
        <v>284</v>
      </c>
      <c r="N23" s="10"/>
      <c r="O23" s="10"/>
      <c r="P23" s="116"/>
      <c r="Q23" s="116" t="s">
        <v>369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HYPERLINK("https://sitonline.vs.ch/environnement/eaux_superficielles/fr/#/?locale=fr&amp;prelevement=SEN-623&amp;scale=4500","SEN-623")</f>
        <v>SEN-623</v>
      </c>
      <c r="C24" s="116"/>
      <c r="D24" s="116"/>
      <c r="E24" s="117">
        <v>2621058</v>
      </c>
      <c r="F24" s="117"/>
      <c r="G24" s="117">
        <v>1130248</v>
      </c>
      <c r="H24" s="117"/>
      <c r="I24" s="117">
        <v>1185</v>
      </c>
      <c r="J24" s="118"/>
      <c r="K24" s="119" t="s">
        <v>359</v>
      </c>
      <c r="L24" s="120"/>
      <c r="M24" s="120" t="s">
        <v>284</v>
      </c>
      <c r="N24" s="10"/>
      <c r="O24" s="10"/>
      <c r="P24" s="116"/>
      <c r="Q24" s="116" t="s">
        <v>369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115">
        <v>14</v>
      </c>
      <c r="B25" s="128" t="str">
        <f>HYPERLINK("https://sitonline.vs.ch/environnement/eaux_superficielles/fr/#/?locale=fr&amp;prelevement=SEN-624&amp;scale=4500","SEN-624")</f>
        <v>SEN-624</v>
      </c>
      <c r="C25" s="116"/>
      <c r="D25" s="116"/>
      <c r="E25" s="117">
        <v>2621130</v>
      </c>
      <c r="F25" s="117"/>
      <c r="G25" s="117">
        <v>1130330</v>
      </c>
      <c r="H25" s="117"/>
      <c r="I25" s="117">
        <v>1224</v>
      </c>
      <c r="J25" s="118"/>
      <c r="K25" s="119" t="s">
        <v>359</v>
      </c>
      <c r="L25" s="120"/>
      <c r="M25" s="120" t="s">
        <v>284</v>
      </c>
      <c r="N25" s="10"/>
      <c r="O25" s="10"/>
      <c r="P25" s="116"/>
      <c r="Q25" s="116" t="s">
        <v>369</v>
      </c>
      <c r="R25" s="121"/>
      <c r="S25" s="121"/>
      <c r="T25" s="122"/>
      <c r="U25" s="123"/>
      <c r="V25" s="121"/>
      <c r="W25" s="121"/>
      <c r="X25" s="122"/>
      <c r="Y25" s="123"/>
      <c r="Z25" s="121"/>
      <c r="AA25" s="124"/>
      <c r="AB25" s="116"/>
      <c r="AC25" s="116"/>
      <c r="AD25" s="116"/>
      <c r="AE25" s="116"/>
      <c r="AF25" s="116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6"/>
      <c r="BF25" s="126"/>
      <c r="BG25" s="125"/>
      <c r="BH25" s="125"/>
      <c r="BI25" s="118"/>
      <c r="BJ25" s="120"/>
      <c r="BK25" s="120"/>
      <c r="BL25" s="120"/>
      <c r="BM25" s="120"/>
      <c r="BN25" s="127"/>
      <c r="BO25" s="120"/>
      <c r="BP25" s="120"/>
      <c r="BQ25" s="120"/>
      <c r="BR25" s="120"/>
      <c r="BS25" s="127"/>
      <c r="BT25" s="120"/>
      <c r="BU25" s="120"/>
      <c r="BV25" s="120"/>
      <c r="BW25" s="120"/>
      <c r="BX25" s="127"/>
      <c r="BY25" s="120"/>
      <c r="BZ25" s="120"/>
      <c r="CA25" s="120"/>
      <c r="CB25" s="120"/>
      <c r="CC25" s="127"/>
      <c r="CD25" s="120"/>
      <c r="CE25" s="116"/>
    </row>
    <row r="26" spans="1:83" s="6" customFormat="1" ht="15.5" x14ac:dyDescent="0.35">
      <c r="A26" s="115">
        <v>15</v>
      </c>
      <c r="B26" s="128" t="str">
        <f>HYPERLINK("https://sitonline.vs.ch/environnement/eaux_superficielles/fr/#/?locale=fr&amp;prelevement=SEN-625&amp;scale=4500","SEN-625")</f>
        <v>SEN-625</v>
      </c>
      <c r="C26" s="116"/>
      <c r="D26" s="116"/>
      <c r="E26" s="117">
        <v>2620900</v>
      </c>
      <c r="F26" s="117"/>
      <c r="G26" s="117">
        <v>1130030</v>
      </c>
      <c r="H26" s="117"/>
      <c r="I26" s="117">
        <v>1108</v>
      </c>
      <c r="J26" s="118"/>
      <c r="K26" s="119" t="s">
        <v>359</v>
      </c>
      <c r="L26" s="120"/>
      <c r="M26" s="120" t="s">
        <v>284</v>
      </c>
      <c r="N26" s="10"/>
      <c r="O26" s="10"/>
      <c r="P26" s="116"/>
      <c r="Q26" s="116" t="s">
        <v>369</v>
      </c>
      <c r="R26" s="121"/>
      <c r="S26" s="121"/>
      <c r="T26" s="122"/>
      <c r="U26" s="123"/>
      <c r="V26" s="121"/>
      <c r="W26" s="121"/>
      <c r="X26" s="122"/>
      <c r="Y26" s="123"/>
      <c r="Z26" s="121"/>
      <c r="AA26" s="124"/>
      <c r="AB26" s="116"/>
      <c r="AC26" s="116"/>
      <c r="AD26" s="116"/>
      <c r="AE26" s="116"/>
      <c r="AF26" s="116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6"/>
      <c r="BF26" s="126"/>
      <c r="BG26" s="125"/>
      <c r="BH26" s="125"/>
      <c r="BI26" s="118"/>
      <c r="BJ26" s="120"/>
      <c r="BK26" s="120"/>
      <c r="BL26" s="120"/>
      <c r="BM26" s="120"/>
      <c r="BN26" s="127"/>
      <c r="BO26" s="120"/>
      <c r="BP26" s="120"/>
      <c r="BQ26" s="120"/>
      <c r="BR26" s="120"/>
      <c r="BS26" s="127"/>
      <c r="BT26" s="120"/>
      <c r="BU26" s="120"/>
      <c r="BV26" s="120"/>
      <c r="BW26" s="120"/>
      <c r="BX26" s="127"/>
      <c r="BY26" s="120"/>
      <c r="BZ26" s="120"/>
      <c r="CA26" s="120"/>
      <c r="CB26" s="120"/>
      <c r="CC26" s="127"/>
      <c r="CD26" s="120"/>
      <c r="CE26" s="116"/>
    </row>
    <row r="27" spans="1:83" s="6" customFormat="1" ht="15.5" x14ac:dyDescent="0.35">
      <c r="A27" s="115">
        <v>16</v>
      </c>
      <c r="B27" s="128" t="str">
        <f>HYPERLINK("https://sitonline.vs.ch/environnement/eaux_superficielles/fr/#/?locale=fr&amp;prelevement=SEN-626&amp;scale=4500","SEN-626")</f>
        <v>SEN-626</v>
      </c>
      <c r="C27" s="116"/>
      <c r="D27" s="116"/>
      <c r="E27" s="117">
        <v>2620902</v>
      </c>
      <c r="F27" s="117"/>
      <c r="G27" s="117">
        <v>1130012</v>
      </c>
      <c r="H27" s="117"/>
      <c r="I27" s="117">
        <v>1095</v>
      </c>
      <c r="J27" s="118"/>
      <c r="K27" s="119" t="s">
        <v>359</v>
      </c>
      <c r="L27" s="120"/>
      <c r="M27" s="120" t="s">
        <v>284</v>
      </c>
      <c r="N27" s="10"/>
      <c r="O27" s="10"/>
      <c r="P27" s="116"/>
      <c r="Q27" s="116" t="s">
        <v>369</v>
      </c>
      <c r="R27" s="121"/>
      <c r="S27" s="121"/>
      <c r="T27" s="122"/>
      <c r="U27" s="123"/>
      <c r="V27" s="121"/>
      <c r="W27" s="121"/>
      <c r="X27" s="122"/>
      <c r="Y27" s="123"/>
      <c r="Z27" s="121"/>
      <c r="AA27" s="124"/>
      <c r="AB27" s="116"/>
      <c r="AC27" s="116"/>
      <c r="AD27" s="116"/>
      <c r="AE27" s="116"/>
      <c r="AF27" s="116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6"/>
      <c r="BF27" s="126"/>
      <c r="BG27" s="125"/>
      <c r="BH27" s="125"/>
      <c r="BI27" s="118"/>
      <c r="BJ27" s="120"/>
      <c r="BK27" s="120"/>
      <c r="BL27" s="120"/>
      <c r="BM27" s="120"/>
      <c r="BN27" s="127"/>
      <c r="BO27" s="120"/>
      <c r="BP27" s="120"/>
      <c r="BQ27" s="120"/>
      <c r="BR27" s="120"/>
      <c r="BS27" s="127"/>
      <c r="BT27" s="120"/>
      <c r="BU27" s="120"/>
      <c r="BV27" s="120"/>
      <c r="BW27" s="120"/>
      <c r="BX27" s="127"/>
      <c r="BY27" s="120"/>
      <c r="BZ27" s="120"/>
      <c r="CA27" s="120"/>
      <c r="CB27" s="120"/>
      <c r="CC27" s="127"/>
      <c r="CD27" s="120"/>
      <c r="CE27" s="116"/>
    </row>
    <row r="28" spans="1:83" s="6" customFormat="1" ht="15.5" x14ac:dyDescent="0.35">
      <c r="A28" s="115">
        <v>17</v>
      </c>
      <c r="B28" s="128" t="str">
        <f>HYPERLINK("https://sitonline.vs.ch/environnement/eaux_superficielles/fr/#/?locale=fr&amp;prelevement=SEN-627&amp;scale=4500","SEN-627")</f>
        <v>SEN-627</v>
      </c>
      <c r="C28" s="116"/>
      <c r="D28" s="116"/>
      <c r="E28" s="117">
        <v>2620920</v>
      </c>
      <c r="F28" s="117"/>
      <c r="G28" s="117">
        <v>1130036</v>
      </c>
      <c r="H28" s="117"/>
      <c r="I28" s="117">
        <v>1112</v>
      </c>
      <c r="J28" s="118"/>
      <c r="K28" s="119" t="s">
        <v>359</v>
      </c>
      <c r="L28" s="120"/>
      <c r="M28" s="120" t="s">
        <v>284</v>
      </c>
      <c r="N28" s="10"/>
      <c r="O28" s="10"/>
      <c r="P28" s="116"/>
      <c r="Q28" s="116" t="s">
        <v>369</v>
      </c>
      <c r="R28" s="121"/>
      <c r="S28" s="121"/>
      <c r="T28" s="122"/>
      <c r="U28" s="123"/>
      <c r="V28" s="121"/>
      <c r="W28" s="121"/>
      <c r="X28" s="122"/>
      <c r="Y28" s="123"/>
      <c r="Z28" s="121"/>
      <c r="AA28" s="124"/>
      <c r="AB28" s="116"/>
      <c r="AC28" s="116"/>
      <c r="AD28" s="116"/>
      <c r="AE28" s="116"/>
      <c r="AF28" s="116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6"/>
      <c r="BF28" s="126"/>
      <c r="BG28" s="125"/>
      <c r="BH28" s="125"/>
      <c r="BI28" s="118"/>
      <c r="BJ28" s="120"/>
      <c r="BK28" s="120"/>
      <c r="BL28" s="120"/>
      <c r="BM28" s="120"/>
      <c r="BN28" s="127"/>
      <c r="BO28" s="120"/>
      <c r="BP28" s="120"/>
      <c r="BQ28" s="120"/>
      <c r="BR28" s="120"/>
      <c r="BS28" s="127"/>
      <c r="BT28" s="120"/>
      <c r="BU28" s="120"/>
      <c r="BV28" s="120"/>
      <c r="BW28" s="120"/>
      <c r="BX28" s="127"/>
      <c r="BY28" s="120"/>
      <c r="BZ28" s="120"/>
      <c r="CA28" s="120"/>
      <c r="CB28" s="120"/>
      <c r="CC28" s="127"/>
      <c r="CD28" s="120"/>
      <c r="CE28" s="116"/>
    </row>
    <row r="29" spans="1:83" s="6" customFormat="1" ht="15.5" x14ac:dyDescent="0.35">
      <c r="A29" s="115">
        <v>18</v>
      </c>
      <c r="B29" s="128" t="str">
        <f>HYPERLINK("https://sitonline.vs.ch/environnement/eaux_superficielles/fr/#/?locale=fr&amp;prelevement=SEN-755&amp;scale=4500","SEN-755")</f>
        <v>SEN-755</v>
      </c>
      <c r="C29" s="116"/>
      <c r="D29" s="116"/>
      <c r="E29" s="117">
        <v>2624160</v>
      </c>
      <c r="F29" s="117"/>
      <c r="G29" s="117">
        <v>1132226</v>
      </c>
      <c r="H29" s="117"/>
      <c r="I29" s="117">
        <v>952</v>
      </c>
      <c r="J29" s="118"/>
      <c r="K29" s="119" t="s">
        <v>370</v>
      </c>
      <c r="L29" s="120"/>
      <c r="M29" s="120" t="s">
        <v>284</v>
      </c>
      <c r="N29" s="10"/>
      <c r="O29" s="10"/>
      <c r="P29" s="116"/>
      <c r="Q29" s="116" t="s">
        <v>369</v>
      </c>
      <c r="R29" s="121"/>
      <c r="S29" s="121"/>
      <c r="T29" s="122"/>
      <c r="U29" s="123"/>
      <c r="V29" s="121"/>
      <c r="W29" s="121"/>
      <c r="X29" s="122"/>
      <c r="Y29" s="123"/>
      <c r="Z29" s="121"/>
      <c r="AA29" s="124"/>
      <c r="AB29" s="116"/>
      <c r="AC29" s="116"/>
      <c r="AD29" s="116"/>
      <c r="AE29" s="116"/>
      <c r="AF29" s="116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6"/>
      <c r="BF29" s="126"/>
      <c r="BG29" s="125"/>
      <c r="BH29" s="125"/>
      <c r="BI29" s="118"/>
      <c r="BJ29" s="120"/>
      <c r="BK29" s="120"/>
      <c r="BL29" s="120"/>
      <c r="BM29" s="120"/>
      <c r="BN29" s="127"/>
      <c r="BO29" s="120"/>
      <c r="BP29" s="120"/>
      <c r="BQ29" s="120"/>
      <c r="BR29" s="120"/>
      <c r="BS29" s="127"/>
      <c r="BT29" s="120"/>
      <c r="BU29" s="120"/>
      <c r="BV29" s="120"/>
      <c r="BW29" s="120"/>
      <c r="BX29" s="127"/>
      <c r="BY29" s="120"/>
      <c r="BZ29" s="120"/>
      <c r="CA29" s="120"/>
      <c r="CB29" s="120"/>
      <c r="CC29" s="127"/>
      <c r="CD29" s="120"/>
      <c r="CE29" s="116"/>
    </row>
    <row r="30" spans="1:83" s="6" customFormat="1" ht="15.5" x14ac:dyDescent="0.35">
      <c r="A30" s="115">
        <v>19</v>
      </c>
      <c r="B30" s="128" t="str">
        <f>HYPERLINK("https://sitonline.vs.ch/environnement/eaux_superficielles/fr/#/?locale=fr&amp;prelevement=SEN-758&amp;scale=4500","SEN-758")</f>
        <v>SEN-758</v>
      </c>
      <c r="C30" s="116"/>
      <c r="D30" s="116"/>
      <c r="E30" s="117">
        <v>2623110</v>
      </c>
      <c r="F30" s="117"/>
      <c r="G30" s="117">
        <v>1133960</v>
      </c>
      <c r="H30" s="117"/>
      <c r="I30" s="117">
        <v>2046</v>
      </c>
      <c r="J30" s="118"/>
      <c r="K30" s="119"/>
      <c r="L30" s="120"/>
      <c r="M30" s="120" t="s">
        <v>284</v>
      </c>
      <c r="N30" s="10"/>
      <c r="O30" s="10"/>
      <c r="P30" s="116"/>
      <c r="Q30" s="116" t="s">
        <v>369</v>
      </c>
      <c r="R30" s="121"/>
      <c r="S30" s="121"/>
      <c r="T30" s="122"/>
      <c r="U30" s="123"/>
      <c r="V30" s="121"/>
      <c r="W30" s="121"/>
      <c r="X30" s="122"/>
      <c r="Y30" s="123"/>
      <c r="Z30" s="121"/>
      <c r="AA30" s="124"/>
      <c r="AB30" s="116"/>
      <c r="AC30" s="116"/>
      <c r="AD30" s="116"/>
      <c r="AE30" s="116"/>
      <c r="AF30" s="116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6"/>
      <c r="BF30" s="126"/>
      <c r="BG30" s="125"/>
      <c r="BH30" s="125"/>
      <c r="BI30" s="118"/>
      <c r="BJ30" s="120"/>
      <c r="BK30" s="120"/>
      <c r="BL30" s="120"/>
      <c r="BM30" s="120"/>
      <c r="BN30" s="127"/>
      <c r="BO30" s="120"/>
      <c r="BP30" s="120"/>
      <c r="BQ30" s="120"/>
      <c r="BR30" s="120"/>
      <c r="BS30" s="127"/>
      <c r="BT30" s="120"/>
      <c r="BU30" s="120"/>
      <c r="BV30" s="120"/>
      <c r="BW30" s="120"/>
      <c r="BX30" s="127"/>
      <c r="BY30" s="120"/>
      <c r="BZ30" s="120"/>
      <c r="CA30" s="120"/>
      <c r="CB30" s="120"/>
      <c r="CC30" s="127"/>
      <c r="CD30" s="120"/>
      <c r="CE30" s="116"/>
    </row>
    <row r="31" spans="1:83" s="6" customFormat="1" ht="15.5" x14ac:dyDescent="0.35">
      <c r="A31" s="115">
        <v>20</v>
      </c>
      <c r="B31" s="128" t="str">
        <f>HYPERLINK("https://sitonline.vs.ch/environnement/eaux_superficielles/fr/#/?locale=fr&amp;prelevement=SEN-759&amp;scale=4500","SEN-759")</f>
        <v>SEN-759</v>
      </c>
      <c r="C31" s="116"/>
      <c r="D31" s="116"/>
      <c r="E31" s="117">
        <v>2623300</v>
      </c>
      <c r="F31" s="117"/>
      <c r="G31" s="117">
        <v>1133800</v>
      </c>
      <c r="H31" s="117"/>
      <c r="I31" s="117">
        <v>1899</v>
      </c>
      <c r="J31" s="118"/>
      <c r="K31" s="119"/>
      <c r="L31" s="120"/>
      <c r="M31" s="120" t="s">
        <v>284</v>
      </c>
      <c r="N31" s="10"/>
      <c r="O31" s="10"/>
      <c r="P31" s="116"/>
      <c r="Q31" s="116" t="s">
        <v>369</v>
      </c>
      <c r="R31" s="121"/>
      <c r="S31" s="121"/>
      <c r="T31" s="122"/>
      <c r="U31" s="123"/>
      <c r="V31" s="121"/>
      <c r="W31" s="121"/>
      <c r="X31" s="122"/>
      <c r="Y31" s="123"/>
      <c r="Z31" s="121"/>
      <c r="AA31" s="124"/>
      <c r="AB31" s="116"/>
      <c r="AC31" s="116"/>
      <c r="AD31" s="116"/>
      <c r="AE31" s="116"/>
      <c r="AF31" s="116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6"/>
      <c r="BF31" s="126"/>
      <c r="BG31" s="125"/>
      <c r="BH31" s="125"/>
      <c r="BI31" s="118"/>
      <c r="BJ31" s="120"/>
      <c r="BK31" s="120"/>
      <c r="BL31" s="120"/>
      <c r="BM31" s="120"/>
      <c r="BN31" s="127"/>
      <c r="BO31" s="120"/>
      <c r="BP31" s="120"/>
      <c r="BQ31" s="120"/>
      <c r="BR31" s="120"/>
      <c r="BS31" s="127"/>
      <c r="BT31" s="120"/>
      <c r="BU31" s="120"/>
      <c r="BV31" s="120"/>
      <c r="BW31" s="120"/>
      <c r="BX31" s="127"/>
      <c r="BY31" s="120"/>
      <c r="BZ31" s="120"/>
      <c r="CA31" s="120"/>
      <c r="CB31" s="120"/>
      <c r="CC31" s="127"/>
      <c r="CD31" s="120"/>
      <c r="CE31" s="116"/>
    </row>
    <row r="32" spans="1:83" s="6" customFormat="1" ht="15.5" x14ac:dyDescent="0.35">
      <c r="A32" s="115">
        <v>21</v>
      </c>
      <c r="B32" s="128" t="str">
        <f>HYPERLINK("https://sitonline.vs.ch/environnement/eaux_superficielles/fr/#/?locale=fr&amp;prelevement=SEN-760&amp;scale=4500","SEN-760")</f>
        <v>SEN-760</v>
      </c>
      <c r="C32" s="116"/>
      <c r="D32" s="116"/>
      <c r="E32" s="117">
        <v>2622135</v>
      </c>
      <c r="F32" s="117"/>
      <c r="G32" s="117">
        <v>1132165</v>
      </c>
      <c r="H32" s="117"/>
      <c r="I32" s="117">
        <v>1910</v>
      </c>
      <c r="J32" s="118"/>
      <c r="K32" s="119" t="s">
        <v>359</v>
      </c>
      <c r="L32" s="120"/>
      <c r="M32" s="120" t="s">
        <v>284</v>
      </c>
      <c r="N32" s="10"/>
      <c r="O32" s="10"/>
      <c r="P32" s="116"/>
      <c r="Q32" s="116" t="s">
        <v>369</v>
      </c>
      <c r="R32" s="121"/>
      <c r="S32" s="121"/>
      <c r="T32" s="122"/>
      <c r="U32" s="123"/>
      <c r="V32" s="121"/>
      <c r="W32" s="121"/>
      <c r="X32" s="122"/>
      <c r="Y32" s="123"/>
      <c r="Z32" s="121"/>
      <c r="AA32" s="124"/>
      <c r="AB32" s="116"/>
      <c r="AC32" s="116"/>
      <c r="AD32" s="116"/>
      <c r="AE32" s="116"/>
      <c r="AF32" s="116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5"/>
      <c r="BD32" s="125"/>
      <c r="BE32" s="126"/>
      <c r="BF32" s="126"/>
      <c r="BG32" s="125"/>
      <c r="BH32" s="125"/>
      <c r="BI32" s="118"/>
      <c r="BJ32" s="120"/>
      <c r="BK32" s="120"/>
      <c r="BL32" s="120"/>
      <c r="BM32" s="120"/>
      <c r="BN32" s="127"/>
      <c r="BO32" s="120"/>
      <c r="BP32" s="120"/>
      <c r="BQ32" s="120"/>
      <c r="BR32" s="120"/>
      <c r="BS32" s="127"/>
      <c r="BT32" s="120"/>
      <c r="BU32" s="120"/>
      <c r="BV32" s="120"/>
      <c r="BW32" s="120"/>
      <c r="BX32" s="127"/>
      <c r="BY32" s="120"/>
      <c r="BZ32" s="120"/>
      <c r="CA32" s="120"/>
      <c r="CB32" s="120"/>
      <c r="CC32" s="127"/>
      <c r="CD32" s="120"/>
      <c r="CE32" s="116"/>
    </row>
    <row r="33" spans="1:83" s="6" customFormat="1" ht="15.5" x14ac:dyDescent="0.35">
      <c r="A33" s="115">
        <v>22</v>
      </c>
      <c r="B33" s="128" t="str">
        <f>HYPERLINK("https://sitonline.vs.ch/environnement/eaux_superficielles/fr/#/?locale=fr&amp;prelevement=SEN-762&amp;scale=4500","SEN-762")</f>
        <v>SEN-762</v>
      </c>
      <c r="C33" s="116"/>
      <c r="D33" s="116"/>
      <c r="E33" s="117">
        <v>2621170</v>
      </c>
      <c r="F33" s="117"/>
      <c r="G33" s="117">
        <v>1133430</v>
      </c>
      <c r="H33" s="117"/>
      <c r="I33" s="117">
        <v>2378</v>
      </c>
      <c r="J33" s="118"/>
      <c r="K33" s="119"/>
      <c r="L33" s="120"/>
      <c r="M33" s="120" t="s">
        <v>284</v>
      </c>
      <c r="N33" s="10"/>
      <c r="O33" s="10"/>
      <c r="P33" s="116"/>
      <c r="Q33" s="116" t="s">
        <v>369</v>
      </c>
      <c r="R33" s="121"/>
      <c r="S33" s="121"/>
      <c r="T33" s="122"/>
      <c r="U33" s="123"/>
      <c r="V33" s="121"/>
      <c r="W33" s="121"/>
      <c r="X33" s="122"/>
      <c r="Y33" s="123"/>
      <c r="Z33" s="121"/>
      <c r="AA33" s="124"/>
      <c r="AB33" s="116"/>
      <c r="AC33" s="116"/>
      <c r="AD33" s="116"/>
      <c r="AE33" s="116"/>
      <c r="AF33" s="116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6"/>
      <c r="BF33" s="126"/>
      <c r="BG33" s="125"/>
      <c r="BH33" s="125"/>
      <c r="BI33" s="118"/>
      <c r="BJ33" s="120"/>
      <c r="BK33" s="120"/>
      <c r="BL33" s="120"/>
      <c r="BM33" s="120"/>
      <c r="BN33" s="127"/>
      <c r="BO33" s="120"/>
      <c r="BP33" s="120"/>
      <c r="BQ33" s="120"/>
      <c r="BR33" s="120"/>
      <c r="BS33" s="127"/>
      <c r="BT33" s="120"/>
      <c r="BU33" s="120"/>
      <c r="BV33" s="120"/>
      <c r="BW33" s="120"/>
      <c r="BX33" s="127"/>
      <c r="BY33" s="120"/>
      <c r="BZ33" s="120"/>
      <c r="CA33" s="120"/>
      <c r="CB33" s="120"/>
      <c r="CC33" s="127"/>
      <c r="CD33" s="120"/>
      <c r="CE33" s="116"/>
    </row>
    <row r="34" spans="1:83" s="6" customFormat="1" ht="15.5" x14ac:dyDescent="0.35">
      <c r="A34" s="115">
        <v>23</v>
      </c>
      <c r="B34" s="128" t="str">
        <f>HYPERLINK("https://sitonline.vs.ch/environnement/eaux_superficielles/fr/#/?locale=fr&amp;prelevement=SEN-763&amp;scale=4500","SEN-763")</f>
        <v>SEN-763</v>
      </c>
      <c r="C34" s="116"/>
      <c r="D34" s="116"/>
      <c r="E34" s="117">
        <v>2621550</v>
      </c>
      <c r="F34" s="117"/>
      <c r="G34" s="117">
        <v>1132700</v>
      </c>
      <c r="H34" s="117"/>
      <c r="I34" s="117">
        <v>2189</v>
      </c>
      <c r="J34" s="118"/>
      <c r="K34" s="119"/>
      <c r="L34" s="120"/>
      <c r="M34" s="120" t="s">
        <v>284</v>
      </c>
      <c r="N34" s="10"/>
      <c r="O34" s="10"/>
      <c r="P34" s="116"/>
      <c r="Q34" s="116" t="s">
        <v>369</v>
      </c>
      <c r="R34" s="121"/>
      <c r="S34" s="121"/>
      <c r="T34" s="122"/>
      <c r="U34" s="123"/>
      <c r="V34" s="121"/>
      <c r="W34" s="121"/>
      <c r="X34" s="122"/>
      <c r="Y34" s="123"/>
      <c r="Z34" s="121"/>
      <c r="AA34" s="124"/>
      <c r="AB34" s="116"/>
      <c r="AC34" s="116"/>
      <c r="AD34" s="116"/>
      <c r="AE34" s="116"/>
      <c r="AF34" s="116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6"/>
      <c r="BF34" s="126"/>
      <c r="BG34" s="125"/>
      <c r="BH34" s="125"/>
      <c r="BI34" s="118"/>
      <c r="BJ34" s="120"/>
      <c r="BK34" s="120"/>
      <c r="BL34" s="120"/>
      <c r="BM34" s="120"/>
      <c r="BN34" s="127"/>
      <c r="BO34" s="120"/>
      <c r="BP34" s="120"/>
      <c r="BQ34" s="120"/>
      <c r="BR34" s="120"/>
      <c r="BS34" s="127"/>
      <c r="BT34" s="120"/>
      <c r="BU34" s="120"/>
      <c r="BV34" s="120"/>
      <c r="BW34" s="120"/>
      <c r="BX34" s="127"/>
      <c r="BY34" s="120"/>
      <c r="BZ34" s="120"/>
      <c r="CA34" s="120"/>
      <c r="CB34" s="120"/>
      <c r="CC34" s="127"/>
      <c r="CD34" s="120"/>
      <c r="CE34" s="116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34">
      <formula1>"Mit ständiger Wasserführung,Keine ständiger Wasserführung"</formula1>
    </dataValidation>
    <dataValidation type="list" allowBlank="1" showInputMessage="1" showErrorMessage="1" sqref="P12:P34">
      <formula1>"Bestehend,Ausser Betrieb"</formula1>
    </dataValidation>
    <dataValidation type="list" allowBlank="1" showInputMessage="1" showErrorMessage="1" sqref="R12:R34">
      <formula1>"Bewilligung,Konzession,Andere"</formula1>
    </dataValidation>
    <dataValidation type="list" allowBlank="1" showInputMessage="1" showErrorMessage="1" sqref="W12:W34">
      <formula1>"Vorhanden,Nicht vorhanden"</formula1>
    </dataValidation>
    <dataValidation type="list" allowBlank="1" showInputMessage="1" showErrorMessage="1" sqref="AB12:AB34">
      <formula1>"In einem Gewässerlauf,In einem See,Im Grundwasser (Quelle/Grundwasserleiter)"</formula1>
    </dataValidation>
    <dataValidation type="list" allowBlank="1" showInputMessage="1" showErrorMessage="1" sqref="AC12:AC34">
      <formula1>"Mit Regulierung,Ohne Regulierung,Stausee,Pumpen,Andere (bitte angeben)"</formula1>
    </dataValidation>
    <dataValidation type="list" allowBlank="1" showInputMessage="1" showErrorMessage="1" sqref="BK12:BK34 BP12:BP34 BU12:BU34 BZ12:BZ34">
      <formula1>"Ja,Nein"</formula1>
    </dataValidation>
    <dataValidation type="list" allowBlank="1" showInputMessage="1" showErrorMessage="1" sqref="N12:N34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2023-10-16T09:23:01Z</dcterms:modified>
</cp:coreProperties>
</file>