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1" l="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<sst xmlns="http://schemas.openxmlformats.org/spreadsheetml/2006/main" count="775" uniqueCount="393">
  <si>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</si>
  <si>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</si>
  <si>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</si>
  <si>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</si>
  <si>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</si>
  <si>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</si>
  <si>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</si>
  <si>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</si>
  <si>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</si>
  <si>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</si>
  <si>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</si>
  <si>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</si>
  <si>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</si>
  <si>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</si>
  <si>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</si>
  <si>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</si>
  <si>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</si>
  <si>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</si>
  <si>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</si>
  <si>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</si>
  <si>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</si>
  <si>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</si>
  <si>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</si>
  <si>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</si>
  <si>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</si>
  <si>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</si>
  <si>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</si>
  <si>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</si>
  <si>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</si>
  <si>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</si>
  <si>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</si>
  <si>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</si>
  <si>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</si>
  <si>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</si>
  <si>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</si>
  <si>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</si>
  <si>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</si>
  <si>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</si>
  <si>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</si>
  <si>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</si>
  <si>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</si>
  <si>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</si>
  <si>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</si>
  <si>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</si>
  <si>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</si>
  <si>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</si>
  <si>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</si>
  <si>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</si>
  <si>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</si>
  <si>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</si>
  <si>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</si>
  <si>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</si>
  <si>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</si>
  <si>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</si>
  <si>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</si>
  <si>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</si>
  <si>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</si>
  <si>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</si>
  <si>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</si>
  <si>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</si>
  <si>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</si>
  <si>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</si>
  <si>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</si>
  <si>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</si>
  <si>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</si>
  <si>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</si>
  <si>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</si>
  <si>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</si>
  <si>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</si>
  <si>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</si>
  <si>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</si>
  <si>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</si>
  <si>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</si>
  <si>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</si>
  <si>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</si>
  <si>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</si>
  <si>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</si>
  <si>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</si>
  <si>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</si>
  <si>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</si>
  <si>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</si>
  <si>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</si>
  <si>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</si>
  <si>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</si>
  <si>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</si>
  <si>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</si>
  <si>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</si>
  <si>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</si>
  <si>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</si>
  <si>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</si>
  <si>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</si>
  <si>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</si>
  <si>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</si>
  <si>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</si>
  <si>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</si>
  <si>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</si>
  <si>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</si>
  <si>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</si>
  <si>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</si>
  <si>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</si>
  <si>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</si>
  <si>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</si>
  <si>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</si>
  <si>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</si>
  <si>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</si>
  <si>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</si>
  <si>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</si>
  <si>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</si>
  <si>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</si>
  <si>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</si>
  <si>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</si>
  <si>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</si>
  <si>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</si>
  <si>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</si>
  <si>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</si>
  <si>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</si>
  <si>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</si>
  <si>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</si>
  <si>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</si>
  <si>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</si>
  <si>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</si>
  <si>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</si>
  <si>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</si>
  <si>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</si>
  <si>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</si>
  <si>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</si>
  <si>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</si>
  <si>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</si>
  <si>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</si>
  <si>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</si>
  <si>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</si>
  <si>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</si>
  <si>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</si>
  <si>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</si>
  <si>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</si>
  <si>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</si>
  <si>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</si>
  <si>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</si>
  <si>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</si>
  <si>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</si>
  <si>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</si>
  <si>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</si>
  <si>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</si>
  <si>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</si>
  <si>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</si>
  <si>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</si>
  <si>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</si>
  <si>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</si>
  <si>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</si>
  <si>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</si>
  <si>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</si>
  <si>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</si>
  <si>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</si>
  <si>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</si>
  <si>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</si>
  <si>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</si>
  <si>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</si>
  <si>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</si>
  <si>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</si>
  <si>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</si>
  <si>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</si>
  <si>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</si>
  <si>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</si>
  <si>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</si>
  <si>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</si>
  <si>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</si>
  <si>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</si>
  <si>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</si>
  <si>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</si>
  <si>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</si>
  <si>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</si>
  <si>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</si>
  <si>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</si>
  <si>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</si>
  <si>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</si>
  <si>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</si>
  <si>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</si>
  <si>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</si>
  <si>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</si>
  <si>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</si>
  <si>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</si>
  <si>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</si>
  <si>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</si>
  <si>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</si>
  <si>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</si>
  <si>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</si>
  <si>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</si>
  <si>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</si>
  <si>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</si>
  <si>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</si>
  <si>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</si>
  <si>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</si>
  <si>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</si>
  <si>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</si>
  <si>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</si>
  <si>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</si>
  <si>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</si>
  <si>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</si>
  <si>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</si>
  <si>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</si>
  <si>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</si>
  <si>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</si>
  <si>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</si>
  <si>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</si>
  <si>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</si>
  <si>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</si>
  <si>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</si>
  <si>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</si>
  <si>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</si>
  <si>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</si>
  <si>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</si>
  <si>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</si>
  <si>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</si>
  <si>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</si>
  <si>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</si>
  <si>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</si>
  <si>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</si>
  <si>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</si>
  <si>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</si>
  <si>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</si>
  <si>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</si>
  <si>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</si>
  <si>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</si>
  <si>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</si>
  <si>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</si>
  <si>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</si>
  <si>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</si>
  <si>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</si>
  <si>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</si>
  <si>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</si>
  <si>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</si>
  <si>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</si>
  <si>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</si>
  <si>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</si>
  <si>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</si>
  <si>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</si>
  <si>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</si>
  <si>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</si>
  <si>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</si>
  <si>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</si>
  <si>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</si>
  <si>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</si>
  <si>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</si>
  <si>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</si>
  <si>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</si>
  <si>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</si>
  <si>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</si>
  <si>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</si>
  <si>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</si>
  <si>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</si>
  <si>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</si>
  <si>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</si>
  <si>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</si>
  <si>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</si>
  <si>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</si>
  <si>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</si>
  <si>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</si>
  <si>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</si>
  <si>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</si>
  <si>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</si>
  <si>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</si>
  <si>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</si>
  <si>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</si>
  <si>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</si>
  <si>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</si>
  <si>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</si>
  <si>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</si>
  <si>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</si>
  <si>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</si>
  <si>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</si>
  <si>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</si>
  <si>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</si>
  <si>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</si>
  <si>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</si>
  <si>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</si>
  <si>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</si>
  <si>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</si>
  <si>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</si>
  <si>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</si>
  <si>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</si>
  <si>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</si>
  <si>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</si>
  <si>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</si>
  <si>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</si>
  <si>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</si>
  <si>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</si>
  <si>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</si>
  <si>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</si>
  <si>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</si>
  <si>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</si>
  <si>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</si>
  <si>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</si>
  <si>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</si>
  <si>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</si>
  <si>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</si>
  <si>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</si>
  <si>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</si>
  <si>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</si>
  <si>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</si>
  <si>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</si>
  <si>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</si>
  <si>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</si>
  <si>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</si>
  <si>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</si>
  <si>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</si>
  <si>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</si>
  <si>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</si>
  <si>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</si>
  <si>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</si>
  <si>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</si>
  <si>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</si>
  <si>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</si>
  <si>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</si>
  <si>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</si>
  <si>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</si>
  <si>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</si>
  <si>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</si>
  <si>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</si>
  <si>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</si>
  <si>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</si>
  <si>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</si>
  <si>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</si>
  <si>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</si>
  <si>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</si>
  <si>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</si>
  <si>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</si>
  <si>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</si>
  <si>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</si>
  <si>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</si>
  <si>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</si>
  <si>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</si>
  <si>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</si>
  <si>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</si>
  <si>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</si>
  <si>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</si>
  <si>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</si>
  <si>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</si>
  <si>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</si>
  <si>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</si>
  <si>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</si>
  <si>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</si>
  <si>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</si>
  <si>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</si>
  <si>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</si>
  <si>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</si>
  <si>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</si>
  <si>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</si>
  <si>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</si>
  <si>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</si>
  <si>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</si>
  <si>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</si>
  <si>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</si>
  <si>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Crans-Montana</t>
  </si>
  <si>
    <t>Inventar der Wasserentnahmen _x000D_
Crans-Montana</t>
  </si>
  <si>
    <t>Irrigation de la commune de Randogne</t>
  </si>
  <si>
    <t>Bonne Eau</t>
  </si>
  <si>
    <t>Commune de Randogne</t>
  </si>
  <si>
    <t>commune</t>
  </si>
  <si>
    <t>proche de la Mondereche</t>
  </si>
  <si>
    <t>proche d'un affluent RD de la Boverèche (tête de la Sinièse)</t>
  </si>
  <si>
    <t>proche du bisse de Tsittoret</t>
  </si>
  <si>
    <t>proche d'un bras de la Mondereche</t>
  </si>
  <si>
    <t>proche de la Monderèche</t>
  </si>
  <si>
    <t>étang proche du torrent de la Milière ?</t>
  </si>
  <si>
    <t>proche du torrent de la Milière (Rhône</t>
  </si>
  <si>
    <t>bisse du Tsittoret (TIE 2)</t>
  </si>
  <si>
    <t>Tièche / Raspille</t>
  </si>
  <si>
    <t>Chaque commune à des droits d'eau (Mollens, Randogne,  Venth</t>
  </si>
  <si>
    <t>Bisse Neuf (ou Bisse de Planige ou Benou) (RAS 3)</t>
  </si>
  <si>
    <t>Raspille</t>
  </si>
  <si>
    <t>Gestion intercommunale</t>
  </si>
  <si>
    <t>Raspilli Wasserleitung Grossi Wasserleitung Varen (RAS 4)</t>
  </si>
  <si>
    <t>Raspille, Gulantschi</t>
  </si>
  <si>
    <t>kommunal</t>
  </si>
  <si>
    <t>Tièche eau potable (TIE 1)</t>
  </si>
  <si>
    <t>Tièche</t>
  </si>
  <si>
    <t>2274 m</t>
  </si>
  <si>
    <t>torrent du Petit Mont Bovin</t>
  </si>
  <si>
    <t>La Boverèche / Sinièse</t>
  </si>
  <si>
    <t>Les Cingles - Clotache (RAS 1)</t>
  </si>
  <si>
    <t>Communes</t>
  </si>
  <si>
    <t>Les Sans 2 (PAU 4)</t>
  </si>
  <si>
    <t>Pauja</t>
  </si>
  <si>
    <t>Les Sans 1 (PAU 3)</t>
  </si>
  <si>
    <t>Le Tsâblio (PAU 2)</t>
  </si>
  <si>
    <t>La Toula</t>
  </si>
  <si>
    <t>Bisse de Salquenen (RAS 6)</t>
  </si>
  <si>
    <t>La Proprija (RAS 5)</t>
  </si>
  <si>
    <t>Les Sans (RAS 2)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</si>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</sst>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39" totalsRowShown="0" headerRowDxfId="165" dataDxfId="164" headerRowCellStyle="Milliers" dataCellStyle="Milliers">
  <autoFilter ref="A11:CE39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HYPERLINK("https://sitonline.vs.ch/environnement/eaux_superficielles/fr/#/?locale=fr&amp;prelevement=SEN-1356&amp;scale=4500","SEN-1356")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39" totalsRowShown="0" headerRowDxfId="82" dataDxfId="81" headerRowCellStyle="Milliers" dataCellStyle="Milliers">
  <autoFilter ref="A11:CE39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HYPERLINK("https://sitonline.vs.ch/environnement/eaux_superficielles/fr/#/?locale=fr&amp;prelevement=SEN-1356&amp;scale=4500","SEN-1356")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HYPERLINK("https://sitonline.vs.ch/environnement/eaux_superficielles/fr/#/?locale=fr&amp;prelevement=SEN-1356&amp;scale=4500","SEN-1356")</f>
        <v>SEN-1356</v>
      </c>
      <c r="C12" s="116"/>
      <c r="D12" s="116" t="s">
        <v>354</v>
      </c>
      <c r="E12" s="117">
        <v>2605270</v>
      </c>
      <c r="F12" s="117"/>
      <c r="G12" s="117">
        <v>1127750</v>
      </c>
      <c r="H12" s="117"/>
      <c r="I12" s="117">
        <v>872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HYPERLINK("https://sitonline.vs.ch/environnement/eaux_superficielles/fr/#/?locale=fr&amp;prelevement=SEN-798&amp;scale=4500","SEN-798")</f>
        <v>SEN-798</v>
      </c>
      <c r="C13" s="116"/>
      <c r="D13" s="116"/>
      <c r="E13" s="117">
        <v>2609112</v>
      </c>
      <c r="F13" s="117"/>
      <c r="G13" s="117">
        <v>1131100</v>
      </c>
      <c r="H13" s="117"/>
      <c r="I13" s="117">
        <v>1260</v>
      </c>
      <c r="J13" s="118"/>
      <c r="K13" s="119"/>
      <c r="L13" s="120"/>
      <c r="M13" s="120" t="s">
        <v>199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HYPERLINK("https://sitonline.vs.ch/environnement/eaux_superficielles/fr/#/?locale=fr&amp;prelevement=SEN-815&amp;scale=4500","SEN-815")</f>
        <v>SEN-815</v>
      </c>
      <c r="C14" s="116"/>
      <c r="D14" s="116"/>
      <c r="E14" s="117">
        <v>2605315</v>
      </c>
      <c r="F14" s="117"/>
      <c r="G14" s="117">
        <v>1129800</v>
      </c>
      <c r="H14" s="117"/>
      <c r="I14" s="117">
        <v>1328</v>
      </c>
      <c r="J14" s="118"/>
      <c r="K14" s="119" t="s">
        <v>358</v>
      </c>
      <c r="L14" s="120"/>
      <c r="M14" s="120" t="s">
        <v>199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HYPERLINK("https://sitonline.vs.ch/environnement/eaux_superficielles/fr/#/?locale=fr&amp;prelevement=SEN-816&amp;scale=4500","SEN-816")</f>
        <v>SEN-816</v>
      </c>
      <c r="C15" s="116"/>
      <c r="D15" s="116"/>
      <c r="E15" s="117">
        <v>2604930</v>
      </c>
      <c r="F15" s="117"/>
      <c r="G15" s="117">
        <v>1132620</v>
      </c>
      <c r="H15" s="117"/>
      <c r="I15" s="117">
        <v>2053</v>
      </c>
      <c r="J15" s="118"/>
      <c r="K15" s="119" t="s">
        <v>359</v>
      </c>
      <c r="L15" s="120"/>
      <c r="M15" s="120" t="s">
        <v>199</v>
      </c>
      <c r="N15" s="10"/>
      <c r="O15" s="10"/>
      <c r="P15" s="116"/>
      <c r="Q15" s="116" t="s">
        <v>357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HYPERLINK("https://sitonline.vs.ch/environnement/eaux_superficielles/fr/#/?locale=fr&amp;prelevement=SEN-817&amp;scale=4500","SEN-817")</f>
        <v>SEN-817</v>
      </c>
      <c r="C16" s="116"/>
      <c r="D16" s="116"/>
      <c r="E16" s="117">
        <v>2604930</v>
      </c>
      <c r="F16" s="117"/>
      <c r="G16" s="117">
        <v>1130500</v>
      </c>
      <c r="H16" s="117"/>
      <c r="I16" s="117">
        <v>1582</v>
      </c>
      <c r="J16" s="118"/>
      <c r="K16" s="119" t="s">
        <v>360</v>
      </c>
      <c r="L16" s="120"/>
      <c r="M16" s="120" t="s">
        <v>199</v>
      </c>
      <c r="N16" s="10"/>
      <c r="O16" s="10"/>
      <c r="P16" s="116"/>
      <c r="Q16" s="116" t="s">
        <v>357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HYPERLINK("https://sitonline.vs.ch/environnement/eaux_superficielles/fr/#/?locale=fr&amp;prelevement=SEN-818&amp;scale=4500","SEN-818")</f>
        <v>SEN-818</v>
      </c>
      <c r="C17" s="116"/>
      <c r="D17" s="116"/>
      <c r="E17" s="117">
        <v>2604510</v>
      </c>
      <c r="F17" s="117"/>
      <c r="G17" s="117">
        <v>1131505</v>
      </c>
      <c r="H17" s="117"/>
      <c r="I17" s="117">
        <v>1961</v>
      </c>
      <c r="J17" s="118"/>
      <c r="K17" s="119" t="s">
        <v>361</v>
      </c>
      <c r="L17" s="120"/>
      <c r="M17" s="120" t="s">
        <v>199</v>
      </c>
      <c r="N17" s="10"/>
      <c r="O17" s="10"/>
      <c r="P17" s="116"/>
      <c r="Q17" s="116" t="s">
        <v>357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HYPERLINK("https://sitonline.vs.ch/environnement/eaux_superficielles/fr/#/?locale=fr&amp;prelevement=SEN-819&amp;scale=4500","SEN-819")</f>
        <v>SEN-819</v>
      </c>
      <c r="C18" s="116"/>
      <c r="D18" s="116"/>
      <c r="E18" s="117">
        <v>2604000</v>
      </c>
      <c r="F18" s="117"/>
      <c r="G18" s="117">
        <v>1131315</v>
      </c>
      <c r="H18" s="117"/>
      <c r="I18" s="117">
        <v>1930</v>
      </c>
      <c r="J18" s="118"/>
      <c r="K18" s="119" t="s">
        <v>361</v>
      </c>
      <c r="L18" s="120"/>
      <c r="M18" s="120" t="s">
        <v>199</v>
      </c>
      <c r="N18" s="10"/>
      <c r="O18" s="10"/>
      <c r="P18" s="116"/>
      <c r="Q18" s="116" t="s">
        <v>357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HYPERLINK("https://sitonline.vs.ch/environnement/eaux_superficielles/fr/#/?locale=fr&amp;prelevement=SEN-820&amp;scale=4500","SEN-820")</f>
        <v>SEN-820</v>
      </c>
      <c r="C19" s="116"/>
      <c r="D19" s="116"/>
      <c r="E19" s="117">
        <v>2604425</v>
      </c>
      <c r="F19" s="117"/>
      <c r="G19" s="117">
        <v>1130335</v>
      </c>
      <c r="H19" s="117"/>
      <c r="I19" s="117">
        <v>1628</v>
      </c>
      <c r="J19" s="118"/>
      <c r="K19" s="119" t="s">
        <v>362</v>
      </c>
      <c r="L19" s="120"/>
      <c r="M19" s="120" t="s">
        <v>199</v>
      </c>
      <c r="N19" s="10"/>
      <c r="O19" s="10"/>
      <c r="P19" s="116"/>
      <c r="Q19" s="116" t="s">
        <v>357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HYPERLINK("https://sitonline.vs.ch/environnement/eaux_superficielles/fr/#/?locale=fr&amp;prelevement=SEN-821&amp;scale=4500","SEN-821")</f>
        <v>SEN-821</v>
      </c>
      <c r="C20" s="116"/>
      <c r="D20" s="116"/>
      <c r="E20" s="117">
        <v>2604390</v>
      </c>
      <c r="F20" s="117"/>
      <c r="G20" s="117">
        <v>1130680</v>
      </c>
      <c r="H20" s="117"/>
      <c r="I20" s="117">
        <v>1705</v>
      </c>
      <c r="J20" s="118"/>
      <c r="K20" s="119" t="s">
        <v>358</v>
      </c>
      <c r="L20" s="120"/>
      <c r="M20" s="120" t="s">
        <v>199</v>
      </c>
      <c r="N20" s="10"/>
      <c r="O20" s="10"/>
      <c r="P20" s="116"/>
      <c r="Q20" s="116" t="s">
        <v>357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HYPERLINK("https://sitonline.vs.ch/environnement/eaux_superficielles/fr/#/?locale=fr&amp;prelevement=SEN-827&amp;scale=4500","SEN-827")</f>
        <v>SEN-827</v>
      </c>
      <c r="C21" s="116"/>
      <c r="D21" s="116"/>
      <c r="E21" s="117">
        <v>2603460</v>
      </c>
      <c r="F21" s="117"/>
      <c r="G21" s="117">
        <v>1125910</v>
      </c>
      <c r="H21" s="117"/>
      <c r="I21" s="117">
        <v>954</v>
      </c>
      <c r="J21" s="118"/>
      <c r="K21" s="119" t="s">
        <v>363</v>
      </c>
      <c r="L21" s="120"/>
      <c r="M21" s="120" t="s">
        <v>199</v>
      </c>
      <c r="N21" s="10"/>
      <c r="O21" s="10"/>
      <c r="P21" s="116"/>
      <c r="Q21" s="116" t="s">
        <v>357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HYPERLINK("https://sitonline.vs.ch/environnement/eaux_superficielles/fr/#/?locale=fr&amp;prelevement=SEN-829&amp;scale=4500","SEN-829")</f>
        <v>SEN-829</v>
      </c>
      <c r="C22" s="116"/>
      <c r="D22" s="116"/>
      <c r="E22" s="117">
        <v>2602785</v>
      </c>
      <c r="F22" s="117"/>
      <c r="G22" s="117">
        <v>1126730</v>
      </c>
      <c r="H22" s="117"/>
      <c r="I22" s="117">
        <v>1263</v>
      </c>
      <c r="J22" s="118"/>
      <c r="K22" s="119" t="s">
        <v>364</v>
      </c>
      <c r="L22" s="120"/>
      <c r="M22" s="120" t="s">
        <v>199</v>
      </c>
      <c r="N22" s="10"/>
      <c r="O22" s="10"/>
      <c r="P22" s="116"/>
      <c r="Q22" s="116" t="s">
        <v>357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HYPERLINK("https://sitonline.vs.ch/environnement/eaux_superficielles/fr/#/?locale=fr&amp;prelevement=SEN-336&amp;scale=4500","SEN-336")</f>
        <v>SEN-336</v>
      </c>
      <c r="C23" s="116"/>
      <c r="D23" s="116" t="s">
        <v>365</v>
      </c>
      <c r="E23" s="117">
        <v>2607260</v>
      </c>
      <c r="F23" s="117"/>
      <c r="G23" s="117">
        <v>1133740</v>
      </c>
      <c r="H23" s="117"/>
      <c r="I23" s="117">
        <v>1950</v>
      </c>
      <c r="J23" s="118"/>
      <c r="K23" s="119" t="s">
        <v>366</v>
      </c>
      <c r="L23" s="120"/>
      <c r="M23" s="120" t="s">
        <v>210</v>
      </c>
      <c r="N23" s="10"/>
      <c r="O23" s="10"/>
      <c r="P23" s="116"/>
      <c r="Q23" s="116" t="s">
        <v>367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HYPERLINK("https://sitonline.vs.ch/environnement/eaux_superficielles/fr/#/?locale=fr&amp;prelevement=SEN-602&amp;scale=4500","SEN-602")</f>
        <v>SEN-602</v>
      </c>
      <c r="C24" s="116"/>
      <c r="D24" s="116" t="s">
        <v>368</v>
      </c>
      <c r="E24" s="117">
        <v>2608576</v>
      </c>
      <c r="F24" s="117"/>
      <c r="G24" s="117">
        <v>1130944</v>
      </c>
      <c r="H24" s="117"/>
      <c r="I24" s="117">
        <v>1100</v>
      </c>
      <c r="J24" s="118"/>
      <c r="K24" s="119" t="s">
        <v>369</v>
      </c>
      <c r="L24" s="120"/>
      <c r="M24" s="120" t="s">
        <v>210</v>
      </c>
      <c r="N24" s="10"/>
      <c r="O24" s="10"/>
      <c r="P24" s="116"/>
      <c r="Q24" s="116" t="s">
        <v>370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HYPERLINK("https://sitonline.vs.ch/environnement/eaux_superficielles/fr/#/?locale=fr&amp;prelevement=SEN-514&amp;scale=4500","SEN-514")</f>
        <v>SEN-514</v>
      </c>
      <c r="C25" s="116"/>
      <c r="D25" s="116" t="s">
        <v>371</v>
      </c>
      <c r="E25" s="117">
        <v>2608540</v>
      </c>
      <c r="F25" s="117"/>
      <c r="G25" s="117">
        <v>1130760</v>
      </c>
      <c r="H25" s="117"/>
      <c r="I25" s="117">
        <v>1065</v>
      </c>
      <c r="J25" s="118"/>
      <c r="K25" s="119" t="s">
        <v>372</v>
      </c>
      <c r="L25" s="120"/>
      <c r="M25" s="120" t="s">
        <v>210</v>
      </c>
      <c r="N25" s="10"/>
      <c r="O25" s="10"/>
      <c r="P25" s="116"/>
      <c r="Q25" s="116" t="s">
        <v>373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HYPERLINK("https://sitonline.vs.ch/environnement/eaux_superficielles/fr/#/?locale=fr&amp;prelevement=SEN-804&amp;scale=4500","SEN-804")</f>
        <v>SEN-804</v>
      </c>
      <c r="C26" s="116"/>
      <c r="D26" s="116" t="s">
        <v>374</v>
      </c>
      <c r="E26" s="117">
        <v>2607263</v>
      </c>
      <c r="F26" s="117"/>
      <c r="G26" s="117">
        <v>1133770</v>
      </c>
      <c r="H26" s="117"/>
      <c r="I26" s="117">
        <v>1951</v>
      </c>
      <c r="J26" s="118"/>
      <c r="K26" s="119" t="s">
        <v>375</v>
      </c>
      <c r="L26" s="120"/>
      <c r="M26" s="120" t="s">
        <v>199</v>
      </c>
      <c r="N26" s="10"/>
      <c r="O26" s="10"/>
      <c r="P26" s="116"/>
      <c r="Q26" s="116" t="s">
        <v>357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HYPERLINK("https://sitonline.vs.ch/environnement/eaux_superficielles/fr/#/?locale=fr&amp;prelevement=SEN-808&amp;scale=4500","SEN-808")</f>
        <v>SEN-808</v>
      </c>
      <c r="C27" s="116"/>
      <c r="D27" s="116" t="s">
        <v>376</v>
      </c>
      <c r="E27" s="117">
        <v>2606065</v>
      </c>
      <c r="F27" s="117"/>
      <c r="G27" s="117">
        <v>1133160</v>
      </c>
      <c r="H27" s="117"/>
      <c r="I27" s="117">
        <v>2274</v>
      </c>
      <c r="J27" s="118"/>
      <c r="K27" s="119" t="s">
        <v>377</v>
      </c>
      <c r="L27" s="120"/>
      <c r="M27" s="120" t="s">
        <v>199</v>
      </c>
      <c r="N27" s="10"/>
      <c r="O27" s="10"/>
      <c r="P27" s="116"/>
      <c r="Q27" s="116" t="s">
        <v>357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HYPERLINK("https://sitonline.vs.ch/environnement/eaux_superficielles/fr/#/?locale=fr&amp;prelevement=SEN-809&amp;scale=4500","SEN-809")</f>
        <v>SEN-809</v>
      </c>
      <c r="C28" s="116"/>
      <c r="D28" s="116"/>
      <c r="E28" s="117">
        <v>2605275</v>
      </c>
      <c r="F28" s="117"/>
      <c r="G28" s="117">
        <v>1132385</v>
      </c>
      <c r="H28" s="117"/>
      <c r="I28" s="117">
        <v>1942</v>
      </c>
      <c r="J28" s="118"/>
      <c r="K28" s="119" t="s">
        <v>378</v>
      </c>
      <c r="L28" s="120"/>
      <c r="M28" s="120" t="s">
        <v>199</v>
      </c>
      <c r="N28" s="10"/>
      <c r="O28" s="10"/>
      <c r="P28" s="116"/>
      <c r="Q28" s="116" t="s">
        <v>357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HYPERLINK("https://sitonline.vs.ch/environnement/eaux_superficielles/fr/#/?locale=fr&amp;prelevement=SEN-810&amp;scale=4500","SEN-810")</f>
        <v>SEN-810</v>
      </c>
      <c r="C29" s="116"/>
      <c r="D29" s="116"/>
      <c r="E29" s="117">
        <v>2605280</v>
      </c>
      <c r="F29" s="117"/>
      <c r="G29" s="117">
        <v>1132370</v>
      </c>
      <c r="H29" s="117"/>
      <c r="I29" s="117">
        <v>1939</v>
      </c>
      <c r="J29" s="118"/>
      <c r="K29" s="119" t="s">
        <v>378</v>
      </c>
      <c r="L29" s="120"/>
      <c r="M29" s="120" t="s">
        <v>199</v>
      </c>
      <c r="N29" s="10"/>
      <c r="O29" s="10"/>
      <c r="P29" s="116"/>
      <c r="Q29" s="116" t="s">
        <v>357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HYPERLINK("https://sitonline.vs.ch/environnement/eaux_superficielles/fr/#/?locale=fr&amp;prelevement=SEN-811&amp;scale=4500","SEN-811")</f>
        <v>SEN-811</v>
      </c>
      <c r="C30" s="116"/>
      <c r="D30" s="116"/>
      <c r="E30" s="117">
        <v>2605290</v>
      </c>
      <c r="F30" s="117"/>
      <c r="G30" s="117">
        <v>1132340</v>
      </c>
      <c r="H30" s="117"/>
      <c r="I30" s="117">
        <v>1937</v>
      </c>
      <c r="J30" s="118"/>
      <c r="K30" s="119" t="s">
        <v>378</v>
      </c>
      <c r="L30" s="120"/>
      <c r="M30" s="120" t="s">
        <v>199</v>
      </c>
      <c r="N30" s="10"/>
      <c r="O30" s="10"/>
      <c r="P30" s="116"/>
      <c r="Q30" s="116" t="s">
        <v>357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HYPERLINK("https://sitonline.vs.ch/environnement/eaux_superficielles/fr/#/?locale=fr&amp;prelevement=SEN-812&amp;scale=4500","SEN-812")</f>
        <v>SEN-812</v>
      </c>
      <c r="C31" s="116"/>
      <c r="D31" s="116"/>
      <c r="E31" s="117">
        <v>2605305</v>
      </c>
      <c r="F31" s="117"/>
      <c r="G31" s="117">
        <v>1132325</v>
      </c>
      <c r="H31" s="117"/>
      <c r="I31" s="117">
        <v>1937</v>
      </c>
      <c r="J31" s="118"/>
      <c r="K31" s="119" t="s">
        <v>378</v>
      </c>
      <c r="L31" s="120"/>
      <c r="M31" s="120" t="s">
        <v>199</v>
      </c>
      <c r="N31" s="10"/>
      <c r="O31" s="10"/>
      <c r="P31" s="116"/>
      <c r="Q31" s="116" t="s">
        <v>357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HYPERLINK("https://sitonline.vs.ch/environnement/eaux_superficielles/fr/#/?locale=fr&amp;prelevement=SPE-1537&amp;scale=4500","SPE-1537")</f>
        <v>SPE-1537</v>
      </c>
      <c r="C32" s="116"/>
      <c r="D32" s="116" t="s">
        <v>379</v>
      </c>
      <c r="E32" s="117">
        <v>2608260</v>
      </c>
      <c r="F32" s="117"/>
      <c r="G32" s="117">
        <v>1131653</v>
      </c>
      <c r="H32" s="117"/>
      <c r="I32" s="117">
        <v>1275</v>
      </c>
      <c r="J32" s="118"/>
      <c r="K32" s="119" t="s">
        <v>366</v>
      </c>
      <c r="L32" s="120"/>
      <c r="M32" s="120" t="s">
        <v>210</v>
      </c>
      <c r="N32" s="10"/>
      <c r="O32" s="10"/>
      <c r="P32" s="116"/>
      <c r="Q32" s="116" t="s">
        <v>380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HYPERLINK("https://sitonline.vs.ch/environnement/eaux_superficielles/fr/#/?locale=fr&amp;prelevement=SPE-1536&amp;scale=4500","SPE-1536")</f>
        <v>SPE-1536</v>
      </c>
      <c r="C33" s="116"/>
      <c r="D33" s="116" t="s">
        <v>381</v>
      </c>
      <c r="E33" s="117">
        <v>2608640</v>
      </c>
      <c r="F33" s="117"/>
      <c r="G33" s="117">
        <v>1130996</v>
      </c>
      <c r="H33" s="117"/>
      <c r="I33" s="117">
        <v>1130</v>
      </c>
      <c r="J33" s="118"/>
      <c r="K33" s="119" t="s">
        <v>382</v>
      </c>
      <c r="L33" s="120"/>
      <c r="M33" s="120" t="s">
        <v>210</v>
      </c>
      <c r="N33" s="10"/>
      <c r="O33" s="10"/>
      <c r="P33" s="116"/>
      <c r="Q33" s="116"/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HYPERLINK("https://sitonline.vs.ch/environnement/eaux_superficielles/fr/#/?locale=fr&amp;prelevement=SPE-1535&amp;scale=4500","SPE-1535")</f>
        <v>SPE-1535</v>
      </c>
      <c r="C34" s="116"/>
      <c r="D34" s="116" t="s">
        <v>383</v>
      </c>
      <c r="E34" s="117">
        <v>2608732</v>
      </c>
      <c r="F34" s="117"/>
      <c r="G34" s="117">
        <v>1131119</v>
      </c>
      <c r="H34" s="117"/>
      <c r="I34" s="117">
        <v>1180</v>
      </c>
      <c r="J34" s="118"/>
      <c r="K34" s="119" t="s">
        <v>382</v>
      </c>
      <c r="L34" s="120"/>
      <c r="M34" s="120" t="s">
        <v>210</v>
      </c>
      <c r="N34" s="10"/>
      <c r="O34" s="10"/>
      <c r="P34" s="116"/>
      <c r="Q34" s="116"/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HYPERLINK("https://sitonline.vs.ch/environnement/eaux_superficielles/fr/#/?locale=fr&amp;prelevement=SPE-1534&amp;scale=4500","SPE-1534")</f>
        <v>SPE-1534</v>
      </c>
      <c r="C35" s="116"/>
      <c r="D35" s="116" t="s">
        <v>384</v>
      </c>
      <c r="E35" s="117">
        <v>2608697</v>
      </c>
      <c r="F35" s="117"/>
      <c r="G35" s="117">
        <v>1131646</v>
      </c>
      <c r="H35" s="117"/>
      <c r="I35" s="117">
        <v>1380</v>
      </c>
      <c r="J35" s="118"/>
      <c r="K35" s="119" t="s">
        <v>382</v>
      </c>
      <c r="L35" s="120"/>
      <c r="M35" s="120" t="s">
        <v>210</v>
      </c>
      <c r="N35" s="10"/>
      <c r="O35" s="10"/>
      <c r="P35" s="116"/>
      <c r="Q35" s="116"/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HYPERLINK("https://sitonline.vs.ch/environnement/eaux_superficielles/fr/#/?locale=fr&amp;prelevement=SEN-814&amp;scale=4500","SEN-814")</f>
        <v>SEN-814</v>
      </c>
      <c r="C36" s="116"/>
      <c r="D36" s="116" t="s">
        <v>385</v>
      </c>
      <c r="E36" s="117">
        <v>2605245</v>
      </c>
      <c r="F36" s="117"/>
      <c r="G36" s="117">
        <v>1132440</v>
      </c>
      <c r="H36" s="117"/>
      <c r="I36" s="117">
        <v>1958</v>
      </c>
      <c r="J36" s="118"/>
      <c r="K36" s="119" t="s">
        <v>378</v>
      </c>
      <c r="L36" s="120"/>
      <c r="M36" s="120" t="s">
        <v>199</v>
      </c>
      <c r="N36" s="10"/>
      <c r="O36" s="10"/>
      <c r="P36" s="116"/>
      <c r="Q36" s="116" t="s">
        <v>357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HYPERLINK("https://sitonline.vs.ch/environnement/eaux_superficielles/fr/#/?locale=fr&amp;prelevement=SPE-1540&amp;scale=4500","SPE-1540")</f>
        <v>SPE-1540</v>
      </c>
      <c r="C37" s="116"/>
      <c r="D37" s="116" t="s">
        <v>386</v>
      </c>
      <c r="E37" s="117">
        <v>2608570</v>
      </c>
      <c r="F37" s="117"/>
      <c r="G37" s="117">
        <v>1130460</v>
      </c>
      <c r="H37" s="117"/>
      <c r="I37" s="117">
        <v>1000</v>
      </c>
      <c r="J37" s="118"/>
      <c r="K37" s="119" t="s">
        <v>369</v>
      </c>
      <c r="L37" s="120"/>
      <c r="M37" s="120" t="s">
        <v>210</v>
      </c>
      <c r="N37" s="10"/>
      <c r="O37" s="10"/>
      <c r="P37" s="116"/>
      <c r="Q37" s="116"/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HYPERLINK("https://sitonline.vs.ch/environnement/eaux_superficielles/fr/#/?locale=fr&amp;prelevement=SPE-1539&amp;scale=4500","SPE-1539")</f>
        <v>SPE-1539</v>
      </c>
      <c r="C38" s="116"/>
      <c r="D38" s="116" t="s">
        <v>387</v>
      </c>
      <c r="E38" s="117">
        <v>2608570</v>
      </c>
      <c r="F38" s="117"/>
      <c r="G38" s="117">
        <v>1130570</v>
      </c>
      <c r="H38" s="117"/>
      <c r="I38" s="117">
        <v>1020</v>
      </c>
      <c r="J38" s="118"/>
      <c r="K38" s="119" t="s">
        <v>369</v>
      </c>
      <c r="L38" s="120"/>
      <c r="M38" s="120" t="s">
        <v>210</v>
      </c>
      <c r="N38" s="10"/>
      <c r="O38" s="10"/>
      <c r="P38" s="116"/>
      <c r="Q38" s="116"/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HYPERLINK("https://sitonline.vs.ch/environnement/eaux_superficielles/fr/#/?locale=fr&amp;prelevement=SPE-1538&amp;scale=4500","SPE-1538")</f>
        <v>SPE-1538</v>
      </c>
      <c r="C39" s="116"/>
      <c r="D39" s="116" t="s">
        <v>388</v>
      </c>
      <c r="E39" s="117">
        <v>2608570</v>
      </c>
      <c r="F39" s="117"/>
      <c r="G39" s="117">
        <v>1131010</v>
      </c>
      <c r="H39" s="117"/>
      <c r="I39" s="117">
        <v>1115</v>
      </c>
      <c r="J39" s="118"/>
      <c r="K39" s="119" t="s">
        <v>369</v>
      </c>
      <c r="L39" s="120"/>
      <c r="M39" s="120" t="s">
        <v>204</v>
      </c>
      <c r="N39" s="10"/>
      <c r="O39" s="10"/>
      <c r="P39" s="116"/>
      <c r="Q39" s="116"/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39">
      <formula1>"Permanent,Temporaire"</formula1>
    </dataValidation>
    <dataValidation type="list" allowBlank="1" showInputMessage="1" showErrorMessage="1" sqref="P12:P39">
      <formula1>"Exploité,Non-exploité"</formula1>
    </dataValidation>
    <dataValidation type="list" allowBlank="1" showInputMessage="1" showErrorMessage="1" sqref="R12:R39">
      <formula1>"Autorisation,Concession,Autre"</formula1>
    </dataValidation>
    <dataValidation type="list" allowBlank="1" showInputMessage="1" showErrorMessage="1" sqref="W12:W39">
      <formula1>"Existant,Inexistant"</formula1>
    </dataValidation>
    <dataValidation type="list" allowBlank="1" showInputMessage="1" showErrorMessage="1" sqref="AB12:AB39">
      <formula1>"Dans un cours d'eau,Dans un plan d'eau (lac),Dans des eaux souterraines (source/nappe)"</formula1>
    </dataValidation>
    <dataValidation type="list" allowBlank="1" showInputMessage="1" showErrorMessage="1" sqref="AC12:AC39">
      <formula1>"Avec régulation,Sans régulation,Barrage,Pompage,Autre (à préciser)"</formula1>
    </dataValidation>
    <dataValidation type="list" allowBlank="1" showInputMessage="1" showErrorMessage="1" sqref="BK12:BK39 BP12:BP39 BU12:BU39 BZ12:BZ39">
      <formula1>"Oui,Non"</formula1>
    </dataValidation>
    <dataValidation type="list" allowBlank="1" showInputMessage="1" showErrorMessage="1" sqref="N12:N39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389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390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391</v>
      </c>
      <c r="M10" s="81" t="s">
        <v>232</v>
      </c>
      <c r="N10" s="70" t="s">
        <v>391</v>
      </c>
      <c r="O10" s="33" t="s">
        <v>290</v>
      </c>
      <c r="P10" s="70" t="s">
        <v>391</v>
      </c>
      <c r="Q10" s="83" t="s">
        <v>240</v>
      </c>
      <c r="R10" s="94" t="s">
        <v>391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391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391</v>
      </c>
      <c r="AC10" s="70" t="s">
        <v>391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391</v>
      </c>
      <c r="BL10" s="73" t="s">
        <v>271</v>
      </c>
      <c r="BM10" s="73" t="s">
        <v>392</v>
      </c>
      <c r="BN10" s="210"/>
      <c r="BO10" s="208"/>
      <c r="BP10" s="71" t="s">
        <v>391</v>
      </c>
      <c r="BQ10" s="73" t="s">
        <v>271</v>
      </c>
      <c r="BR10" s="73" t="s">
        <v>392</v>
      </c>
      <c r="BS10" s="210"/>
      <c r="BT10" s="208"/>
      <c r="BU10" s="71" t="s">
        <v>391</v>
      </c>
      <c r="BV10" s="73" t="s">
        <v>271</v>
      </c>
      <c r="BW10" s="73" t="s">
        <v>392</v>
      </c>
      <c r="BX10" s="210"/>
      <c r="BY10" s="208"/>
      <c r="BZ10" s="71" t="s">
        <v>391</v>
      </c>
      <c r="CA10" s="73" t="s">
        <v>271</v>
      </c>
      <c r="CB10" s="73" t="s">
        <v>392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HYPERLINK("https://sitonline.vs.ch/environnement/eaux_superficielles/fr/#/?locale=fr&amp;prelevement=SEN-1356&amp;scale=4500","SEN-1356")</f>
        <v>SEN-1356</v>
      </c>
      <c r="C12" s="116"/>
      <c r="D12" s="116" t="s">
        <v>354</v>
      </c>
      <c r="E12" s="117">
        <v>2605270</v>
      </c>
      <c r="F12" s="117"/>
      <c r="G12" s="117">
        <v>1127750</v>
      </c>
      <c r="H12" s="117"/>
      <c r="I12" s="117">
        <v>872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HYPERLINK("https://sitonline.vs.ch/environnement/eaux_superficielles/fr/#/?locale=fr&amp;prelevement=SEN-798&amp;scale=4500","SEN-798")</f>
        <v>SEN-798</v>
      </c>
      <c r="C13" s="116"/>
      <c r="D13" s="116"/>
      <c r="E13" s="117">
        <v>2609112</v>
      </c>
      <c r="F13" s="117"/>
      <c r="G13" s="117">
        <v>1131100</v>
      </c>
      <c r="H13" s="117"/>
      <c r="I13" s="117">
        <v>1260</v>
      </c>
      <c r="J13" s="118"/>
      <c r="K13" s="119"/>
      <c r="L13" s="120"/>
      <c r="M13" s="120" t="s">
        <v>284</v>
      </c>
      <c r="N13" s="10"/>
      <c r="O13" s="10"/>
      <c r="P13" s="116"/>
      <c r="Q13" s="116" t="s">
        <v>357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HYPERLINK("https://sitonline.vs.ch/environnement/eaux_superficielles/fr/#/?locale=fr&amp;prelevement=SEN-815&amp;scale=4500","SEN-815")</f>
        <v>SEN-815</v>
      </c>
      <c r="C14" s="116"/>
      <c r="D14" s="116"/>
      <c r="E14" s="117">
        <v>2605315</v>
      </c>
      <c r="F14" s="117"/>
      <c r="G14" s="117">
        <v>1129800</v>
      </c>
      <c r="H14" s="117"/>
      <c r="I14" s="117">
        <v>1328</v>
      </c>
      <c r="J14" s="118"/>
      <c r="K14" s="119" t="s">
        <v>358</v>
      </c>
      <c r="L14" s="120"/>
      <c r="M14" s="120" t="s">
        <v>284</v>
      </c>
      <c r="N14" s="10"/>
      <c r="O14" s="10"/>
      <c r="P14" s="116"/>
      <c r="Q14" s="116" t="s">
        <v>357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HYPERLINK("https://sitonline.vs.ch/environnement/eaux_superficielles/fr/#/?locale=fr&amp;prelevement=SEN-816&amp;scale=4500","SEN-816")</f>
        <v>SEN-816</v>
      </c>
      <c r="C15" s="116"/>
      <c r="D15" s="116"/>
      <c r="E15" s="117">
        <v>2604930</v>
      </c>
      <c r="F15" s="117"/>
      <c r="G15" s="117">
        <v>1132620</v>
      </c>
      <c r="H15" s="117"/>
      <c r="I15" s="117">
        <v>2053</v>
      </c>
      <c r="J15" s="118"/>
      <c r="K15" s="119" t="s">
        <v>359</v>
      </c>
      <c r="L15" s="120"/>
      <c r="M15" s="120" t="s">
        <v>284</v>
      </c>
      <c r="N15" s="10"/>
      <c r="O15" s="10"/>
      <c r="P15" s="116"/>
      <c r="Q15" s="116" t="s">
        <v>357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HYPERLINK("https://sitonline.vs.ch/environnement/eaux_superficielles/fr/#/?locale=fr&amp;prelevement=SEN-817&amp;scale=4500","SEN-817")</f>
        <v>SEN-817</v>
      </c>
      <c r="C16" s="116"/>
      <c r="D16" s="116"/>
      <c r="E16" s="117">
        <v>2604930</v>
      </c>
      <c r="F16" s="117"/>
      <c r="G16" s="117">
        <v>1130500</v>
      </c>
      <c r="H16" s="117"/>
      <c r="I16" s="117">
        <v>1582</v>
      </c>
      <c r="J16" s="118"/>
      <c r="K16" s="119" t="s">
        <v>360</v>
      </c>
      <c r="L16" s="120"/>
      <c r="M16" s="120" t="s">
        <v>284</v>
      </c>
      <c r="N16" s="10"/>
      <c r="O16" s="10"/>
      <c r="P16" s="116"/>
      <c r="Q16" s="116" t="s">
        <v>357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HYPERLINK("https://sitonline.vs.ch/environnement/eaux_superficielles/fr/#/?locale=fr&amp;prelevement=SEN-818&amp;scale=4500","SEN-818")</f>
        <v>SEN-818</v>
      </c>
      <c r="C17" s="116"/>
      <c r="D17" s="116"/>
      <c r="E17" s="117">
        <v>2604510</v>
      </c>
      <c r="F17" s="117"/>
      <c r="G17" s="117">
        <v>1131505</v>
      </c>
      <c r="H17" s="117"/>
      <c r="I17" s="117">
        <v>1961</v>
      </c>
      <c r="J17" s="118"/>
      <c r="K17" s="119" t="s">
        <v>361</v>
      </c>
      <c r="L17" s="120"/>
      <c r="M17" s="120" t="s">
        <v>284</v>
      </c>
      <c r="N17" s="10"/>
      <c r="O17" s="10"/>
      <c r="P17" s="116"/>
      <c r="Q17" s="116" t="s">
        <v>357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HYPERLINK("https://sitonline.vs.ch/environnement/eaux_superficielles/fr/#/?locale=fr&amp;prelevement=SEN-819&amp;scale=4500","SEN-819")</f>
        <v>SEN-819</v>
      </c>
      <c r="C18" s="116"/>
      <c r="D18" s="116"/>
      <c r="E18" s="117">
        <v>2604000</v>
      </c>
      <c r="F18" s="117"/>
      <c r="G18" s="117">
        <v>1131315</v>
      </c>
      <c r="H18" s="117"/>
      <c r="I18" s="117">
        <v>1930</v>
      </c>
      <c r="J18" s="118"/>
      <c r="K18" s="119" t="s">
        <v>361</v>
      </c>
      <c r="L18" s="120"/>
      <c r="M18" s="120" t="s">
        <v>284</v>
      </c>
      <c r="N18" s="10"/>
      <c r="O18" s="10"/>
      <c r="P18" s="116"/>
      <c r="Q18" s="116" t="s">
        <v>357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HYPERLINK("https://sitonline.vs.ch/environnement/eaux_superficielles/fr/#/?locale=fr&amp;prelevement=SEN-820&amp;scale=4500","SEN-820")</f>
        <v>SEN-820</v>
      </c>
      <c r="C19" s="116"/>
      <c r="D19" s="116"/>
      <c r="E19" s="117">
        <v>2604425</v>
      </c>
      <c r="F19" s="117"/>
      <c r="G19" s="117">
        <v>1130335</v>
      </c>
      <c r="H19" s="117"/>
      <c r="I19" s="117">
        <v>1628</v>
      </c>
      <c r="J19" s="118"/>
      <c r="K19" s="119" t="s">
        <v>362</v>
      </c>
      <c r="L19" s="120"/>
      <c r="M19" s="120" t="s">
        <v>284</v>
      </c>
      <c r="N19" s="10"/>
      <c r="O19" s="10"/>
      <c r="P19" s="116"/>
      <c r="Q19" s="116" t="s">
        <v>357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HYPERLINK("https://sitonline.vs.ch/environnement/eaux_superficielles/fr/#/?locale=fr&amp;prelevement=SEN-821&amp;scale=4500","SEN-821")</f>
        <v>SEN-821</v>
      </c>
      <c r="C20" s="116"/>
      <c r="D20" s="116"/>
      <c r="E20" s="117">
        <v>2604390</v>
      </c>
      <c r="F20" s="117"/>
      <c r="G20" s="117">
        <v>1130680</v>
      </c>
      <c r="H20" s="117"/>
      <c r="I20" s="117">
        <v>1705</v>
      </c>
      <c r="J20" s="118"/>
      <c r="K20" s="119" t="s">
        <v>358</v>
      </c>
      <c r="L20" s="120"/>
      <c r="M20" s="120" t="s">
        <v>284</v>
      </c>
      <c r="N20" s="10"/>
      <c r="O20" s="10"/>
      <c r="P20" s="116"/>
      <c r="Q20" s="116" t="s">
        <v>357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HYPERLINK("https://sitonline.vs.ch/environnement/eaux_superficielles/fr/#/?locale=fr&amp;prelevement=SEN-827&amp;scale=4500","SEN-827")</f>
        <v>SEN-827</v>
      </c>
      <c r="C21" s="116"/>
      <c r="D21" s="116"/>
      <c r="E21" s="117">
        <v>2603460</v>
      </c>
      <c r="F21" s="117"/>
      <c r="G21" s="117">
        <v>1125910</v>
      </c>
      <c r="H21" s="117"/>
      <c r="I21" s="117">
        <v>954</v>
      </c>
      <c r="J21" s="118"/>
      <c r="K21" s="119" t="s">
        <v>363</v>
      </c>
      <c r="L21" s="120"/>
      <c r="M21" s="120" t="s">
        <v>284</v>
      </c>
      <c r="N21" s="10"/>
      <c r="O21" s="10"/>
      <c r="P21" s="116"/>
      <c r="Q21" s="116" t="s">
        <v>357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HYPERLINK("https://sitonline.vs.ch/environnement/eaux_superficielles/fr/#/?locale=fr&amp;prelevement=SEN-829&amp;scale=4500","SEN-829")</f>
        <v>SEN-829</v>
      </c>
      <c r="C22" s="116"/>
      <c r="D22" s="116"/>
      <c r="E22" s="117">
        <v>2602785</v>
      </c>
      <c r="F22" s="117"/>
      <c r="G22" s="117">
        <v>1126730</v>
      </c>
      <c r="H22" s="117"/>
      <c r="I22" s="117">
        <v>1263</v>
      </c>
      <c r="J22" s="118"/>
      <c r="K22" s="119" t="s">
        <v>364</v>
      </c>
      <c r="L22" s="120"/>
      <c r="M22" s="120" t="s">
        <v>284</v>
      </c>
      <c r="N22" s="10"/>
      <c r="O22" s="10"/>
      <c r="P22" s="116"/>
      <c r="Q22" s="116" t="s">
        <v>357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HYPERLINK("https://sitonline.vs.ch/environnement/eaux_superficielles/fr/#/?locale=fr&amp;prelevement=SEN-336&amp;scale=4500","SEN-336")</f>
        <v>SEN-336</v>
      </c>
      <c r="C23" s="116"/>
      <c r="D23" s="116" t="s">
        <v>365</v>
      </c>
      <c r="E23" s="117">
        <v>2607260</v>
      </c>
      <c r="F23" s="117"/>
      <c r="G23" s="117">
        <v>1133740</v>
      </c>
      <c r="H23" s="117"/>
      <c r="I23" s="117">
        <v>1950</v>
      </c>
      <c r="J23" s="118"/>
      <c r="K23" s="119" t="s">
        <v>366</v>
      </c>
      <c r="L23" s="120"/>
      <c r="M23" s="120" t="s">
        <v>286</v>
      </c>
      <c r="N23" s="10"/>
      <c r="O23" s="10"/>
      <c r="P23" s="116"/>
      <c r="Q23" s="116" t="s">
        <v>367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HYPERLINK("https://sitonline.vs.ch/environnement/eaux_superficielles/fr/#/?locale=fr&amp;prelevement=SEN-602&amp;scale=4500","SEN-602")</f>
        <v>SEN-602</v>
      </c>
      <c r="C24" s="116"/>
      <c r="D24" s="116" t="s">
        <v>368</v>
      </c>
      <c r="E24" s="117">
        <v>2608576</v>
      </c>
      <c r="F24" s="117"/>
      <c r="G24" s="117">
        <v>1130944</v>
      </c>
      <c r="H24" s="117"/>
      <c r="I24" s="117">
        <v>1100</v>
      </c>
      <c r="J24" s="118"/>
      <c r="K24" s="119" t="s">
        <v>369</v>
      </c>
      <c r="L24" s="120"/>
      <c r="M24" s="120" t="s">
        <v>286</v>
      </c>
      <c r="N24" s="10"/>
      <c r="O24" s="10"/>
      <c r="P24" s="116"/>
      <c r="Q24" s="116" t="s">
        <v>370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115">
        <v>14</v>
      </c>
      <c r="B25" s="128" t="str">
        <f>HYPERLINK("https://sitonline.vs.ch/environnement/eaux_superficielles/fr/#/?locale=fr&amp;prelevement=SEN-514&amp;scale=4500","SEN-514")</f>
        <v>SEN-514</v>
      </c>
      <c r="C25" s="116"/>
      <c r="D25" s="116" t="s">
        <v>371</v>
      </c>
      <c r="E25" s="117">
        <v>2608540</v>
      </c>
      <c r="F25" s="117"/>
      <c r="G25" s="117">
        <v>1130760</v>
      </c>
      <c r="H25" s="117"/>
      <c r="I25" s="117">
        <v>1065</v>
      </c>
      <c r="J25" s="118"/>
      <c r="K25" s="119" t="s">
        <v>372</v>
      </c>
      <c r="L25" s="120"/>
      <c r="M25" s="120" t="s">
        <v>286</v>
      </c>
      <c r="N25" s="10"/>
      <c r="O25" s="10"/>
      <c r="P25" s="116"/>
      <c r="Q25" s="116" t="s">
        <v>373</v>
      </c>
      <c r="R25" s="121"/>
      <c r="S25" s="121"/>
      <c r="T25" s="122"/>
      <c r="U25" s="123"/>
      <c r="V25" s="121"/>
      <c r="W25" s="121"/>
      <c r="X25" s="122"/>
      <c r="Y25" s="123"/>
      <c r="Z25" s="121"/>
      <c r="AA25" s="124"/>
      <c r="AB25" s="116"/>
      <c r="AC25" s="116"/>
      <c r="AD25" s="116"/>
      <c r="AE25" s="116"/>
      <c r="AF25" s="116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6"/>
      <c r="BF25" s="126"/>
      <c r="BG25" s="125"/>
      <c r="BH25" s="125"/>
      <c r="BI25" s="118"/>
      <c r="BJ25" s="120"/>
      <c r="BK25" s="120"/>
      <c r="BL25" s="120"/>
      <c r="BM25" s="120"/>
      <c r="BN25" s="127"/>
      <c r="BO25" s="120"/>
      <c r="BP25" s="120"/>
      <c r="BQ25" s="120"/>
      <c r="BR25" s="120"/>
      <c r="BS25" s="127"/>
      <c r="BT25" s="120"/>
      <c r="BU25" s="120"/>
      <c r="BV25" s="120"/>
      <c r="BW25" s="120"/>
      <c r="BX25" s="127"/>
      <c r="BY25" s="120"/>
      <c r="BZ25" s="120"/>
      <c r="CA25" s="120"/>
      <c r="CB25" s="120"/>
      <c r="CC25" s="127"/>
      <c r="CD25" s="120"/>
      <c r="CE25" s="116"/>
    </row>
    <row r="26" spans="1:83" s="6" customFormat="1" ht="15.5" x14ac:dyDescent="0.35">
      <c r="A26" s="115">
        <v>15</v>
      </c>
      <c r="B26" s="128" t="str">
        <f>HYPERLINK("https://sitonline.vs.ch/environnement/eaux_superficielles/fr/#/?locale=fr&amp;prelevement=SEN-804&amp;scale=4500","SEN-804")</f>
        <v>SEN-804</v>
      </c>
      <c r="C26" s="116"/>
      <c r="D26" s="116" t="s">
        <v>374</v>
      </c>
      <c r="E26" s="117">
        <v>2607263</v>
      </c>
      <c r="F26" s="117"/>
      <c r="G26" s="117">
        <v>1133770</v>
      </c>
      <c r="H26" s="117"/>
      <c r="I26" s="117">
        <v>1951</v>
      </c>
      <c r="J26" s="118"/>
      <c r="K26" s="119" t="s">
        <v>375</v>
      </c>
      <c r="L26" s="120"/>
      <c r="M26" s="120" t="s">
        <v>284</v>
      </c>
      <c r="N26" s="10"/>
      <c r="O26" s="10"/>
      <c r="P26" s="116"/>
      <c r="Q26" s="116" t="s">
        <v>357</v>
      </c>
      <c r="R26" s="121"/>
      <c r="S26" s="121"/>
      <c r="T26" s="122"/>
      <c r="U26" s="123"/>
      <c r="V26" s="121"/>
      <c r="W26" s="121"/>
      <c r="X26" s="122"/>
      <c r="Y26" s="123"/>
      <c r="Z26" s="121"/>
      <c r="AA26" s="124"/>
      <c r="AB26" s="116"/>
      <c r="AC26" s="116"/>
      <c r="AD26" s="116"/>
      <c r="AE26" s="116"/>
      <c r="AF26" s="116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  <c r="BF26" s="126"/>
      <c r="BG26" s="125"/>
      <c r="BH26" s="125"/>
      <c r="BI26" s="118"/>
      <c r="BJ26" s="120"/>
      <c r="BK26" s="120"/>
      <c r="BL26" s="120"/>
      <c r="BM26" s="120"/>
      <c r="BN26" s="127"/>
      <c r="BO26" s="120"/>
      <c r="BP26" s="120"/>
      <c r="BQ26" s="120"/>
      <c r="BR26" s="120"/>
      <c r="BS26" s="127"/>
      <c r="BT26" s="120"/>
      <c r="BU26" s="120"/>
      <c r="BV26" s="120"/>
      <c r="BW26" s="120"/>
      <c r="BX26" s="127"/>
      <c r="BY26" s="120"/>
      <c r="BZ26" s="120"/>
      <c r="CA26" s="120"/>
      <c r="CB26" s="120"/>
      <c r="CC26" s="127"/>
      <c r="CD26" s="120"/>
      <c r="CE26" s="116"/>
    </row>
    <row r="27" spans="1:83" s="6" customFormat="1" ht="15.5" x14ac:dyDescent="0.35">
      <c r="A27" s="115">
        <v>16</v>
      </c>
      <c r="B27" s="128" t="str">
        <f>HYPERLINK("https://sitonline.vs.ch/environnement/eaux_superficielles/fr/#/?locale=fr&amp;prelevement=SEN-808&amp;scale=4500","SEN-808")</f>
        <v>SEN-808</v>
      </c>
      <c r="C27" s="116"/>
      <c r="D27" s="116" t="s">
        <v>376</v>
      </c>
      <c r="E27" s="117">
        <v>2606065</v>
      </c>
      <c r="F27" s="117"/>
      <c r="G27" s="117">
        <v>1133160</v>
      </c>
      <c r="H27" s="117"/>
      <c r="I27" s="117">
        <v>2274</v>
      </c>
      <c r="J27" s="118"/>
      <c r="K27" s="119" t="s">
        <v>377</v>
      </c>
      <c r="L27" s="120"/>
      <c r="M27" s="120" t="s">
        <v>284</v>
      </c>
      <c r="N27" s="10"/>
      <c r="O27" s="10"/>
      <c r="P27" s="116"/>
      <c r="Q27" s="116" t="s">
        <v>357</v>
      </c>
      <c r="R27" s="121"/>
      <c r="S27" s="121"/>
      <c r="T27" s="122"/>
      <c r="U27" s="123"/>
      <c r="V27" s="121"/>
      <c r="W27" s="121"/>
      <c r="X27" s="122"/>
      <c r="Y27" s="123"/>
      <c r="Z27" s="121"/>
      <c r="AA27" s="124"/>
      <c r="AB27" s="116"/>
      <c r="AC27" s="116"/>
      <c r="AD27" s="116"/>
      <c r="AE27" s="116"/>
      <c r="AF27" s="116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6"/>
      <c r="BF27" s="126"/>
      <c r="BG27" s="125"/>
      <c r="BH27" s="125"/>
      <c r="BI27" s="118"/>
      <c r="BJ27" s="120"/>
      <c r="BK27" s="120"/>
      <c r="BL27" s="120"/>
      <c r="BM27" s="120"/>
      <c r="BN27" s="127"/>
      <c r="BO27" s="120"/>
      <c r="BP27" s="120"/>
      <c r="BQ27" s="120"/>
      <c r="BR27" s="120"/>
      <c r="BS27" s="127"/>
      <c r="BT27" s="120"/>
      <c r="BU27" s="120"/>
      <c r="BV27" s="120"/>
      <c r="BW27" s="120"/>
      <c r="BX27" s="127"/>
      <c r="BY27" s="120"/>
      <c r="BZ27" s="120"/>
      <c r="CA27" s="120"/>
      <c r="CB27" s="120"/>
      <c r="CC27" s="127"/>
      <c r="CD27" s="120"/>
      <c r="CE27" s="116"/>
    </row>
    <row r="28" spans="1:83" s="6" customFormat="1" ht="15.5" x14ac:dyDescent="0.35">
      <c r="A28" s="115">
        <v>17</v>
      </c>
      <c r="B28" s="128" t="str">
        <f>HYPERLINK("https://sitonline.vs.ch/environnement/eaux_superficielles/fr/#/?locale=fr&amp;prelevement=SEN-809&amp;scale=4500","SEN-809")</f>
        <v>SEN-809</v>
      </c>
      <c r="C28" s="116"/>
      <c r="D28" s="116"/>
      <c r="E28" s="117">
        <v>2605275</v>
      </c>
      <c r="F28" s="117"/>
      <c r="G28" s="117">
        <v>1132385</v>
      </c>
      <c r="H28" s="117"/>
      <c r="I28" s="117">
        <v>1942</v>
      </c>
      <c r="J28" s="118"/>
      <c r="K28" s="119" t="s">
        <v>378</v>
      </c>
      <c r="L28" s="120"/>
      <c r="M28" s="120" t="s">
        <v>284</v>
      </c>
      <c r="N28" s="10"/>
      <c r="O28" s="10"/>
      <c r="P28" s="116"/>
      <c r="Q28" s="116" t="s">
        <v>357</v>
      </c>
      <c r="R28" s="121"/>
      <c r="S28" s="121"/>
      <c r="T28" s="122"/>
      <c r="U28" s="123"/>
      <c r="V28" s="121"/>
      <c r="W28" s="121"/>
      <c r="X28" s="122"/>
      <c r="Y28" s="123"/>
      <c r="Z28" s="121"/>
      <c r="AA28" s="124"/>
      <c r="AB28" s="116"/>
      <c r="AC28" s="116"/>
      <c r="AD28" s="116"/>
      <c r="AE28" s="116"/>
      <c r="AF28" s="116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6"/>
      <c r="BF28" s="126"/>
      <c r="BG28" s="125"/>
      <c r="BH28" s="125"/>
      <c r="BI28" s="118"/>
      <c r="BJ28" s="120"/>
      <c r="BK28" s="120"/>
      <c r="BL28" s="120"/>
      <c r="BM28" s="120"/>
      <c r="BN28" s="127"/>
      <c r="BO28" s="120"/>
      <c r="BP28" s="120"/>
      <c r="BQ28" s="120"/>
      <c r="BR28" s="120"/>
      <c r="BS28" s="127"/>
      <c r="BT28" s="120"/>
      <c r="BU28" s="120"/>
      <c r="BV28" s="120"/>
      <c r="BW28" s="120"/>
      <c r="BX28" s="127"/>
      <c r="BY28" s="120"/>
      <c r="BZ28" s="120"/>
      <c r="CA28" s="120"/>
      <c r="CB28" s="120"/>
      <c r="CC28" s="127"/>
      <c r="CD28" s="120"/>
      <c r="CE28" s="116"/>
    </row>
    <row r="29" spans="1:83" s="6" customFormat="1" ht="15.5" x14ac:dyDescent="0.35">
      <c r="A29" s="115">
        <v>18</v>
      </c>
      <c r="B29" s="128" t="str">
        <f>HYPERLINK("https://sitonline.vs.ch/environnement/eaux_superficielles/fr/#/?locale=fr&amp;prelevement=SEN-810&amp;scale=4500","SEN-810")</f>
        <v>SEN-810</v>
      </c>
      <c r="C29" s="116"/>
      <c r="D29" s="116"/>
      <c r="E29" s="117">
        <v>2605280</v>
      </c>
      <c r="F29" s="117"/>
      <c r="G29" s="117">
        <v>1132370</v>
      </c>
      <c r="H29" s="117"/>
      <c r="I29" s="117">
        <v>1939</v>
      </c>
      <c r="J29" s="118"/>
      <c r="K29" s="119" t="s">
        <v>378</v>
      </c>
      <c r="L29" s="120"/>
      <c r="M29" s="120" t="s">
        <v>284</v>
      </c>
      <c r="N29" s="10"/>
      <c r="O29" s="10"/>
      <c r="P29" s="116"/>
      <c r="Q29" s="116" t="s">
        <v>357</v>
      </c>
      <c r="R29" s="121"/>
      <c r="S29" s="121"/>
      <c r="T29" s="122"/>
      <c r="U29" s="123"/>
      <c r="V29" s="121"/>
      <c r="W29" s="121"/>
      <c r="X29" s="122"/>
      <c r="Y29" s="123"/>
      <c r="Z29" s="121"/>
      <c r="AA29" s="124"/>
      <c r="AB29" s="116"/>
      <c r="AC29" s="116"/>
      <c r="AD29" s="116"/>
      <c r="AE29" s="116"/>
      <c r="AF29" s="116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6"/>
      <c r="BF29" s="126"/>
      <c r="BG29" s="125"/>
      <c r="BH29" s="125"/>
      <c r="BI29" s="118"/>
      <c r="BJ29" s="120"/>
      <c r="BK29" s="120"/>
      <c r="BL29" s="120"/>
      <c r="BM29" s="120"/>
      <c r="BN29" s="127"/>
      <c r="BO29" s="120"/>
      <c r="BP29" s="120"/>
      <c r="BQ29" s="120"/>
      <c r="BR29" s="120"/>
      <c r="BS29" s="127"/>
      <c r="BT29" s="120"/>
      <c r="BU29" s="120"/>
      <c r="BV29" s="120"/>
      <c r="BW29" s="120"/>
      <c r="BX29" s="127"/>
      <c r="BY29" s="120"/>
      <c r="BZ29" s="120"/>
      <c r="CA29" s="120"/>
      <c r="CB29" s="120"/>
      <c r="CC29" s="127"/>
      <c r="CD29" s="120"/>
      <c r="CE29" s="116"/>
    </row>
    <row r="30" spans="1:83" s="6" customFormat="1" ht="15.5" x14ac:dyDescent="0.35">
      <c r="A30" s="115">
        <v>19</v>
      </c>
      <c r="B30" s="128" t="str">
        <f>HYPERLINK("https://sitonline.vs.ch/environnement/eaux_superficielles/fr/#/?locale=fr&amp;prelevement=SEN-811&amp;scale=4500","SEN-811")</f>
        <v>SEN-811</v>
      </c>
      <c r="C30" s="116"/>
      <c r="D30" s="116"/>
      <c r="E30" s="117">
        <v>2605290</v>
      </c>
      <c r="F30" s="117"/>
      <c r="G30" s="117">
        <v>1132340</v>
      </c>
      <c r="H30" s="117"/>
      <c r="I30" s="117">
        <v>1937</v>
      </c>
      <c r="J30" s="118"/>
      <c r="K30" s="119" t="s">
        <v>378</v>
      </c>
      <c r="L30" s="120"/>
      <c r="M30" s="120" t="s">
        <v>284</v>
      </c>
      <c r="N30" s="10"/>
      <c r="O30" s="10"/>
      <c r="P30" s="116"/>
      <c r="Q30" s="116" t="s">
        <v>357</v>
      </c>
      <c r="R30" s="121"/>
      <c r="S30" s="121"/>
      <c r="T30" s="122"/>
      <c r="U30" s="123"/>
      <c r="V30" s="121"/>
      <c r="W30" s="121"/>
      <c r="X30" s="122"/>
      <c r="Y30" s="123"/>
      <c r="Z30" s="121"/>
      <c r="AA30" s="124"/>
      <c r="AB30" s="116"/>
      <c r="AC30" s="116"/>
      <c r="AD30" s="116"/>
      <c r="AE30" s="116"/>
      <c r="AF30" s="116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6"/>
      <c r="BF30" s="126"/>
      <c r="BG30" s="125"/>
      <c r="BH30" s="125"/>
      <c r="BI30" s="118"/>
      <c r="BJ30" s="120"/>
      <c r="BK30" s="120"/>
      <c r="BL30" s="120"/>
      <c r="BM30" s="120"/>
      <c r="BN30" s="127"/>
      <c r="BO30" s="120"/>
      <c r="BP30" s="120"/>
      <c r="BQ30" s="120"/>
      <c r="BR30" s="120"/>
      <c r="BS30" s="127"/>
      <c r="BT30" s="120"/>
      <c r="BU30" s="120"/>
      <c r="BV30" s="120"/>
      <c r="BW30" s="120"/>
      <c r="BX30" s="127"/>
      <c r="BY30" s="120"/>
      <c r="BZ30" s="120"/>
      <c r="CA30" s="120"/>
      <c r="CB30" s="120"/>
      <c r="CC30" s="127"/>
      <c r="CD30" s="120"/>
      <c r="CE30" s="116"/>
    </row>
    <row r="31" spans="1:83" s="6" customFormat="1" ht="15.5" x14ac:dyDescent="0.35">
      <c r="A31" s="115">
        <v>20</v>
      </c>
      <c r="B31" s="128" t="str">
        <f>HYPERLINK("https://sitonline.vs.ch/environnement/eaux_superficielles/fr/#/?locale=fr&amp;prelevement=SEN-812&amp;scale=4500","SEN-812")</f>
        <v>SEN-812</v>
      </c>
      <c r="C31" s="116"/>
      <c r="D31" s="116"/>
      <c r="E31" s="117">
        <v>2605305</v>
      </c>
      <c r="F31" s="117"/>
      <c r="G31" s="117">
        <v>1132325</v>
      </c>
      <c r="H31" s="117"/>
      <c r="I31" s="117">
        <v>1937</v>
      </c>
      <c r="J31" s="118"/>
      <c r="K31" s="119" t="s">
        <v>378</v>
      </c>
      <c r="L31" s="120"/>
      <c r="M31" s="120" t="s">
        <v>284</v>
      </c>
      <c r="N31" s="10"/>
      <c r="O31" s="10"/>
      <c r="P31" s="116"/>
      <c r="Q31" s="116" t="s">
        <v>357</v>
      </c>
      <c r="R31" s="121"/>
      <c r="S31" s="121"/>
      <c r="T31" s="122"/>
      <c r="U31" s="123"/>
      <c r="V31" s="121"/>
      <c r="W31" s="121"/>
      <c r="X31" s="122"/>
      <c r="Y31" s="123"/>
      <c r="Z31" s="121"/>
      <c r="AA31" s="124"/>
      <c r="AB31" s="116"/>
      <c r="AC31" s="116"/>
      <c r="AD31" s="116"/>
      <c r="AE31" s="116"/>
      <c r="AF31" s="116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6"/>
      <c r="BF31" s="126"/>
      <c r="BG31" s="125"/>
      <c r="BH31" s="125"/>
      <c r="BI31" s="118"/>
      <c r="BJ31" s="120"/>
      <c r="BK31" s="120"/>
      <c r="BL31" s="120"/>
      <c r="BM31" s="120"/>
      <c r="BN31" s="127"/>
      <c r="BO31" s="120"/>
      <c r="BP31" s="120"/>
      <c r="BQ31" s="120"/>
      <c r="BR31" s="120"/>
      <c r="BS31" s="127"/>
      <c r="BT31" s="120"/>
      <c r="BU31" s="120"/>
      <c r="BV31" s="120"/>
      <c r="BW31" s="120"/>
      <c r="BX31" s="127"/>
      <c r="BY31" s="120"/>
      <c r="BZ31" s="120"/>
      <c r="CA31" s="120"/>
      <c r="CB31" s="120"/>
      <c r="CC31" s="127"/>
      <c r="CD31" s="120"/>
      <c r="CE31" s="116"/>
    </row>
    <row r="32" spans="1:83" s="6" customFormat="1" ht="15.5" x14ac:dyDescent="0.35">
      <c r="A32" s="115">
        <v>21</v>
      </c>
      <c r="B32" s="128" t="str">
        <f>HYPERLINK("https://sitonline.vs.ch/environnement/eaux_superficielles/fr/#/?locale=fr&amp;prelevement=SPE-1537&amp;scale=4500","SPE-1537")</f>
        <v>SPE-1537</v>
      </c>
      <c r="C32" s="116"/>
      <c r="D32" s="116" t="s">
        <v>379</v>
      </c>
      <c r="E32" s="117">
        <v>2608260</v>
      </c>
      <c r="F32" s="117"/>
      <c r="G32" s="117">
        <v>1131653</v>
      </c>
      <c r="H32" s="117"/>
      <c r="I32" s="117">
        <v>1275</v>
      </c>
      <c r="J32" s="118"/>
      <c r="K32" s="119" t="s">
        <v>366</v>
      </c>
      <c r="L32" s="120"/>
      <c r="M32" s="120" t="s">
        <v>286</v>
      </c>
      <c r="N32" s="10"/>
      <c r="O32" s="10"/>
      <c r="P32" s="116"/>
      <c r="Q32" s="116" t="s">
        <v>380</v>
      </c>
      <c r="R32" s="121"/>
      <c r="S32" s="121"/>
      <c r="T32" s="122"/>
      <c r="U32" s="123"/>
      <c r="V32" s="121"/>
      <c r="W32" s="121"/>
      <c r="X32" s="122"/>
      <c r="Y32" s="123"/>
      <c r="Z32" s="121"/>
      <c r="AA32" s="124"/>
      <c r="AB32" s="116"/>
      <c r="AC32" s="116"/>
      <c r="AD32" s="116"/>
      <c r="AE32" s="116"/>
      <c r="AF32" s="116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6"/>
      <c r="BF32" s="126"/>
      <c r="BG32" s="125"/>
      <c r="BH32" s="125"/>
      <c r="BI32" s="118"/>
      <c r="BJ32" s="120"/>
      <c r="BK32" s="120"/>
      <c r="BL32" s="120"/>
      <c r="BM32" s="120"/>
      <c r="BN32" s="127"/>
      <c r="BO32" s="120"/>
      <c r="BP32" s="120"/>
      <c r="BQ32" s="120"/>
      <c r="BR32" s="120"/>
      <c r="BS32" s="127"/>
      <c r="BT32" s="120"/>
      <c r="BU32" s="120"/>
      <c r="BV32" s="120"/>
      <c r="BW32" s="120"/>
      <c r="BX32" s="127"/>
      <c r="BY32" s="120"/>
      <c r="BZ32" s="120"/>
      <c r="CA32" s="120"/>
      <c r="CB32" s="120"/>
      <c r="CC32" s="127"/>
      <c r="CD32" s="120"/>
      <c r="CE32" s="116"/>
    </row>
    <row r="33" spans="1:83" s="6" customFormat="1" ht="15.5" x14ac:dyDescent="0.35">
      <c r="A33" s="115">
        <v>22</v>
      </c>
      <c r="B33" s="128" t="str">
        <f>HYPERLINK("https://sitonline.vs.ch/environnement/eaux_superficielles/fr/#/?locale=fr&amp;prelevement=SPE-1536&amp;scale=4500","SPE-1536")</f>
        <v>SPE-1536</v>
      </c>
      <c r="C33" s="116"/>
      <c r="D33" s="116" t="s">
        <v>381</v>
      </c>
      <c r="E33" s="117">
        <v>2608640</v>
      </c>
      <c r="F33" s="117"/>
      <c r="G33" s="117">
        <v>1130996</v>
      </c>
      <c r="H33" s="117"/>
      <c r="I33" s="117">
        <v>1130</v>
      </c>
      <c r="J33" s="118"/>
      <c r="K33" s="119" t="s">
        <v>382</v>
      </c>
      <c r="L33" s="120"/>
      <c r="M33" s="120" t="s">
        <v>286</v>
      </c>
      <c r="N33" s="10"/>
      <c r="O33" s="10"/>
      <c r="P33" s="116"/>
      <c r="Q33" s="116"/>
      <c r="R33" s="121"/>
      <c r="S33" s="121"/>
      <c r="T33" s="122"/>
      <c r="U33" s="123"/>
      <c r="V33" s="121"/>
      <c r="W33" s="121"/>
      <c r="X33" s="122"/>
      <c r="Y33" s="123"/>
      <c r="Z33" s="121"/>
      <c r="AA33" s="124"/>
      <c r="AB33" s="116"/>
      <c r="AC33" s="116"/>
      <c r="AD33" s="116"/>
      <c r="AE33" s="116"/>
      <c r="AF33" s="116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6"/>
      <c r="BF33" s="126"/>
      <c r="BG33" s="125"/>
      <c r="BH33" s="125"/>
      <c r="BI33" s="118"/>
      <c r="BJ33" s="120"/>
      <c r="BK33" s="120"/>
      <c r="BL33" s="120"/>
      <c r="BM33" s="120"/>
      <c r="BN33" s="127"/>
      <c r="BO33" s="120"/>
      <c r="BP33" s="120"/>
      <c r="BQ33" s="120"/>
      <c r="BR33" s="120"/>
      <c r="BS33" s="127"/>
      <c r="BT33" s="120"/>
      <c r="BU33" s="120"/>
      <c r="BV33" s="120"/>
      <c r="BW33" s="120"/>
      <c r="BX33" s="127"/>
      <c r="BY33" s="120"/>
      <c r="BZ33" s="120"/>
      <c r="CA33" s="120"/>
      <c r="CB33" s="120"/>
      <c r="CC33" s="127"/>
      <c r="CD33" s="120"/>
      <c r="CE33" s="116"/>
    </row>
    <row r="34" spans="1:83" s="6" customFormat="1" ht="15.5" x14ac:dyDescent="0.35">
      <c r="A34" s="115">
        <v>23</v>
      </c>
      <c r="B34" s="128" t="str">
        <f>HYPERLINK("https://sitonline.vs.ch/environnement/eaux_superficielles/fr/#/?locale=fr&amp;prelevement=SPE-1535&amp;scale=4500","SPE-1535")</f>
        <v>SPE-1535</v>
      </c>
      <c r="C34" s="116"/>
      <c r="D34" s="116" t="s">
        <v>383</v>
      </c>
      <c r="E34" s="117">
        <v>2608732</v>
      </c>
      <c r="F34" s="117"/>
      <c r="G34" s="117">
        <v>1131119</v>
      </c>
      <c r="H34" s="117"/>
      <c r="I34" s="117">
        <v>1180</v>
      </c>
      <c r="J34" s="118"/>
      <c r="K34" s="119" t="s">
        <v>382</v>
      </c>
      <c r="L34" s="120"/>
      <c r="M34" s="120" t="s">
        <v>286</v>
      </c>
      <c r="N34" s="10"/>
      <c r="O34" s="10"/>
      <c r="P34" s="116"/>
      <c r="Q34" s="116"/>
      <c r="R34" s="121"/>
      <c r="S34" s="121"/>
      <c r="T34" s="122"/>
      <c r="U34" s="123"/>
      <c r="V34" s="121"/>
      <c r="W34" s="121"/>
      <c r="X34" s="122"/>
      <c r="Y34" s="123"/>
      <c r="Z34" s="121"/>
      <c r="AA34" s="124"/>
      <c r="AB34" s="116"/>
      <c r="AC34" s="116"/>
      <c r="AD34" s="116"/>
      <c r="AE34" s="116"/>
      <c r="AF34" s="116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6"/>
      <c r="BF34" s="126"/>
      <c r="BG34" s="125"/>
      <c r="BH34" s="125"/>
      <c r="BI34" s="118"/>
      <c r="BJ34" s="120"/>
      <c r="BK34" s="120"/>
      <c r="BL34" s="120"/>
      <c r="BM34" s="120"/>
      <c r="BN34" s="127"/>
      <c r="BO34" s="120"/>
      <c r="BP34" s="120"/>
      <c r="BQ34" s="120"/>
      <c r="BR34" s="120"/>
      <c r="BS34" s="127"/>
      <c r="BT34" s="120"/>
      <c r="BU34" s="120"/>
      <c r="BV34" s="120"/>
      <c r="BW34" s="120"/>
      <c r="BX34" s="127"/>
      <c r="BY34" s="120"/>
      <c r="BZ34" s="120"/>
      <c r="CA34" s="120"/>
      <c r="CB34" s="120"/>
      <c r="CC34" s="127"/>
      <c r="CD34" s="120"/>
      <c r="CE34" s="116"/>
    </row>
    <row r="35" spans="1:83" s="6" customFormat="1" ht="15.5" x14ac:dyDescent="0.35">
      <c r="A35" s="115">
        <v>24</v>
      </c>
      <c r="B35" s="128" t="str">
        <f>HYPERLINK("https://sitonline.vs.ch/environnement/eaux_superficielles/fr/#/?locale=fr&amp;prelevement=SPE-1534&amp;scale=4500","SPE-1534")</f>
        <v>SPE-1534</v>
      </c>
      <c r="C35" s="116"/>
      <c r="D35" s="116" t="s">
        <v>384</v>
      </c>
      <c r="E35" s="117">
        <v>2608697</v>
      </c>
      <c r="F35" s="117"/>
      <c r="G35" s="117">
        <v>1131646</v>
      </c>
      <c r="H35" s="117"/>
      <c r="I35" s="117">
        <v>1380</v>
      </c>
      <c r="J35" s="118"/>
      <c r="K35" s="119" t="s">
        <v>382</v>
      </c>
      <c r="L35" s="120"/>
      <c r="M35" s="120" t="s">
        <v>286</v>
      </c>
      <c r="N35" s="10"/>
      <c r="O35" s="10"/>
      <c r="P35" s="116"/>
      <c r="Q35" s="116"/>
      <c r="R35" s="121"/>
      <c r="S35" s="121"/>
      <c r="T35" s="122"/>
      <c r="U35" s="123"/>
      <c r="V35" s="121"/>
      <c r="W35" s="121"/>
      <c r="X35" s="122"/>
      <c r="Y35" s="123"/>
      <c r="Z35" s="121"/>
      <c r="AA35" s="124"/>
      <c r="AB35" s="116"/>
      <c r="AC35" s="116"/>
      <c r="AD35" s="116"/>
      <c r="AE35" s="116"/>
      <c r="AF35" s="116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6"/>
      <c r="BF35" s="126"/>
      <c r="BG35" s="125"/>
      <c r="BH35" s="125"/>
      <c r="BI35" s="118"/>
      <c r="BJ35" s="120"/>
      <c r="BK35" s="120"/>
      <c r="BL35" s="120"/>
      <c r="BM35" s="120"/>
      <c r="BN35" s="127"/>
      <c r="BO35" s="120"/>
      <c r="BP35" s="120"/>
      <c r="BQ35" s="120"/>
      <c r="BR35" s="120"/>
      <c r="BS35" s="127"/>
      <c r="BT35" s="120"/>
      <c r="BU35" s="120"/>
      <c r="BV35" s="120"/>
      <c r="BW35" s="120"/>
      <c r="BX35" s="127"/>
      <c r="BY35" s="120"/>
      <c r="BZ35" s="120"/>
      <c r="CA35" s="120"/>
      <c r="CB35" s="120"/>
      <c r="CC35" s="127"/>
      <c r="CD35" s="120"/>
      <c r="CE35" s="116"/>
    </row>
    <row r="36" spans="1:83" s="6" customFormat="1" ht="15.5" x14ac:dyDescent="0.35">
      <c r="A36" s="115">
        <v>25</v>
      </c>
      <c r="B36" s="128" t="str">
        <f>HYPERLINK("https://sitonline.vs.ch/environnement/eaux_superficielles/fr/#/?locale=fr&amp;prelevement=SEN-814&amp;scale=4500","SEN-814")</f>
        <v>SEN-814</v>
      </c>
      <c r="C36" s="116"/>
      <c r="D36" s="116" t="s">
        <v>385</v>
      </c>
      <c r="E36" s="117">
        <v>2605245</v>
      </c>
      <c r="F36" s="117"/>
      <c r="G36" s="117">
        <v>1132440</v>
      </c>
      <c r="H36" s="117"/>
      <c r="I36" s="117">
        <v>1958</v>
      </c>
      <c r="J36" s="118"/>
      <c r="K36" s="119" t="s">
        <v>378</v>
      </c>
      <c r="L36" s="120"/>
      <c r="M36" s="120" t="s">
        <v>284</v>
      </c>
      <c r="N36" s="10"/>
      <c r="O36" s="10"/>
      <c r="P36" s="116"/>
      <c r="Q36" s="116" t="s">
        <v>357</v>
      </c>
      <c r="R36" s="121"/>
      <c r="S36" s="121"/>
      <c r="T36" s="122"/>
      <c r="U36" s="123"/>
      <c r="V36" s="121"/>
      <c r="W36" s="121"/>
      <c r="X36" s="122"/>
      <c r="Y36" s="123"/>
      <c r="Z36" s="121"/>
      <c r="AA36" s="124"/>
      <c r="AB36" s="116"/>
      <c r="AC36" s="116"/>
      <c r="AD36" s="116"/>
      <c r="AE36" s="116"/>
      <c r="AF36" s="116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6"/>
      <c r="BF36" s="126"/>
      <c r="BG36" s="125"/>
      <c r="BH36" s="125"/>
      <c r="BI36" s="118"/>
      <c r="BJ36" s="120"/>
      <c r="BK36" s="120"/>
      <c r="BL36" s="120"/>
      <c r="BM36" s="120"/>
      <c r="BN36" s="127"/>
      <c r="BO36" s="120"/>
      <c r="BP36" s="120"/>
      <c r="BQ36" s="120"/>
      <c r="BR36" s="120"/>
      <c r="BS36" s="127"/>
      <c r="BT36" s="120"/>
      <c r="BU36" s="120"/>
      <c r="BV36" s="120"/>
      <c r="BW36" s="120"/>
      <c r="BX36" s="127"/>
      <c r="BY36" s="120"/>
      <c r="BZ36" s="120"/>
      <c r="CA36" s="120"/>
      <c r="CB36" s="120"/>
      <c r="CC36" s="127"/>
      <c r="CD36" s="120"/>
      <c r="CE36" s="116"/>
    </row>
    <row r="37" spans="1:83" s="6" customFormat="1" ht="15.5" x14ac:dyDescent="0.35">
      <c r="A37" s="115">
        <v>26</v>
      </c>
      <c r="B37" s="128" t="str">
        <f>HYPERLINK("https://sitonline.vs.ch/environnement/eaux_superficielles/fr/#/?locale=fr&amp;prelevement=SPE-1540&amp;scale=4500","SPE-1540")</f>
        <v>SPE-1540</v>
      </c>
      <c r="C37" s="116"/>
      <c r="D37" s="116" t="s">
        <v>386</v>
      </c>
      <c r="E37" s="117">
        <v>2608570</v>
      </c>
      <c r="F37" s="117"/>
      <c r="G37" s="117">
        <v>1130460</v>
      </c>
      <c r="H37" s="117"/>
      <c r="I37" s="117">
        <v>1000</v>
      </c>
      <c r="J37" s="118"/>
      <c r="K37" s="119" t="s">
        <v>369</v>
      </c>
      <c r="L37" s="120"/>
      <c r="M37" s="120" t="s">
        <v>286</v>
      </c>
      <c r="N37" s="10"/>
      <c r="O37" s="10"/>
      <c r="P37" s="116"/>
      <c r="Q37" s="116"/>
      <c r="R37" s="121"/>
      <c r="S37" s="121"/>
      <c r="T37" s="122"/>
      <c r="U37" s="123"/>
      <c r="V37" s="121"/>
      <c r="W37" s="121"/>
      <c r="X37" s="122"/>
      <c r="Y37" s="123"/>
      <c r="Z37" s="121"/>
      <c r="AA37" s="124"/>
      <c r="AB37" s="116"/>
      <c r="AC37" s="116"/>
      <c r="AD37" s="116"/>
      <c r="AE37" s="116"/>
      <c r="AF37" s="116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6"/>
      <c r="BF37" s="126"/>
      <c r="BG37" s="125"/>
      <c r="BH37" s="125"/>
      <c r="BI37" s="118"/>
      <c r="BJ37" s="120"/>
      <c r="BK37" s="120"/>
      <c r="BL37" s="120"/>
      <c r="BM37" s="120"/>
      <c r="BN37" s="127"/>
      <c r="BO37" s="120"/>
      <c r="BP37" s="120"/>
      <c r="BQ37" s="120"/>
      <c r="BR37" s="120"/>
      <c r="BS37" s="127"/>
      <c r="BT37" s="120"/>
      <c r="BU37" s="120"/>
      <c r="BV37" s="120"/>
      <c r="BW37" s="120"/>
      <c r="BX37" s="127"/>
      <c r="BY37" s="120"/>
      <c r="BZ37" s="120"/>
      <c r="CA37" s="120"/>
      <c r="CB37" s="120"/>
      <c r="CC37" s="127"/>
      <c r="CD37" s="120"/>
      <c r="CE37" s="116"/>
    </row>
    <row r="38" spans="1:83" s="6" customFormat="1" ht="15.5" x14ac:dyDescent="0.35">
      <c r="A38" s="115">
        <v>27</v>
      </c>
      <c r="B38" s="128" t="str">
        <f>HYPERLINK("https://sitonline.vs.ch/environnement/eaux_superficielles/fr/#/?locale=fr&amp;prelevement=SPE-1539&amp;scale=4500","SPE-1539")</f>
        <v>SPE-1539</v>
      </c>
      <c r="C38" s="116"/>
      <c r="D38" s="116" t="s">
        <v>387</v>
      </c>
      <c r="E38" s="117">
        <v>2608570</v>
      </c>
      <c r="F38" s="117"/>
      <c r="G38" s="117">
        <v>1130570</v>
      </c>
      <c r="H38" s="117"/>
      <c r="I38" s="117">
        <v>1020</v>
      </c>
      <c r="J38" s="118"/>
      <c r="K38" s="119" t="s">
        <v>369</v>
      </c>
      <c r="L38" s="120"/>
      <c r="M38" s="120" t="s">
        <v>286</v>
      </c>
      <c r="N38" s="10"/>
      <c r="O38" s="10"/>
      <c r="P38" s="116"/>
      <c r="Q38" s="116"/>
      <c r="R38" s="121"/>
      <c r="S38" s="121"/>
      <c r="T38" s="122"/>
      <c r="U38" s="123"/>
      <c r="V38" s="121"/>
      <c r="W38" s="121"/>
      <c r="X38" s="122"/>
      <c r="Y38" s="123"/>
      <c r="Z38" s="121"/>
      <c r="AA38" s="124"/>
      <c r="AB38" s="116"/>
      <c r="AC38" s="116"/>
      <c r="AD38" s="116"/>
      <c r="AE38" s="116"/>
      <c r="AF38" s="116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6"/>
      <c r="BF38" s="126"/>
      <c r="BG38" s="125"/>
      <c r="BH38" s="125"/>
      <c r="BI38" s="118"/>
      <c r="BJ38" s="120"/>
      <c r="BK38" s="120"/>
      <c r="BL38" s="120"/>
      <c r="BM38" s="120"/>
      <c r="BN38" s="127"/>
      <c r="BO38" s="120"/>
      <c r="BP38" s="120"/>
      <c r="BQ38" s="120"/>
      <c r="BR38" s="120"/>
      <c r="BS38" s="127"/>
      <c r="BT38" s="120"/>
      <c r="BU38" s="120"/>
      <c r="BV38" s="120"/>
      <c r="BW38" s="120"/>
      <c r="BX38" s="127"/>
      <c r="BY38" s="120"/>
      <c r="BZ38" s="120"/>
      <c r="CA38" s="120"/>
      <c r="CB38" s="120"/>
      <c r="CC38" s="127"/>
      <c r="CD38" s="120"/>
      <c r="CE38" s="116"/>
    </row>
    <row r="39" spans="1:83" s="6" customFormat="1" ht="15.5" x14ac:dyDescent="0.35">
      <c r="A39" s="115">
        <v>28</v>
      </c>
      <c r="B39" s="128" t="str">
        <f>HYPERLINK("https://sitonline.vs.ch/environnement/eaux_superficielles/fr/#/?locale=fr&amp;prelevement=SPE-1538&amp;scale=4500","SPE-1538")</f>
        <v>SPE-1538</v>
      </c>
      <c r="C39" s="116"/>
      <c r="D39" s="116" t="s">
        <v>388</v>
      </c>
      <c r="E39" s="117">
        <v>2608570</v>
      </c>
      <c r="F39" s="117"/>
      <c r="G39" s="117">
        <v>1131010</v>
      </c>
      <c r="H39" s="117"/>
      <c r="I39" s="117">
        <v>1115</v>
      </c>
      <c r="J39" s="118"/>
      <c r="K39" s="119" t="s">
        <v>369</v>
      </c>
      <c r="L39" s="120"/>
      <c r="M39" s="120" t="s">
        <v>285</v>
      </c>
      <c r="N39" s="10"/>
      <c r="O39" s="10"/>
      <c r="P39" s="116"/>
      <c r="Q39" s="116"/>
      <c r="R39" s="121"/>
      <c r="S39" s="121"/>
      <c r="T39" s="122"/>
      <c r="U39" s="123"/>
      <c r="V39" s="121"/>
      <c r="W39" s="121"/>
      <c r="X39" s="122"/>
      <c r="Y39" s="123"/>
      <c r="Z39" s="121"/>
      <c r="AA39" s="124"/>
      <c r="AB39" s="116"/>
      <c r="AC39" s="116"/>
      <c r="AD39" s="116"/>
      <c r="AE39" s="116"/>
      <c r="AF39" s="116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6"/>
      <c r="BF39" s="126"/>
      <c r="BG39" s="125"/>
      <c r="BH39" s="125"/>
      <c r="BI39" s="118"/>
      <c r="BJ39" s="120"/>
      <c r="BK39" s="120"/>
      <c r="BL39" s="120"/>
      <c r="BM39" s="120"/>
      <c r="BN39" s="127"/>
      <c r="BO39" s="120"/>
      <c r="BP39" s="120"/>
      <c r="BQ39" s="120"/>
      <c r="BR39" s="120"/>
      <c r="BS39" s="127"/>
      <c r="BT39" s="120"/>
      <c r="BU39" s="120"/>
      <c r="BV39" s="120"/>
      <c r="BW39" s="120"/>
      <c r="BX39" s="127"/>
      <c r="BY39" s="120"/>
      <c r="BZ39" s="120"/>
      <c r="CA39" s="120"/>
      <c r="CB39" s="120"/>
      <c r="CC39" s="127"/>
      <c r="CD39" s="120"/>
      <c r="CE39" s="116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39">
      <formula1>"Mit ständiger Wasserführung,Keine ständiger Wasserführung"</formula1>
    </dataValidation>
    <dataValidation type="list" allowBlank="1" showInputMessage="1" showErrorMessage="1" sqref="P12:P39">
      <formula1>"Bestehend,Ausser Betrieb"</formula1>
    </dataValidation>
    <dataValidation type="list" allowBlank="1" showInputMessage="1" showErrorMessage="1" sqref="R12:R39">
      <formula1>"Bewilligung,Konzession,Andere"</formula1>
    </dataValidation>
    <dataValidation type="list" allowBlank="1" showInputMessage="1" showErrorMessage="1" sqref="W12:W39">
      <formula1>"Vorhanden,Nicht vorhanden"</formula1>
    </dataValidation>
    <dataValidation type="list" allowBlank="1" showInputMessage="1" showErrorMessage="1" sqref="AB12:AB39">
      <formula1>"In einem Gewässerlauf,In einem See,Im Grundwasser (Quelle/Grundwasserleiter)"</formula1>
    </dataValidation>
    <dataValidation type="list" allowBlank="1" showInputMessage="1" showErrorMessage="1" sqref="AC12:AC39">
      <formula1>"Mit Regulierung,Ohne Regulierung,Stausee,Pumpen,Andere (bitte angeben)"</formula1>
    </dataValidation>
    <dataValidation type="list" allowBlank="1" showInputMessage="1" showErrorMessage="1" sqref="BK12:BK39 BP12:BP39 BU12:BU39 BZ12:BZ39">
      <formula1>"Ja,Nein"</formula1>
    </dataValidation>
    <dataValidation type="list" allowBlank="1" showInputMessage="1" showErrorMessage="1" sqref="N12:N39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2023-10-16T09:26:39Z</dcterms:modified>
</cp:coreProperties>
</file>