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10200" windowWidth="38400" windowHeight="17840" activeTab="1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1" l="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</calcChain>
</file>

<file path=xl/sharedStrings.xml><?xml version="1.0" encoding="utf-8"?>
<sst xmlns="http://schemas.openxmlformats.org/spreadsheetml/2006/main" count="689" uniqueCount="364">
  <si>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</si>
  <si>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</si>
  <si>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</si>
  <si>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</si>
  <si>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</si>
  <si>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</si>
  <si>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</si>
  <si>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</si>
  <si>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</si>
  <si>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</si>
  <si>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</si>
  <si>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</si>
  <si>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</si>
  <si>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</si>
  <si>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</si>
  <si>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</si>
  <si>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</si>
  <si>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</si>
  <si>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</si>
  <si>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</si>
  <si>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</si>
  <si>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</si>
  <si>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</si>
  <si>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</si>
  <si>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</si>
  <si>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</si>
  <si>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</si>
  <si>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</si>
  <si>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</si>
  <si>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</si>
  <si>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</si>
  <si>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</si>
  <si>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</si>
  <si>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</si>
  <si>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</si>
  <si>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</si>
  <si>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</si>
  <si>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</si>
  <si>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</si>
  <si>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</si>
  <si>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</si>
  <si>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</si>
  <si>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</si>
  <si>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</si>
  <si>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</si>
  <si>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</si>
  <si>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</si>
  <si>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</si>
  <si>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</si>
  <si>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</si>
  <si>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</si>
  <si>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</si>
  <si>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</si>
  <si>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</si>
  <si>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</si>
  <si>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</si>
  <si>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</si>
  <si>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</si>
  <si>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</si>
  <si>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</si>
  <si>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</si>
  <si>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</si>
  <si>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</si>
  <si>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</si>
  <si>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</si>
  <si>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</si>
  <si>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</si>
  <si>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</si>
  <si>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</si>
  <si>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</si>
  <si>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</si>
  <si>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</si>
  <si>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</si>
  <si>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</si>
  <si>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</si>
  <si>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</si>
  <si>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</si>
  <si>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</si>
  <si>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</si>
  <si>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</si>
  <si>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</si>
  <si>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</si>
  <si>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</si>
  <si>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</si>
  <si>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</si>
  <si>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</si>
  <si>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</si>
  <si>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</si>
  <si>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</si>
  <si>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</si>
  <si>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</si>
  <si>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</si>
  <si>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</si>
  <si>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</si>
  <si>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</si>
  <si>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</si>
  <si>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</si>
  <si>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</si>
  <si>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</si>
  <si>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</si>
  <si>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</si>
  <si>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</si>
  <si>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</si>
  <si>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</si>
  <si>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</si>
  <si>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</si>
  <si>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</si>
  <si>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</si>
  <si>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</si>
  <si>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</si>
  <si>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</si>
  <si>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</si>
  <si>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</si>
  <si>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</si>
  <si>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</si>
  <si>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</si>
  <si>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</si>
  <si>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</si>
  <si>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</si>
  <si>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</si>
  <si>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</si>
  <si>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</si>
  <si>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</si>
  <si>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</si>
  <si>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</si>
  <si>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</si>
  <si>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</si>
  <si>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</si>
  <si>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</si>
  <si>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</si>
  <si>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</si>
  <si>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</si>
  <si>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</si>
  <si>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</si>
  <si>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</si>
  <si>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</si>
  <si>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</si>
  <si>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</si>
  <si>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</si>
  <si>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</si>
  <si>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</si>
  <si>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</si>
  <si>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</si>
  <si>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</si>
  <si>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</si>
  <si>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</si>
  <si>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</si>
  <si>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</si>
  <si>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</si>
  <si>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</si>
  <si>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</si>
  <si>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</si>
  <si>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</si>
  <si>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</si>
  <si>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</si>
  <si>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</si>
  <si>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</si>
  <si>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</si>
  <si>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</si>
  <si>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</si>
  <si>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</si>
  <si>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</si>
  <si>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</si>
  <si>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</si>
  <si>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</si>
  <si>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</si>
  <si>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</si>
  <si>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</si>
  <si>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</si>
  <si>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</si>
  <si>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</si>
  <si>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</si>
  <si>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</si>
  <si>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</si>
  <si>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</si>
  <si>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</si>
  <si>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</si>
  <si>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</si>
  <si>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</si>
  <si>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</si>
  <si>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</si>
  <si>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</si>
  <si>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</si>
  <si>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</si>
  <si>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</si>
  <si>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</si>
  <si>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</si>
  <si>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</si>
  <si>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</si>
  <si>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</si>
  <si>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</si>
  <si>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</si>
  <si>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</si>
  <si>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</si>
  <si>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</si>
  <si>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</si>
  <si>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</si>
  <si>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</si>
  <si>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</si>
  <si>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</si>
  <si>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</si>
  <si>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</si>
  <si>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</si>
  <si>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</si>
  <si>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</si>
  <si>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</si>
  <si>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</si>
  <si>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</si>
  <si>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</si>
  <si>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</si>
  <si>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</si>
  <si>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</si>
  <si>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</si>
  <si>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</si>
  <si>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</si>
  <si>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</si>
  <si>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</si>
  <si>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</si>
  <si>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</si>
  <si>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</si>
  <si>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</si>
  <si>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</si>
  <si>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</si>
  <si>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</si>
  <si>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</si>
  <si>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</si>
  <si>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</si>
  <si>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</si>
  <si>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</si>
  <si>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</si>
  <si>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</si>
  <si>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</si>
  <si>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</si>
  <si>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</si>
  <si>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</si>
  <si>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</si>
  <si>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</si>
  <si>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</si>
  <si>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</si>
  <si>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</si>
  <si>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</si>
  <si>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</si>
  <si>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</si>
  <si>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</si>
  <si>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</si>
  <si>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</si>
  <si>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</si>
  <si>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</si>
  <si>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</si>
  <si>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</si>
  <si>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</si>
  <si>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</si>
  <si>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</si>
  <si>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</si>
  <si>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</si>
  <si>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</si>
  <si>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</si>
  <si>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</si>
  <si>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</si>
  <si>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</si>
  <si>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</si>
  <si>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</si>
  <si>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</si>
  <si>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</si>
  <si>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</si>
  <si>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</si>
  <si>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</si>
  <si>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</si>
  <si>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</si>
  <si>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</si>
  <si>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</si>
  <si>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</si>
  <si>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</si>
  <si>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</si>
  <si>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</si>
  <si>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</si>
  <si>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</si>
  <si>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</si>
  <si>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</si>
  <si>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</si>
  <si>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</si>
  <si>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</si>
  <si>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</si>
  <si>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</si>
  <si>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</si>
  <si>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</si>
  <si>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</si>
  <si>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</si>
  <si>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</si>
  <si>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</si>
  <si>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</si>
  <si>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</si>
  <si>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</si>
  <si>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</si>
  <si>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</si>
  <si>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</si>
  <si>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</si>
  <si>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</si>
  <si>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</si>
  <si>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</si>
  <si>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</si>
  <si>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</si>
  <si>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</si>
  <si>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</si>
  <si>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</si>
  <si>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</si>
  <si>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</si>
  <si>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</si>
  <si>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</si>
  <si>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</si>
  <si>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</si>
  <si>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</si>
  <si>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</si>
  <si>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</si>
  <si>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</si>
  <si>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</si>
  <si>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</si>
  <si>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</si>
  <si>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</si>
  <si>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</si>
  <si>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</si>
  <si>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</si>
  <si>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</si>
  <si>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</si>
  <si>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</si>
  <si>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</si>
  <si>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</si>
  <si>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</si>
  <si>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</si>
  <si>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</si>
  <si>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</si>
  <si>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</si>
  <si>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</si>
  <si>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</si>
  <si>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</si>
  <si>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</si>
  <si>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</si>
  <si>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</si>
  <si>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</si>
  <si>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</si>
  <si>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</si>
  <si>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</si>
  <si>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</si>
  <si>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</si>
  <si>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</si>
  <si>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</si>
  <si>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</si>
  <si>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</si>
  <si>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</si>
  <si>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</si>
  <si>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</si>
  <si>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</si>
  <si>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Bürchen</t>
  </si>
  <si>
    <t>Inventar der Wasserentnahmen _x000D_
Bürchen</t>
  </si>
  <si>
    <t>proche du Ronbach (affluent Loüübbach)</t>
  </si>
  <si>
    <t>commune</t>
  </si>
  <si>
    <t>proche d'un affluent RD du Ronbach (affluent Loüübbach)</t>
  </si>
  <si>
    <t>proche du Ronbach</t>
  </si>
  <si>
    <t>proche d'un affluent du Ronbach (affluent Loüübbach)</t>
  </si>
  <si>
    <t>proche d'un affluent RG du Ronbach (affluent Loüübbach)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</si>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</sst>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17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4" fillId="8" borderId="12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26" xfId="1" applyNumberFormat="1" applyFont="1" applyFill="1" applyBorder="1" applyAlignment="1">
      <alignment horizontal="center" vertical="center" wrapText="1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27" totalsRowShown="0" headerRowDxfId="165" dataDxfId="164" headerRowCellStyle="Milliers" dataCellStyle="Milliers">
  <autoFilter ref="A11:CE27"/>
  <tableColumns count="83">
    <tableColumn id="1" name="No" dataDxfId="163"/>
    <tableColumn id="4" name="Capt_IDCant" dataDxfId="162">
      <calculatedColumnFormula>HYPERLINK("https://sitonline.vs.ch/environnement/eaux_superficielles/fr/#/?locale=fr&amp;prelevement=SEN-556&amp;scale=4500","SEN-556")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27" totalsRowShown="0" headerRowDxfId="82" dataDxfId="81" headerRowCellStyle="Milliers" dataCellStyle="Milliers">
  <autoFilter ref="A11:CE27"/>
  <tableColumns count="83">
    <tableColumn id="1" name="No" dataDxfId="80"/>
    <tableColumn id="4" name="Capt_IDCant" dataDxfId="79">
      <calculatedColumnFormula>HYPERLINK("https://sitonline.vs.ch/environnement/eaux_superficielles/fr/#/?locale=fr&amp;prelevement=SEN-556&amp;scale=4500","SEN-556")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zoomScale="80" zoomScaleNormal="80" workbookViewId="0">
      <selection sqref="A1:D4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57" t="s">
        <v>352</v>
      </c>
      <c r="B1" s="158"/>
      <c r="C1" s="158"/>
      <c r="D1" s="159"/>
      <c r="E1" s="172" t="s">
        <v>139</v>
      </c>
      <c r="F1" s="173"/>
      <c r="G1" s="173"/>
      <c r="H1" s="173"/>
      <c r="I1" s="174"/>
      <c r="J1" s="24"/>
      <c r="K1" s="154" t="s">
        <v>140</v>
      </c>
      <c r="L1" s="155"/>
      <c r="M1" s="155"/>
      <c r="N1" s="155"/>
      <c r="O1" s="156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60"/>
      <c r="B2" s="161"/>
      <c r="C2" s="161"/>
      <c r="D2" s="162"/>
      <c r="E2" s="75" t="s">
        <v>136</v>
      </c>
      <c r="F2" s="166"/>
      <c r="G2" s="166"/>
      <c r="H2" s="166"/>
      <c r="I2" s="167"/>
      <c r="J2" s="24"/>
      <c r="K2" s="61" t="s">
        <v>190</v>
      </c>
      <c r="L2" s="175" t="s">
        <v>188</v>
      </c>
      <c r="M2" s="175"/>
      <c r="N2" s="17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60"/>
      <c r="B3" s="161"/>
      <c r="C3" s="161"/>
      <c r="D3" s="162"/>
      <c r="E3" s="76" t="s">
        <v>137</v>
      </c>
      <c r="F3" s="168"/>
      <c r="G3" s="168"/>
      <c r="H3" s="168"/>
      <c r="I3" s="169"/>
      <c r="J3" s="22"/>
      <c r="K3" s="68" t="s">
        <v>191</v>
      </c>
      <c r="L3" s="176" t="s">
        <v>189</v>
      </c>
      <c r="M3" s="17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63"/>
      <c r="B4" s="164"/>
      <c r="C4" s="164"/>
      <c r="D4" s="165"/>
      <c r="E4" s="77" t="s">
        <v>138</v>
      </c>
      <c r="F4" s="170"/>
      <c r="G4" s="170"/>
      <c r="H4" s="170"/>
      <c r="I4" s="17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77">
        <v>45202</v>
      </c>
      <c r="C5" s="178"/>
      <c r="D5" s="178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50" t="s">
        <v>163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2" t="s">
        <v>326</v>
      </c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80" t="s">
        <v>177</v>
      </c>
      <c r="BJ7" s="181"/>
      <c r="BK7" s="181"/>
      <c r="BL7" s="181"/>
      <c r="BM7" s="181"/>
      <c r="BN7" s="181"/>
      <c r="BO7" s="181"/>
      <c r="BP7" s="181"/>
      <c r="BQ7" s="181"/>
      <c r="BR7" s="181"/>
      <c r="BS7" s="181"/>
      <c r="BT7" s="181"/>
      <c r="BU7" s="181"/>
      <c r="BV7" s="181"/>
      <c r="BW7" s="181"/>
      <c r="BX7" s="181"/>
      <c r="BY7" s="181"/>
      <c r="BZ7" s="181"/>
      <c r="CA7" s="181"/>
      <c r="CB7" s="181"/>
      <c r="CC7" s="181"/>
      <c r="CD7" s="181"/>
      <c r="CE7" s="56" t="s">
        <v>179</v>
      </c>
    </row>
    <row r="8" spans="1:83" s="3" customFormat="1" ht="58" customHeight="1" x14ac:dyDescent="0.45">
      <c r="A8" s="148" t="s">
        <v>34</v>
      </c>
      <c r="B8" s="147" t="s">
        <v>327</v>
      </c>
      <c r="C8" s="147"/>
      <c r="D8" s="147"/>
      <c r="E8" s="130" t="s">
        <v>158</v>
      </c>
      <c r="F8" s="130"/>
      <c r="G8" s="130"/>
      <c r="H8" s="130"/>
      <c r="I8" s="130"/>
      <c r="J8" s="130"/>
      <c r="K8" s="13" t="s">
        <v>128</v>
      </c>
      <c r="L8" s="13" t="s">
        <v>0</v>
      </c>
      <c r="M8" s="130" t="s">
        <v>328</v>
      </c>
      <c r="N8" s="130"/>
      <c r="O8" s="130"/>
      <c r="P8" s="130"/>
      <c r="Q8" s="135"/>
      <c r="R8" s="149" t="s">
        <v>16</v>
      </c>
      <c r="S8" s="137"/>
      <c r="T8" s="130"/>
      <c r="U8" s="130"/>
      <c r="V8" s="130"/>
      <c r="W8" s="130" t="s">
        <v>15</v>
      </c>
      <c r="X8" s="130"/>
      <c r="Y8" s="130"/>
      <c r="Z8" s="130"/>
      <c r="AA8" s="135" t="s">
        <v>329</v>
      </c>
      <c r="AB8" s="136"/>
      <c r="AC8" s="136"/>
      <c r="AD8" s="136"/>
      <c r="AE8" s="136"/>
      <c r="AF8" s="137"/>
      <c r="AG8" s="129" t="s">
        <v>146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42" t="s">
        <v>165</v>
      </c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133" t="s">
        <v>176</v>
      </c>
      <c r="BF8" s="133"/>
      <c r="BG8" s="133"/>
      <c r="BH8" s="134"/>
      <c r="BI8" s="149" t="s">
        <v>180</v>
      </c>
      <c r="BJ8" s="130"/>
      <c r="BK8" s="130" t="s">
        <v>27</v>
      </c>
      <c r="BL8" s="130"/>
      <c r="BM8" s="130"/>
      <c r="BN8" s="130"/>
      <c r="BO8" s="130"/>
      <c r="BP8" s="130" t="s">
        <v>28</v>
      </c>
      <c r="BQ8" s="130"/>
      <c r="BR8" s="130"/>
      <c r="BS8" s="130"/>
      <c r="BT8" s="130"/>
      <c r="BU8" s="130" t="s">
        <v>29</v>
      </c>
      <c r="BV8" s="130"/>
      <c r="BW8" s="130"/>
      <c r="BX8" s="130"/>
      <c r="BY8" s="130"/>
      <c r="BZ8" s="130" t="s">
        <v>31</v>
      </c>
      <c r="CA8" s="130"/>
      <c r="CB8" s="130"/>
      <c r="CC8" s="130"/>
      <c r="CD8" s="135"/>
      <c r="CE8" s="57"/>
    </row>
    <row r="9" spans="1:83" s="4" customFormat="1" ht="55.5" customHeight="1" x14ac:dyDescent="0.35">
      <c r="A9" s="148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45" t="s">
        <v>3</v>
      </c>
      <c r="AH9" s="138" t="s">
        <v>4</v>
      </c>
      <c r="AI9" s="138" t="s">
        <v>5</v>
      </c>
      <c r="AJ9" s="138" t="s">
        <v>6</v>
      </c>
      <c r="AK9" s="138" t="s">
        <v>7</v>
      </c>
      <c r="AL9" s="138" t="s">
        <v>8</v>
      </c>
      <c r="AM9" s="138" t="s">
        <v>9</v>
      </c>
      <c r="AN9" s="138" t="s">
        <v>10</v>
      </c>
      <c r="AO9" s="138" t="s">
        <v>11</v>
      </c>
      <c r="AP9" s="138" t="s">
        <v>12</v>
      </c>
      <c r="AQ9" s="138" t="s">
        <v>13</v>
      </c>
      <c r="AR9" s="140" t="s">
        <v>14</v>
      </c>
      <c r="AS9" s="145" t="s">
        <v>3</v>
      </c>
      <c r="AT9" s="138" t="s">
        <v>4</v>
      </c>
      <c r="AU9" s="138" t="s">
        <v>5</v>
      </c>
      <c r="AV9" s="138" t="s">
        <v>6</v>
      </c>
      <c r="AW9" s="138" t="s">
        <v>7</v>
      </c>
      <c r="AX9" s="138" t="s">
        <v>8</v>
      </c>
      <c r="AY9" s="138" t="s">
        <v>9</v>
      </c>
      <c r="AZ9" s="138" t="s">
        <v>10</v>
      </c>
      <c r="BA9" s="138" t="s">
        <v>11</v>
      </c>
      <c r="BB9" s="138" t="s">
        <v>12</v>
      </c>
      <c r="BC9" s="138" t="s">
        <v>13</v>
      </c>
      <c r="BD9" s="140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79" t="s">
        <v>150</v>
      </c>
      <c r="BJ9" s="132" t="s">
        <v>151</v>
      </c>
      <c r="BK9" s="74" t="s">
        <v>178</v>
      </c>
      <c r="BL9" s="72" t="s">
        <v>184</v>
      </c>
      <c r="BM9" s="72" t="s">
        <v>185</v>
      </c>
      <c r="BN9" s="131" t="s">
        <v>30</v>
      </c>
      <c r="BO9" s="132" t="s">
        <v>132</v>
      </c>
      <c r="BP9" s="74" t="s">
        <v>178</v>
      </c>
      <c r="BQ9" s="72" t="s">
        <v>184</v>
      </c>
      <c r="BR9" s="72" t="s">
        <v>185</v>
      </c>
      <c r="BS9" s="131" t="s">
        <v>30</v>
      </c>
      <c r="BT9" s="132" t="s">
        <v>132</v>
      </c>
      <c r="BU9" s="74" t="s">
        <v>178</v>
      </c>
      <c r="BV9" s="72" t="s">
        <v>184</v>
      </c>
      <c r="BW9" s="72" t="s">
        <v>185</v>
      </c>
      <c r="BX9" s="131" t="s">
        <v>30</v>
      </c>
      <c r="BY9" s="132" t="s">
        <v>132</v>
      </c>
      <c r="BZ9" s="74" t="s">
        <v>178</v>
      </c>
      <c r="CA9" s="72" t="s">
        <v>184</v>
      </c>
      <c r="CB9" s="72" t="s">
        <v>185</v>
      </c>
      <c r="CC9" s="131" t="s">
        <v>30</v>
      </c>
      <c r="CD9" s="182" t="s">
        <v>132</v>
      </c>
      <c r="CE9" s="58"/>
    </row>
    <row r="10" spans="1:83" s="5" customFormat="1" ht="90.5" customHeight="1" x14ac:dyDescent="0.35">
      <c r="A10" s="148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46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1"/>
      <c r="AS10" s="146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41"/>
      <c r="BE10" s="50" t="s">
        <v>35</v>
      </c>
      <c r="BF10" s="51" t="s">
        <v>36</v>
      </c>
      <c r="BG10" s="51" t="s">
        <v>38</v>
      </c>
      <c r="BH10" s="55" t="s">
        <v>147</v>
      </c>
      <c r="BI10" s="179"/>
      <c r="BJ10" s="132"/>
      <c r="BK10" s="71" t="s">
        <v>183</v>
      </c>
      <c r="BL10" s="73" t="s">
        <v>186</v>
      </c>
      <c r="BM10" s="73" t="s">
        <v>187</v>
      </c>
      <c r="BN10" s="131"/>
      <c r="BO10" s="132"/>
      <c r="BP10" s="71" t="s">
        <v>183</v>
      </c>
      <c r="BQ10" s="73" t="s">
        <v>186</v>
      </c>
      <c r="BR10" s="73" t="s">
        <v>187</v>
      </c>
      <c r="BS10" s="131"/>
      <c r="BT10" s="132"/>
      <c r="BU10" s="71" t="s">
        <v>183</v>
      </c>
      <c r="BV10" s="73" t="s">
        <v>186</v>
      </c>
      <c r="BW10" s="73" t="s">
        <v>187</v>
      </c>
      <c r="BX10" s="131"/>
      <c r="BY10" s="132"/>
      <c r="BZ10" s="71" t="s">
        <v>183</v>
      </c>
      <c r="CA10" s="73" t="s">
        <v>186</v>
      </c>
      <c r="CB10" s="73" t="s">
        <v>187</v>
      </c>
      <c r="CC10" s="131"/>
      <c r="CD10" s="182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HYPERLINK("https://sitonline.vs.ch/environnement/eaux_superficielles/fr/#/?locale=fr&amp;prelevement=SEN-556&amp;scale=4500","SEN-556")</f>
        <v>SEN-556</v>
      </c>
      <c r="C12" s="116"/>
      <c r="D12" s="116"/>
      <c r="E12" s="117">
        <v>2629545</v>
      </c>
      <c r="F12" s="117"/>
      <c r="G12" s="117">
        <v>1123915</v>
      </c>
      <c r="H12" s="117"/>
      <c r="I12" s="117">
        <v>1652</v>
      </c>
      <c r="J12" s="118"/>
      <c r="K12" s="119" t="s">
        <v>354</v>
      </c>
      <c r="L12" s="120"/>
      <c r="M12" s="120" t="s">
        <v>199</v>
      </c>
      <c r="N12" s="10"/>
      <c r="O12" s="10"/>
      <c r="P12" s="116"/>
      <c r="Q12" s="116" t="s">
        <v>355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HYPERLINK("https://sitonline.vs.ch/environnement/eaux_superficielles/fr/#/?locale=fr&amp;prelevement=SEN-557&amp;scale=4500","SEN-557")</f>
        <v>SEN-557</v>
      </c>
      <c r="C13" s="116"/>
      <c r="D13" s="116"/>
      <c r="E13" s="117">
        <v>2629292</v>
      </c>
      <c r="F13" s="117"/>
      <c r="G13" s="117">
        <v>1124103</v>
      </c>
      <c r="H13" s="117"/>
      <c r="I13" s="117">
        <v>1589</v>
      </c>
      <c r="J13" s="118"/>
      <c r="K13" s="119" t="s">
        <v>356</v>
      </c>
      <c r="L13" s="120"/>
      <c r="M13" s="120" t="s">
        <v>199</v>
      </c>
      <c r="N13" s="10"/>
      <c r="O13" s="10"/>
      <c r="P13" s="116"/>
      <c r="Q13" s="116" t="s">
        <v>355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HYPERLINK("https://sitonline.vs.ch/environnement/eaux_superficielles/fr/#/?locale=fr&amp;prelevement=SEN-558&amp;scale=4500","SEN-558")</f>
        <v>SEN-558</v>
      </c>
      <c r="C14" s="116"/>
      <c r="D14" s="116"/>
      <c r="E14" s="117">
        <v>2629299</v>
      </c>
      <c r="F14" s="117"/>
      <c r="G14" s="117">
        <v>1124087</v>
      </c>
      <c r="H14" s="117"/>
      <c r="I14" s="117">
        <v>1590</v>
      </c>
      <c r="J14" s="118"/>
      <c r="K14" s="119" t="s">
        <v>356</v>
      </c>
      <c r="L14" s="120"/>
      <c r="M14" s="120" t="s">
        <v>199</v>
      </c>
      <c r="N14" s="10"/>
      <c r="O14" s="10"/>
      <c r="P14" s="116"/>
      <c r="Q14" s="116" t="s">
        <v>355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HYPERLINK("https://sitonline.vs.ch/environnement/eaux_superficielles/fr/#/?locale=fr&amp;prelevement=SEN-713&amp;scale=4500","SEN-713")</f>
        <v>SEN-713</v>
      </c>
      <c r="C15" s="116"/>
      <c r="D15" s="116"/>
      <c r="E15" s="117">
        <v>2629305</v>
      </c>
      <c r="F15" s="117"/>
      <c r="G15" s="117">
        <v>1122924</v>
      </c>
      <c r="H15" s="117"/>
      <c r="I15" s="117">
        <v>1934</v>
      </c>
      <c r="J15" s="118"/>
      <c r="K15" s="119" t="s">
        <v>354</v>
      </c>
      <c r="L15" s="120"/>
      <c r="M15" s="120" t="s">
        <v>199</v>
      </c>
      <c r="N15" s="10"/>
      <c r="O15" s="10"/>
      <c r="P15" s="116"/>
      <c r="Q15" s="116" t="s">
        <v>355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HYPERLINK("https://sitonline.vs.ch/environnement/eaux_superficielles/fr/#/?locale=fr&amp;prelevement=SEN-714&amp;scale=4500","SEN-714")</f>
        <v>SEN-714</v>
      </c>
      <c r="C16" s="116"/>
      <c r="D16" s="116"/>
      <c r="E16" s="117">
        <v>2629303</v>
      </c>
      <c r="F16" s="117"/>
      <c r="G16" s="117">
        <v>1122959</v>
      </c>
      <c r="H16" s="117"/>
      <c r="I16" s="117">
        <v>1931</v>
      </c>
      <c r="J16" s="118"/>
      <c r="K16" s="119" t="s">
        <v>354</v>
      </c>
      <c r="L16" s="120"/>
      <c r="M16" s="120" t="s">
        <v>199</v>
      </c>
      <c r="N16" s="10"/>
      <c r="O16" s="10"/>
      <c r="P16" s="116"/>
      <c r="Q16" s="116" t="s">
        <v>355</v>
      </c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115">
        <v>6</v>
      </c>
      <c r="B17" s="128" t="str">
        <f>HYPERLINK("https://sitonline.vs.ch/environnement/eaux_superficielles/fr/#/?locale=fr&amp;prelevement=SEN-716&amp;scale=4500","SEN-716")</f>
        <v>SEN-716</v>
      </c>
      <c r="C17" s="116"/>
      <c r="D17" s="116"/>
      <c r="E17" s="117">
        <v>2629495</v>
      </c>
      <c r="F17" s="117"/>
      <c r="G17" s="117">
        <v>1123780</v>
      </c>
      <c r="H17" s="117"/>
      <c r="I17" s="117">
        <v>1678</v>
      </c>
      <c r="J17" s="118"/>
      <c r="K17" s="119" t="s">
        <v>357</v>
      </c>
      <c r="L17" s="120"/>
      <c r="M17" s="120" t="s">
        <v>199</v>
      </c>
      <c r="N17" s="10"/>
      <c r="O17" s="10"/>
      <c r="P17" s="116"/>
      <c r="Q17" s="116" t="s">
        <v>355</v>
      </c>
      <c r="R17" s="121"/>
      <c r="S17" s="121"/>
      <c r="T17" s="122"/>
      <c r="U17" s="123"/>
      <c r="V17" s="121"/>
      <c r="W17" s="121"/>
      <c r="X17" s="122"/>
      <c r="Y17" s="123"/>
      <c r="Z17" s="121"/>
      <c r="AA17" s="124"/>
      <c r="AB17" s="116"/>
      <c r="AC17" s="116"/>
      <c r="AD17" s="116"/>
      <c r="AE17" s="116"/>
      <c r="AF17" s="116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6"/>
      <c r="BF17" s="126"/>
      <c r="BG17" s="125"/>
      <c r="BH17" s="125"/>
      <c r="BI17" s="118"/>
      <c r="BJ17" s="120"/>
      <c r="BK17" s="120"/>
      <c r="BL17" s="120"/>
      <c r="BM17" s="120"/>
      <c r="BN17" s="127"/>
      <c r="BO17" s="120"/>
      <c r="BP17" s="120"/>
      <c r="BQ17" s="120"/>
      <c r="BR17" s="120"/>
      <c r="BS17" s="127"/>
      <c r="BT17" s="120"/>
      <c r="BU17" s="120"/>
      <c r="BV17" s="120"/>
      <c r="BW17" s="120"/>
      <c r="BX17" s="127"/>
      <c r="BY17" s="120"/>
      <c r="BZ17" s="120"/>
      <c r="CA17" s="120"/>
      <c r="CB17" s="120"/>
      <c r="CC17" s="127"/>
      <c r="CD17" s="120"/>
      <c r="CE17" s="116"/>
    </row>
    <row r="18" spans="1:83" s="6" customFormat="1" ht="15.5" x14ac:dyDescent="0.35">
      <c r="A18" s="115">
        <v>7</v>
      </c>
      <c r="B18" s="128" t="str">
        <f>HYPERLINK("https://sitonline.vs.ch/environnement/eaux_superficielles/fr/#/?locale=fr&amp;prelevement=SEN-717&amp;scale=4500","SEN-717")</f>
        <v>SEN-717</v>
      </c>
      <c r="C18" s="116"/>
      <c r="D18" s="116"/>
      <c r="E18" s="117">
        <v>2629460</v>
      </c>
      <c r="F18" s="117"/>
      <c r="G18" s="117">
        <v>1123805</v>
      </c>
      <c r="H18" s="117"/>
      <c r="I18" s="117">
        <v>1688</v>
      </c>
      <c r="J18" s="118"/>
      <c r="K18" s="119" t="s">
        <v>358</v>
      </c>
      <c r="L18" s="120"/>
      <c r="M18" s="120" t="s">
        <v>199</v>
      </c>
      <c r="N18" s="10"/>
      <c r="O18" s="10"/>
      <c r="P18" s="116"/>
      <c r="Q18" s="116" t="s">
        <v>355</v>
      </c>
      <c r="R18" s="121"/>
      <c r="S18" s="121"/>
      <c r="T18" s="122"/>
      <c r="U18" s="123"/>
      <c r="V18" s="121"/>
      <c r="W18" s="121"/>
      <c r="X18" s="122"/>
      <c r="Y18" s="123"/>
      <c r="Z18" s="121"/>
      <c r="AA18" s="124"/>
      <c r="AB18" s="116"/>
      <c r="AC18" s="116"/>
      <c r="AD18" s="116"/>
      <c r="AE18" s="116"/>
      <c r="AF18" s="116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6"/>
      <c r="BF18" s="126"/>
      <c r="BG18" s="125"/>
      <c r="BH18" s="125"/>
      <c r="BI18" s="118"/>
      <c r="BJ18" s="120"/>
      <c r="BK18" s="120"/>
      <c r="BL18" s="120"/>
      <c r="BM18" s="120"/>
      <c r="BN18" s="127"/>
      <c r="BO18" s="120"/>
      <c r="BP18" s="120"/>
      <c r="BQ18" s="120"/>
      <c r="BR18" s="120"/>
      <c r="BS18" s="127"/>
      <c r="BT18" s="120"/>
      <c r="BU18" s="120"/>
      <c r="BV18" s="120"/>
      <c r="BW18" s="120"/>
      <c r="BX18" s="127"/>
      <c r="BY18" s="120"/>
      <c r="BZ18" s="120"/>
      <c r="CA18" s="120"/>
      <c r="CB18" s="120"/>
      <c r="CC18" s="127"/>
      <c r="CD18" s="120"/>
      <c r="CE18" s="116"/>
    </row>
    <row r="19" spans="1:83" s="6" customFormat="1" ht="15.5" x14ac:dyDescent="0.35">
      <c r="A19" s="115">
        <v>8</v>
      </c>
      <c r="B19" s="128" t="str">
        <f>HYPERLINK("https://sitonline.vs.ch/environnement/eaux_superficielles/fr/#/?locale=fr&amp;prelevement=SEN-718&amp;scale=4500","SEN-718")</f>
        <v>SEN-718</v>
      </c>
      <c r="C19" s="116"/>
      <c r="D19" s="116"/>
      <c r="E19" s="117">
        <v>2629520</v>
      </c>
      <c r="F19" s="117"/>
      <c r="G19" s="117">
        <v>1123905</v>
      </c>
      <c r="H19" s="117"/>
      <c r="I19" s="117">
        <v>1649</v>
      </c>
      <c r="J19" s="118"/>
      <c r="K19" s="119" t="s">
        <v>354</v>
      </c>
      <c r="L19" s="120"/>
      <c r="M19" s="120" t="s">
        <v>199</v>
      </c>
      <c r="N19" s="10"/>
      <c r="O19" s="10"/>
      <c r="P19" s="116"/>
      <c r="Q19" s="116" t="s">
        <v>355</v>
      </c>
      <c r="R19" s="121"/>
      <c r="S19" s="121"/>
      <c r="T19" s="122"/>
      <c r="U19" s="123"/>
      <c r="V19" s="121"/>
      <c r="W19" s="121"/>
      <c r="X19" s="122"/>
      <c r="Y19" s="123"/>
      <c r="Z19" s="121"/>
      <c r="AA19" s="124"/>
      <c r="AB19" s="116"/>
      <c r="AC19" s="116"/>
      <c r="AD19" s="116"/>
      <c r="AE19" s="116"/>
      <c r="AF19" s="116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6"/>
      <c r="BF19" s="126"/>
      <c r="BG19" s="125"/>
      <c r="BH19" s="125"/>
      <c r="BI19" s="118"/>
      <c r="BJ19" s="120"/>
      <c r="BK19" s="120"/>
      <c r="BL19" s="120"/>
      <c r="BM19" s="120"/>
      <c r="BN19" s="127"/>
      <c r="BO19" s="120"/>
      <c r="BP19" s="120"/>
      <c r="BQ19" s="120"/>
      <c r="BR19" s="120"/>
      <c r="BS19" s="127"/>
      <c r="BT19" s="120"/>
      <c r="BU19" s="120"/>
      <c r="BV19" s="120"/>
      <c r="BW19" s="120"/>
      <c r="BX19" s="127"/>
      <c r="BY19" s="120"/>
      <c r="BZ19" s="120"/>
      <c r="CA19" s="120"/>
      <c r="CB19" s="120"/>
      <c r="CC19" s="127"/>
      <c r="CD19" s="120"/>
      <c r="CE19" s="116"/>
    </row>
    <row r="20" spans="1:83" s="6" customFormat="1" ht="15.5" x14ac:dyDescent="0.35">
      <c r="A20" s="115">
        <v>9</v>
      </c>
      <c r="B20" s="128" t="str">
        <f>HYPERLINK("https://sitonline.vs.ch/environnement/eaux_superficielles/fr/#/?locale=fr&amp;prelevement=SEN-719&amp;scale=4500","SEN-719")</f>
        <v>SEN-719</v>
      </c>
      <c r="C20" s="116"/>
      <c r="D20" s="116"/>
      <c r="E20" s="117">
        <v>2629480</v>
      </c>
      <c r="F20" s="117"/>
      <c r="G20" s="117">
        <v>1123814</v>
      </c>
      <c r="H20" s="117"/>
      <c r="I20" s="117">
        <v>1677</v>
      </c>
      <c r="J20" s="118"/>
      <c r="K20" s="119" t="s">
        <v>358</v>
      </c>
      <c r="L20" s="120"/>
      <c r="M20" s="120" t="s">
        <v>199</v>
      </c>
      <c r="N20" s="10"/>
      <c r="O20" s="10"/>
      <c r="P20" s="116"/>
      <c r="Q20" s="116" t="s">
        <v>355</v>
      </c>
      <c r="R20" s="121"/>
      <c r="S20" s="121"/>
      <c r="T20" s="122"/>
      <c r="U20" s="123"/>
      <c r="V20" s="121"/>
      <c r="W20" s="121"/>
      <c r="X20" s="122"/>
      <c r="Y20" s="123"/>
      <c r="Z20" s="121"/>
      <c r="AA20" s="124"/>
      <c r="AB20" s="116"/>
      <c r="AC20" s="116"/>
      <c r="AD20" s="116"/>
      <c r="AE20" s="116"/>
      <c r="AF20" s="116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6"/>
      <c r="BF20" s="126"/>
      <c r="BG20" s="125"/>
      <c r="BH20" s="125"/>
      <c r="BI20" s="118"/>
      <c r="BJ20" s="120"/>
      <c r="BK20" s="120"/>
      <c r="BL20" s="120"/>
      <c r="BM20" s="120"/>
      <c r="BN20" s="127"/>
      <c r="BO20" s="120"/>
      <c r="BP20" s="120"/>
      <c r="BQ20" s="120"/>
      <c r="BR20" s="120"/>
      <c r="BS20" s="127"/>
      <c r="BT20" s="120"/>
      <c r="BU20" s="120"/>
      <c r="BV20" s="120"/>
      <c r="BW20" s="120"/>
      <c r="BX20" s="127"/>
      <c r="BY20" s="120"/>
      <c r="BZ20" s="120"/>
      <c r="CA20" s="120"/>
      <c r="CB20" s="120"/>
      <c r="CC20" s="127"/>
      <c r="CD20" s="120"/>
      <c r="CE20" s="116"/>
    </row>
    <row r="21" spans="1:83" s="6" customFormat="1" ht="15.5" x14ac:dyDescent="0.35">
      <c r="A21" s="115">
        <v>10</v>
      </c>
      <c r="B21" s="128" t="str">
        <f>HYPERLINK("https://sitonline.vs.ch/environnement/eaux_superficielles/fr/#/?locale=fr&amp;prelevement=SEN-720&amp;scale=4500","SEN-720")</f>
        <v>SEN-720</v>
      </c>
      <c r="C21" s="116"/>
      <c r="D21" s="116"/>
      <c r="E21" s="117">
        <v>2629510</v>
      </c>
      <c r="F21" s="117"/>
      <c r="G21" s="117">
        <v>1123794</v>
      </c>
      <c r="H21" s="117"/>
      <c r="I21" s="117">
        <v>1674</v>
      </c>
      <c r="J21" s="118"/>
      <c r="K21" s="119" t="s">
        <v>357</v>
      </c>
      <c r="L21" s="120"/>
      <c r="M21" s="120" t="s">
        <v>199</v>
      </c>
      <c r="N21" s="10"/>
      <c r="O21" s="10"/>
      <c r="P21" s="116"/>
      <c r="Q21" s="116" t="s">
        <v>355</v>
      </c>
      <c r="R21" s="121"/>
      <c r="S21" s="121"/>
      <c r="T21" s="122"/>
      <c r="U21" s="123"/>
      <c r="V21" s="121"/>
      <c r="W21" s="121"/>
      <c r="X21" s="122"/>
      <c r="Y21" s="123"/>
      <c r="Z21" s="121"/>
      <c r="AA21" s="124"/>
      <c r="AB21" s="116"/>
      <c r="AC21" s="116"/>
      <c r="AD21" s="116"/>
      <c r="AE21" s="116"/>
      <c r="AF21" s="116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6"/>
      <c r="BF21" s="126"/>
      <c r="BG21" s="125"/>
      <c r="BH21" s="125"/>
      <c r="BI21" s="118"/>
      <c r="BJ21" s="120"/>
      <c r="BK21" s="120"/>
      <c r="BL21" s="120"/>
      <c r="BM21" s="120"/>
      <c r="BN21" s="127"/>
      <c r="BO21" s="120"/>
      <c r="BP21" s="120"/>
      <c r="BQ21" s="120"/>
      <c r="BR21" s="120"/>
      <c r="BS21" s="127"/>
      <c r="BT21" s="120"/>
      <c r="BU21" s="120"/>
      <c r="BV21" s="120"/>
      <c r="BW21" s="120"/>
      <c r="BX21" s="127"/>
      <c r="BY21" s="120"/>
      <c r="BZ21" s="120"/>
      <c r="CA21" s="120"/>
      <c r="CB21" s="120"/>
      <c r="CC21" s="127"/>
      <c r="CD21" s="120"/>
      <c r="CE21" s="116"/>
    </row>
    <row r="22" spans="1:83" s="6" customFormat="1" ht="15.5" x14ac:dyDescent="0.35">
      <c r="A22" s="115">
        <v>11</v>
      </c>
      <c r="B22" s="128" t="str">
        <f>HYPERLINK("https://sitonline.vs.ch/environnement/eaux_superficielles/fr/#/?locale=fr&amp;prelevement=SEN-721&amp;scale=4500","SEN-721")</f>
        <v>SEN-721</v>
      </c>
      <c r="C22" s="116"/>
      <c r="D22" s="116"/>
      <c r="E22" s="117">
        <v>2629485</v>
      </c>
      <c r="F22" s="117"/>
      <c r="G22" s="117">
        <v>1123338</v>
      </c>
      <c r="H22" s="117"/>
      <c r="I22" s="117">
        <v>1790</v>
      </c>
      <c r="J22" s="118"/>
      <c r="K22" s="119" t="s">
        <v>357</v>
      </c>
      <c r="L22" s="120"/>
      <c r="M22" s="120" t="s">
        <v>199</v>
      </c>
      <c r="N22" s="10"/>
      <c r="O22" s="10"/>
      <c r="P22" s="116"/>
      <c r="Q22" s="116" t="s">
        <v>355</v>
      </c>
      <c r="R22" s="121"/>
      <c r="S22" s="121"/>
      <c r="T22" s="122"/>
      <c r="U22" s="123"/>
      <c r="V22" s="121"/>
      <c r="W22" s="121"/>
      <c r="X22" s="122"/>
      <c r="Y22" s="123"/>
      <c r="Z22" s="121"/>
      <c r="AA22" s="124"/>
      <c r="AB22" s="116"/>
      <c r="AC22" s="116"/>
      <c r="AD22" s="116"/>
      <c r="AE22" s="116"/>
      <c r="AF22" s="116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6"/>
      <c r="BF22" s="126"/>
      <c r="BG22" s="125"/>
      <c r="BH22" s="125"/>
      <c r="BI22" s="118"/>
      <c r="BJ22" s="120"/>
      <c r="BK22" s="120"/>
      <c r="BL22" s="120"/>
      <c r="BM22" s="120"/>
      <c r="BN22" s="127"/>
      <c r="BO22" s="120"/>
      <c r="BP22" s="120"/>
      <c r="BQ22" s="120"/>
      <c r="BR22" s="120"/>
      <c r="BS22" s="127"/>
      <c r="BT22" s="120"/>
      <c r="BU22" s="120"/>
      <c r="BV22" s="120"/>
      <c r="BW22" s="120"/>
      <c r="BX22" s="127"/>
      <c r="BY22" s="120"/>
      <c r="BZ22" s="120"/>
      <c r="CA22" s="120"/>
      <c r="CB22" s="120"/>
      <c r="CC22" s="127"/>
      <c r="CD22" s="120"/>
      <c r="CE22" s="116"/>
    </row>
    <row r="23" spans="1:83" s="6" customFormat="1" ht="15.5" x14ac:dyDescent="0.35">
      <c r="A23" s="115">
        <v>12</v>
      </c>
      <c r="B23" s="128" t="str">
        <f>HYPERLINK("https://sitonline.vs.ch/environnement/eaux_superficielles/fr/#/?locale=fr&amp;prelevement=SEN-722&amp;scale=4500","SEN-722")</f>
        <v>SEN-722</v>
      </c>
      <c r="C23" s="116"/>
      <c r="D23" s="116"/>
      <c r="E23" s="117">
        <v>2629225</v>
      </c>
      <c r="F23" s="117"/>
      <c r="G23" s="117">
        <v>1122577</v>
      </c>
      <c r="H23" s="117"/>
      <c r="I23" s="117">
        <v>2117</v>
      </c>
      <c r="J23" s="118"/>
      <c r="K23" s="119" t="s">
        <v>359</v>
      </c>
      <c r="L23" s="120"/>
      <c r="M23" s="120" t="s">
        <v>199</v>
      </c>
      <c r="N23" s="10"/>
      <c r="O23" s="10"/>
      <c r="P23" s="116"/>
      <c r="Q23" s="116" t="s">
        <v>355</v>
      </c>
      <c r="R23" s="121"/>
      <c r="S23" s="121"/>
      <c r="T23" s="122"/>
      <c r="U23" s="123"/>
      <c r="V23" s="121"/>
      <c r="W23" s="121"/>
      <c r="X23" s="122"/>
      <c r="Y23" s="123"/>
      <c r="Z23" s="121"/>
      <c r="AA23" s="124"/>
      <c r="AB23" s="116"/>
      <c r="AC23" s="116"/>
      <c r="AD23" s="116"/>
      <c r="AE23" s="116"/>
      <c r="AF23" s="116"/>
      <c r="AG23" s="125"/>
      <c r="AH23" s="125"/>
      <c r="AI23" s="125"/>
      <c r="AJ23" s="125"/>
      <c r="AK23" s="125"/>
      <c r="AL23" s="125"/>
      <c r="AM23" s="125"/>
      <c r="AN23" s="125"/>
      <c r="AO23" s="125"/>
      <c r="AP23" s="125"/>
      <c r="AQ23" s="125"/>
      <c r="AR23" s="125"/>
      <c r="AS23" s="125"/>
      <c r="AT23" s="125"/>
      <c r="AU23" s="125"/>
      <c r="AV23" s="125"/>
      <c r="AW23" s="125"/>
      <c r="AX23" s="125"/>
      <c r="AY23" s="125"/>
      <c r="AZ23" s="125"/>
      <c r="BA23" s="125"/>
      <c r="BB23" s="125"/>
      <c r="BC23" s="125"/>
      <c r="BD23" s="125"/>
      <c r="BE23" s="126"/>
      <c r="BF23" s="126"/>
      <c r="BG23" s="125"/>
      <c r="BH23" s="125"/>
      <c r="BI23" s="118"/>
      <c r="BJ23" s="120"/>
      <c r="BK23" s="120"/>
      <c r="BL23" s="120"/>
      <c r="BM23" s="120"/>
      <c r="BN23" s="127"/>
      <c r="BO23" s="120"/>
      <c r="BP23" s="120"/>
      <c r="BQ23" s="120"/>
      <c r="BR23" s="120"/>
      <c r="BS23" s="127"/>
      <c r="BT23" s="120"/>
      <c r="BU23" s="120"/>
      <c r="BV23" s="120"/>
      <c r="BW23" s="120"/>
      <c r="BX23" s="127"/>
      <c r="BY23" s="120"/>
      <c r="BZ23" s="120"/>
      <c r="CA23" s="120"/>
      <c r="CB23" s="120"/>
      <c r="CC23" s="127"/>
      <c r="CD23" s="120"/>
      <c r="CE23" s="116"/>
    </row>
    <row r="24" spans="1:83" s="6" customFormat="1" ht="15.5" x14ac:dyDescent="0.35">
      <c r="A24" s="115">
        <v>13</v>
      </c>
      <c r="B24" s="128" t="str">
        <f>HYPERLINK("https://sitonline.vs.ch/environnement/eaux_superficielles/fr/#/?locale=fr&amp;prelevement=SEN-723&amp;scale=4500","SEN-723")</f>
        <v>SEN-723</v>
      </c>
      <c r="C24" s="116"/>
      <c r="D24" s="116"/>
      <c r="E24" s="117">
        <v>2629235</v>
      </c>
      <c r="F24" s="117"/>
      <c r="G24" s="117">
        <v>1122595</v>
      </c>
      <c r="H24" s="117"/>
      <c r="I24" s="117">
        <v>2107</v>
      </c>
      <c r="J24" s="118"/>
      <c r="K24" s="119" t="s">
        <v>359</v>
      </c>
      <c r="L24" s="120"/>
      <c r="M24" s="120" t="s">
        <v>199</v>
      </c>
      <c r="N24" s="10"/>
      <c r="O24" s="10"/>
      <c r="P24" s="116"/>
      <c r="Q24" s="116" t="s">
        <v>355</v>
      </c>
      <c r="R24" s="121"/>
      <c r="S24" s="121"/>
      <c r="T24" s="122"/>
      <c r="U24" s="123"/>
      <c r="V24" s="121"/>
      <c r="W24" s="121"/>
      <c r="X24" s="122"/>
      <c r="Y24" s="123"/>
      <c r="Z24" s="121"/>
      <c r="AA24" s="124"/>
      <c r="AB24" s="116"/>
      <c r="AC24" s="116"/>
      <c r="AD24" s="116"/>
      <c r="AE24" s="116"/>
      <c r="AF24" s="116"/>
      <c r="AG24" s="125"/>
      <c r="AH24" s="125"/>
      <c r="AI24" s="125"/>
      <c r="AJ24" s="125"/>
      <c r="AK24" s="125"/>
      <c r="AL24" s="125"/>
      <c r="AM24" s="125"/>
      <c r="AN24" s="125"/>
      <c r="AO24" s="125"/>
      <c r="AP24" s="125"/>
      <c r="AQ24" s="125"/>
      <c r="AR24" s="125"/>
      <c r="AS24" s="125"/>
      <c r="AT24" s="125"/>
      <c r="AU24" s="125"/>
      <c r="AV24" s="125"/>
      <c r="AW24" s="125"/>
      <c r="AX24" s="125"/>
      <c r="AY24" s="125"/>
      <c r="AZ24" s="125"/>
      <c r="BA24" s="125"/>
      <c r="BB24" s="125"/>
      <c r="BC24" s="125"/>
      <c r="BD24" s="125"/>
      <c r="BE24" s="126"/>
      <c r="BF24" s="126"/>
      <c r="BG24" s="125"/>
      <c r="BH24" s="125"/>
      <c r="BI24" s="118"/>
      <c r="BJ24" s="120"/>
      <c r="BK24" s="120"/>
      <c r="BL24" s="120"/>
      <c r="BM24" s="120"/>
      <c r="BN24" s="127"/>
      <c r="BO24" s="120"/>
      <c r="BP24" s="120"/>
      <c r="BQ24" s="120"/>
      <c r="BR24" s="120"/>
      <c r="BS24" s="127"/>
      <c r="BT24" s="120"/>
      <c r="BU24" s="120"/>
      <c r="BV24" s="120"/>
      <c r="BW24" s="120"/>
      <c r="BX24" s="127"/>
      <c r="BY24" s="120"/>
      <c r="BZ24" s="120"/>
      <c r="CA24" s="120"/>
      <c r="CB24" s="120"/>
      <c r="CC24" s="127"/>
      <c r="CD24" s="120"/>
      <c r="CE24" s="116"/>
    </row>
    <row r="25" spans="1:83" s="6" customFormat="1" ht="15.5" x14ac:dyDescent="0.35">
      <c r="A25" s="115">
        <v>14</v>
      </c>
      <c r="B25" s="128" t="str">
        <f>HYPERLINK("https://sitonline.vs.ch/environnement/eaux_superficielles/fr/#/?locale=fr&amp;prelevement=SEN-725&amp;scale=4500","SEN-725")</f>
        <v>SEN-725</v>
      </c>
      <c r="C25" s="116"/>
      <c r="D25" s="116"/>
      <c r="E25" s="117">
        <v>2629220</v>
      </c>
      <c r="F25" s="117"/>
      <c r="G25" s="117">
        <v>1124970</v>
      </c>
      <c r="H25" s="117"/>
      <c r="I25" s="117">
        <v>1381</v>
      </c>
      <c r="J25" s="118"/>
      <c r="K25" s="119" t="s">
        <v>354</v>
      </c>
      <c r="L25" s="120"/>
      <c r="M25" s="120" t="s">
        <v>199</v>
      </c>
      <c r="N25" s="10"/>
      <c r="O25" s="10"/>
      <c r="P25" s="116"/>
      <c r="Q25" s="116" t="s">
        <v>355</v>
      </c>
      <c r="R25" s="121"/>
      <c r="S25" s="121"/>
      <c r="T25" s="122"/>
      <c r="U25" s="123"/>
      <c r="V25" s="121"/>
      <c r="W25" s="121"/>
      <c r="X25" s="122"/>
      <c r="Y25" s="123"/>
      <c r="Z25" s="121"/>
      <c r="AA25" s="124"/>
      <c r="AB25" s="116"/>
      <c r="AC25" s="116"/>
      <c r="AD25" s="116"/>
      <c r="AE25" s="116"/>
      <c r="AF25" s="116"/>
      <c r="AG25" s="125"/>
      <c r="AH25" s="125"/>
      <c r="AI25" s="125"/>
      <c r="AJ25" s="125"/>
      <c r="AK25" s="125"/>
      <c r="AL25" s="125"/>
      <c r="AM25" s="125"/>
      <c r="AN25" s="125"/>
      <c r="AO25" s="125"/>
      <c r="AP25" s="125"/>
      <c r="AQ25" s="125"/>
      <c r="AR25" s="125"/>
      <c r="AS25" s="125"/>
      <c r="AT25" s="125"/>
      <c r="AU25" s="125"/>
      <c r="AV25" s="125"/>
      <c r="AW25" s="125"/>
      <c r="AX25" s="125"/>
      <c r="AY25" s="125"/>
      <c r="AZ25" s="125"/>
      <c r="BA25" s="125"/>
      <c r="BB25" s="125"/>
      <c r="BC25" s="125"/>
      <c r="BD25" s="125"/>
      <c r="BE25" s="126"/>
      <c r="BF25" s="126"/>
      <c r="BG25" s="125"/>
      <c r="BH25" s="125"/>
      <c r="BI25" s="118"/>
      <c r="BJ25" s="120"/>
      <c r="BK25" s="120"/>
      <c r="BL25" s="120"/>
      <c r="BM25" s="120"/>
      <c r="BN25" s="127"/>
      <c r="BO25" s="120"/>
      <c r="BP25" s="120"/>
      <c r="BQ25" s="120"/>
      <c r="BR25" s="120"/>
      <c r="BS25" s="127"/>
      <c r="BT25" s="120"/>
      <c r="BU25" s="120"/>
      <c r="BV25" s="120"/>
      <c r="BW25" s="120"/>
      <c r="BX25" s="127"/>
      <c r="BY25" s="120"/>
      <c r="BZ25" s="120"/>
      <c r="CA25" s="120"/>
      <c r="CB25" s="120"/>
      <c r="CC25" s="127"/>
      <c r="CD25" s="120"/>
      <c r="CE25" s="116"/>
    </row>
    <row r="26" spans="1:83" s="6" customFormat="1" ht="15.5" x14ac:dyDescent="0.35">
      <c r="A26" s="115">
        <v>15</v>
      </c>
      <c r="B26" s="128" t="str">
        <f>HYPERLINK("https://sitonline.vs.ch/environnement/eaux_superficielles/fr/#/?locale=fr&amp;prelevement=SEN-726&amp;scale=4500","SEN-726")</f>
        <v>SEN-726</v>
      </c>
      <c r="C26" s="116"/>
      <c r="D26" s="116"/>
      <c r="E26" s="117">
        <v>2629445</v>
      </c>
      <c r="F26" s="117"/>
      <c r="G26" s="117">
        <v>1125060</v>
      </c>
      <c r="H26" s="117"/>
      <c r="I26" s="117">
        <v>1435</v>
      </c>
      <c r="J26" s="118"/>
      <c r="K26" s="119" t="s">
        <v>356</v>
      </c>
      <c r="L26" s="120"/>
      <c r="M26" s="120" t="s">
        <v>199</v>
      </c>
      <c r="N26" s="10"/>
      <c r="O26" s="10"/>
      <c r="P26" s="116"/>
      <c r="Q26" s="116" t="s">
        <v>355</v>
      </c>
      <c r="R26" s="121"/>
      <c r="S26" s="121"/>
      <c r="T26" s="122"/>
      <c r="U26" s="123"/>
      <c r="V26" s="121"/>
      <c r="W26" s="121"/>
      <c r="X26" s="122"/>
      <c r="Y26" s="123"/>
      <c r="Z26" s="121"/>
      <c r="AA26" s="124"/>
      <c r="AB26" s="116"/>
      <c r="AC26" s="116"/>
      <c r="AD26" s="116"/>
      <c r="AE26" s="116"/>
      <c r="AF26" s="116"/>
      <c r="AG26" s="125"/>
      <c r="AH26" s="125"/>
      <c r="AI26" s="125"/>
      <c r="AJ26" s="125"/>
      <c r="AK26" s="125"/>
      <c r="AL26" s="125"/>
      <c r="AM26" s="125"/>
      <c r="AN26" s="125"/>
      <c r="AO26" s="125"/>
      <c r="AP26" s="125"/>
      <c r="AQ26" s="125"/>
      <c r="AR26" s="125"/>
      <c r="AS26" s="125"/>
      <c r="AT26" s="125"/>
      <c r="AU26" s="125"/>
      <c r="AV26" s="125"/>
      <c r="AW26" s="125"/>
      <c r="AX26" s="125"/>
      <c r="AY26" s="125"/>
      <c r="AZ26" s="125"/>
      <c r="BA26" s="125"/>
      <c r="BB26" s="125"/>
      <c r="BC26" s="125"/>
      <c r="BD26" s="125"/>
      <c r="BE26" s="126"/>
      <c r="BF26" s="126"/>
      <c r="BG26" s="125"/>
      <c r="BH26" s="125"/>
      <c r="BI26" s="118"/>
      <c r="BJ26" s="120"/>
      <c r="BK26" s="120"/>
      <c r="BL26" s="120"/>
      <c r="BM26" s="120"/>
      <c r="BN26" s="127"/>
      <c r="BO26" s="120"/>
      <c r="BP26" s="120"/>
      <c r="BQ26" s="120"/>
      <c r="BR26" s="120"/>
      <c r="BS26" s="127"/>
      <c r="BT26" s="120"/>
      <c r="BU26" s="120"/>
      <c r="BV26" s="120"/>
      <c r="BW26" s="120"/>
      <c r="BX26" s="127"/>
      <c r="BY26" s="120"/>
      <c r="BZ26" s="120"/>
      <c r="CA26" s="120"/>
      <c r="CB26" s="120"/>
      <c r="CC26" s="127"/>
      <c r="CD26" s="120"/>
      <c r="CE26" s="116"/>
    </row>
    <row r="27" spans="1:83" s="6" customFormat="1" ht="15.5" x14ac:dyDescent="0.35">
      <c r="A27" s="115">
        <v>16</v>
      </c>
      <c r="B27" s="128" t="str">
        <f>HYPERLINK("https://sitonline.vs.ch/environnement/eaux_superficielles/fr/#/?locale=fr&amp;prelevement=SEN-727&amp;scale=4500","SEN-727")</f>
        <v>SEN-727</v>
      </c>
      <c r="C27" s="116"/>
      <c r="D27" s="116"/>
      <c r="E27" s="117">
        <v>2629615</v>
      </c>
      <c r="F27" s="117"/>
      <c r="G27" s="117">
        <v>1124095</v>
      </c>
      <c r="H27" s="117"/>
      <c r="I27" s="117">
        <v>1605</v>
      </c>
      <c r="J27" s="118"/>
      <c r="K27" s="119" t="s">
        <v>354</v>
      </c>
      <c r="L27" s="120"/>
      <c r="M27" s="120" t="s">
        <v>199</v>
      </c>
      <c r="N27" s="10"/>
      <c r="O27" s="10"/>
      <c r="P27" s="116"/>
      <c r="Q27" s="116" t="s">
        <v>355</v>
      </c>
      <c r="R27" s="121"/>
      <c r="S27" s="121"/>
      <c r="T27" s="122"/>
      <c r="U27" s="123"/>
      <c r="V27" s="121"/>
      <c r="W27" s="121"/>
      <c r="X27" s="122"/>
      <c r="Y27" s="123"/>
      <c r="Z27" s="121"/>
      <c r="AA27" s="124"/>
      <c r="AB27" s="116"/>
      <c r="AC27" s="116"/>
      <c r="AD27" s="116"/>
      <c r="AE27" s="116"/>
      <c r="AF27" s="116"/>
      <c r="AG27" s="125"/>
      <c r="AH27" s="125"/>
      <c r="AI27" s="125"/>
      <c r="AJ27" s="125"/>
      <c r="AK27" s="125"/>
      <c r="AL27" s="125"/>
      <c r="AM27" s="125"/>
      <c r="AN27" s="125"/>
      <c r="AO27" s="125"/>
      <c r="AP27" s="125"/>
      <c r="AQ27" s="125"/>
      <c r="AR27" s="125"/>
      <c r="AS27" s="125"/>
      <c r="AT27" s="125"/>
      <c r="AU27" s="125"/>
      <c r="AV27" s="125"/>
      <c r="AW27" s="125"/>
      <c r="AX27" s="125"/>
      <c r="AY27" s="125"/>
      <c r="AZ27" s="125"/>
      <c r="BA27" s="125"/>
      <c r="BB27" s="125"/>
      <c r="BC27" s="125"/>
      <c r="BD27" s="125"/>
      <c r="BE27" s="126"/>
      <c r="BF27" s="126"/>
      <c r="BG27" s="125"/>
      <c r="BH27" s="125"/>
      <c r="BI27" s="118"/>
      <c r="BJ27" s="120"/>
      <c r="BK27" s="120"/>
      <c r="BL27" s="120"/>
      <c r="BM27" s="120"/>
      <c r="BN27" s="127"/>
      <c r="BO27" s="120"/>
      <c r="BP27" s="120"/>
      <c r="BQ27" s="120"/>
      <c r="BR27" s="120"/>
      <c r="BS27" s="127"/>
      <c r="BT27" s="120"/>
      <c r="BU27" s="120"/>
      <c r="BV27" s="120"/>
      <c r="BW27" s="120"/>
      <c r="BX27" s="127"/>
      <c r="BY27" s="120"/>
      <c r="BZ27" s="120"/>
      <c r="CA27" s="120"/>
      <c r="CB27" s="120"/>
      <c r="CC27" s="127"/>
      <c r="CD27" s="120"/>
      <c r="CE27" s="116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  <mergeCell ref="AU9:AU10"/>
    <mergeCell ref="AV9:AV10"/>
    <mergeCell ref="AW9:AW10"/>
    <mergeCell ref="AX9:AX10"/>
    <mergeCell ref="AY9:AY10"/>
    <mergeCell ref="K1:O1"/>
    <mergeCell ref="A1:D4"/>
    <mergeCell ref="F2:I2"/>
    <mergeCell ref="F3:I3"/>
    <mergeCell ref="F4:I4"/>
    <mergeCell ref="E1:I1"/>
    <mergeCell ref="L2:N2"/>
    <mergeCell ref="L3:M3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</mergeCells>
  <dataValidations count="8">
    <dataValidation type="list" allowBlank="1" showInputMessage="1" showErrorMessage="1" sqref="L12:L27">
      <formula1>"Permanent,Temporaire"</formula1>
    </dataValidation>
    <dataValidation type="list" allowBlank="1" showInputMessage="1" showErrorMessage="1" sqref="P12:P27">
      <formula1>"Exploité,Non-exploité"</formula1>
    </dataValidation>
    <dataValidation type="list" allowBlank="1" showInputMessage="1" showErrorMessage="1" sqref="R12:R27">
      <formula1>"Autorisation,Concession,Autre"</formula1>
    </dataValidation>
    <dataValidation type="list" allowBlank="1" showInputMessage="1" showErrorMessage="1" sqref="W12:W27">
      <formula1>"Existant,Inexistant"</formula1>
    </dataValidation>
    <dataValidation type="list" allowBlank="1" showInputMessage="1" showErrorMessage="1" sqref="AB12:AB27">
      <formula1>"Dans un cours d'eau,Dans un plan d'eau (lac),Dans des eaux souterraines (source/nappe)"</formula1>
    </dataValidation>
    <dataValidation type="list" allowBlank="1" showInputMessage="1" showErrorMessage="1" sqref="AC12:AC27">
      <formula1>"Avec régulation,Sans régulation,Barrage,Pompage,Autre (à préciser)"</formula1>
    </dataValidation>
    <dataValidation type="list" allowBlank="1" showInputMessage="1" showErrorMessage="1" sqref="BK12:BK27 BP12:BP27 BU12:BU27 BZ12:BZ27">
      <formula1>"Oui,Non"</formula1>
    </dataValidation>
    <dataValidation type="list" allowBlank="1" showInputMessage="1" showErrorMessage="1" sqref="N12:N27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83" t="s">
        <v>353</v>
      </c>
      <c r="B1" s="184"/>
      <c r="C1" s="184"/>
      <c r="D1" s="185"/>
      <c r="E1" s="172" t="s">
        <v>223</v>
      </c>
      <c r="F1" s="173"/>
      <c r="G1" s="173"/>
      <c r="H1" s="173"/>
      <c r="I1" s="174"/>
      <c r="J1" s="24"/>
      <c r="K1" s="192" t="s">
        <v>300</v>
      </c>
      <c r="L1" s="193"/>
      <c r="M1" s="193"/>
      <c r="N1" s="193"/>
      <c r="O1" s="19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86"/>
      <c r="B2" s="187"/>
      <c r="C2" s="187"/>
      <c r="D2" s="188"/>
      <c r="E2" s="75" t="s">
        <v>224</v>
      </c>
      <c r="F2" s="166"/>
      <c r="G2" s="166"/>
      <c r="H2" s="166"/>
      <c r="I2" s="167"/>
      <c r="J2" s="24"/>
      <c r="K2" s="61" t="s">
        <v>190</v>
      </c>
      <c r="L2" s="175" t="s">
        <v>226</v>
      </c>
      <c r="M2" s="175"/>
      <c r="N2" s="17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86"/>
      <c r="B3" s="187"/>
      <c r="C3" s="187"/>
      <c r="D3" s="188"/>
      <c r="E3" s="76" t="s">
        <v>225</v>
      </c>
      <c r="F3" s="168"/>
      <c r="G3" s="168"/>
      <c r="H3" s="168"/>
      <c r="I3" s="169"/>
      <c r="J3" s="22"/>
      <c r="K3" s="68" t="s">
        <v>191</v>
      </c>
      <c r="L3" s="176" t="s">
        <v>189</v>
      </c>
      <c r="M3" s="17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89"/>
      <c r="B4" s="190"/>
      <c r="C4" s="190"/>
      <c r="D4" s="191"/>
      <c r="E4" s="77" t="s">
        <v>138</v>
      </c>
      <c r="F4" s="170"/>
      <c r="G4" s="170"/>
      <c r="H4" s="170"/>
      <c r="I4" s="17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77">
        <v>45202</v>
      </c>
      <c r="C5" s="178"/>
      <c r="D5" s="178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95" t="s">
        <v>227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7"/>
      <c r="R7" s="198" t="s">
        <v>308</v>
      </c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8"/>
      <c r="AL7" s="198"/>
      <c r="AM7" s="198"/>
      <c r="AN7" s="198"/>
      <c r="AO7" s="198"/>
      <c r="AP7" s="198"/>
      <c r="AQ7" s="198"/>
      <c r="AR7" s="198"/>
      <c r="AS7" s="198"/>
      <c r="AT7" s="198"/>
      <c r="AU7" s="198"/>
      <c r="AV7" s="198"/>
      <c r="AW7" s="198"/>
      <c r="AX7" s="198"/>
      <c r="AY7" s="198"/>
      <c r="AZ7" s="198"/>
      <c r="BA7" s="198"/>
      <c r="BB7" s="198"/>
      <c r="BC7" s="198"/>
      <c r="BD7" s="198"/>
      <c r="BE7" s="198"/>
      <c r="BF7" s="198"/>
      <c r="BG7" s="198"/>
      <c r="BH7" s="198"/>
      <c r="BI7" s="199" t="s">
        <v>316</v>
      </c>
      <c r="BJ7" s="200"/>
      <c r="BK7" s="200"/>
      <c r="BL7" s="200"/>
      <c r="BM7" s="200"/>
      <c r="BN7" s="200"/>
      <c r="BO7" s="200"/>
      <c r="BP7" s="200"/>
      <c r="BQ7" s="200"/>
      <c r="BR7" s="200"/>
      <c r="BS7" s="200"/>
      <c r="BT7" s="200"/>
      <c r="BU7" s="200"/>
      <c r="BV7" s="200"/>
      <c r="BW7" s="200"/>
      <c r="BX7" s="200"/>
      <c r="BY7" s="200"/>
      <c r="BZ7" s="200"/>
      <c r="CA7" s="200"/>
      <c r="CB7" s="200"/>
      <c r="CC7" s="200"/>
      <c r="CD7" s="200"/>
      <c r="CE7" s="96" t="s">
        <v>276</v>
      </c>
    </row>
    <row r="8" spans="1:83" s="99" customFormat="1" ht="58" customHeight="1" x14ac:dyDescent="0.45">
      <c r="A8" s="148" t="s">
        <v>34</v>
      </c>
      <c r="B8" s="201" t="s">
        <v>334</v>
      </c>
      <c r="C8" s="201"/>
      <c r="D8" s="201"/>
      <c r="E8" s="129" t="s">
        <v>335</v>
      </c>
      <c r="F8" s="129"/>
      <c r="G8" s="129"/>
      <c r="H8" s="129"/>
      <c r="I8" s="129"/>
      <c r="J8" s="129"/>
      <c r="K8" s="113" t="s">
        <v>302</v>
      </c>
      <c r="L8" s="113" t="s">
        <v>301</v>
      </c>
      <c r="M8" s="129" t="s">
        <v>304</v>
      </c>
      <c r="N8" s="129"/>
      <c r="O8" s="129"/>
      <c r="P8" s="129"/>
      <c r="Q8" s="202"/>
      <c r="R8" s="144" t="s">
        <v>241</v>
      </c>
      <c r="S8" s="144"/>
      <c r="T8" s="129"/>
      <c r="U8" s="129"/>
      <c r="V8" s="129"/>
      <c r="W8" s="129" t="s">
        <v>248</v>
      </c>
      <c r="X8" s="129"/>
      <c r="Y8" s="129"/>
      <c r="Z8" s="129"/>
      <c r="AA8" s="142" t="s">
        <v>311</v>
      </c>
      <c r="AB8" s="143"/>
      <c r="AC8" s="143"/>
      <c r="AD8" s="143"/>
      <c r="AE8" s="143"/>
      <c r="AF8" s="144"/>
      <c r="AG8" s="129" t="s">
        <v>254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42" t="s">
        <v>266</v>
      </c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203" t="s">
        <v>267</v>
      </c>
      <c r="BF8" s="203"/>
      <c r="BG8" s="203"/>
      <c r="BH8" s="204"/>
      <c r="BI8" s="205" t="s">
        <v>268</v>
      </c>
      <c r="BJ8" s="129"/>
      <c r="BK8" s="129" t="s">
        <v>274</v>
      </c>
      <c r="BL8" s="129"/>
      <c r="BM8" s="129"/>
      <c r="BN8" s="129"/>
      <c r="BO8" s="129"/>
      <c r="BP8" s="129" t="s">
        <v>320</v>
      </c>
      <c r="BQ8" s="129"/>
      <c r="BR8" s="129"/>
      <c r="BS8" s="129"/>
      <c r="BT8" s="129"/>
      <c r="BU8" s="129" t="s">
        <v>275</v>
      </c>
      <c r="BV8" s="129"/>
      <c r="BW8" s="129"/>
      <c r="BX8" s="129"/>
      <c r="BY8" s="129"/>
      <c r="BZ8" s="129" t="s">
        <v>360</v>
      </c>
      <c r="CA8" s="129"/>
      <c r="CB8" s="129"/>
      <c r="CC8" s="129"/>
      <c r="CD8" s="142"/>
      <c r="CE8" s="98"/>
    </row>
    <row r="9" spans="1:83" s="110" customFormat="1" ht="55.5" customHeight="1" x14ac:dyDescent="0.35">
      <c r="A9" s="148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45" t="s">
        <v>255</v>
      </c>
      <c r="AH9" s="138" t="s">
        <v>256</v>
      </c>
      <c r="AI9" s="138" t="s">
        <v>257</v>
      </c>
      <c r="AJ9" s="138" t="s">
        <v>258</v>
      </c>
      <c r="AK9" s="138" t="s">
        <v>7</v>
      </c>
      <c r="AL9" s="138" t="s">
        <v>259</v>
      </c>
      <c r="AM9" s="138" t="s">
        <v>260</v>
      </c>
      <c r="AN9" s="138" t="s">
        <v>261</v>
      </c>
      <c r="AO9" s="138" t="s">
        <v>262</v>
      </c>
      <c r="AP9" s="138" t="s">
        <v>263</v>
      </c>
      <c r="AQ9" s="138" t="s">
        <v>264</v>
      </c>
      <c r="AR9" s="140" t="s">
        <v>265</v>
      </c>
      <c r="AS9" s="145" t="s">
        <v>255</v>
      </c>
      <c r="AT9" s="138" t="s">
        <v>256</v>
      </c>
      <c r="AU9" s="138" t="s">
        <v>257</v>
      </c>
      <c r="AV9" s="138" t="s">
        <v>258</v>
      </c>
      <c r="AW9" s="138" t="s">
        <v>7</v>
      </c>
      <c r="AX9" s="138" t="s">
        <v>259</v>
      </c>
      <c r="AY9" s="138" t="s">
        <v>260</v>
      </c>
      <c r="AZ9" s="138" t="s">
        <v>261</v>
      </c>
      <c r="BA9" s="138" t="s">
        <v>262</v>
      </c>
      <c r="BB9" s="138" t="s">
        <v>263</v>
      </c>
      <c r="BC9" s="138" t="s">
        <v>264</v>
      </c>
      <c r="BD9" s="140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206" t="s">
        <v>317</v>
      </c>
      <c r="BJ9" s="132" t="s">
        <v>269</v>
      </c>
      <c r="BK9" s="108" t="s">
        <v>318</v>
      </c>
      <c r="BL9" s="114" t="s">
        <v>270</v>
      </c>
      <c r="BM9" s="114" t="s">
        <v>272</v>
      </c>
      <c r="BN9" s="209" t="s">
        <v>319</v>
      </c>
      <c r="BO9" s="207" t="s">
        <v>273</v>
      </c>
      <c r="BP9" s="108" t="s">
        <v>318</v>
      </c>
      <c r="BQ9" s="114" t="s">
        <v>270</v>
      </c>
      <c r="BR9" s="114" t="s">
        <v>272</v>
      </c>
      <c r="BS9" s="209" t="s">
        <v>319</v>
      </c>
      <c r="BT9" s="207" t="s">
        <v>273</v>
      </c>
      <c r="BU9" s="108" t="s">
        <v>318</v>
      </c>
      <c r="BV9" s="114" t="s">
        <v>270</v>
      </c>
      <c r="BW9" s="114" t="s">
        <v>272</v>
      </c>
      <c r="BX9" s="209" t="s">
        <v>319</v>
      </c>
      <c r="BY9" s="207" t="s">
        <v>273</v>
      </c>
      <c r="BZ9" s="108" t="s">
        <v>318</v>
      </c>
      <c r="CA9" s="114" t="s">
        <v>270</v>
      </c>
      <c r="CB9" s="114" t="s">
        <v>272</v>
      </c>
      <c r="CC9" s="209" t="s">
        <v>319</v>
      </c>
      <c r="CD9" s="207" t="s">
        <v>273</v>
      </c>
      <c r="CE9" s="109"/>
    </row>
    <row r="10" spans="1:83" s="5" customFormat="1" ht="90.5" customHeight="1" x14ac:dyDescent="0.35">
      <c r="A10" s="148"/>
      <c r="B10" s="67" t="s">
        <v>336</v>
      </c>
      <c r="C10" s="60" t="s">
        <v>361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362</v>
      </c>
      <c r="M10" s="81" t="s">
        <v>232</v>
      </c>
      <c r="N10" s="70" t="s">
        <v>362</v>
      </c>
      <c r="O10" s="33" t="s">
        <v>290</v>
      </c>
      <c r="P10" s="70" t="s">
        <v>362</v>
      </c>
      <c r="Q10" s="83" t="s">
        <v>240</v>
      </c>
      <c r="R10" s="94" t="s">
        <v>362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362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362</v>
      </c>
      <c r="AC10" s="70" t="s">
        <v>362</v>
      </c>
      <c r="AD10" s="33" t="s">
        <v>251</v>
      </c>
      <c r="AE10" s="111" t="s">
        <v>337</v>
      </c>
      <c r="AF10" s="47" t="s">
        <v>253</v>
      </c>
      <c r="AG10" s="146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1"/>
      <c r="AS10" s="146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41"/>
      <c r="BE10" s="50" t="s">
        <v>35</v>
      </c>
      <c r="BF10" s="51" t="s">
        <v>36</v>
      </c>
      <c r="BG10" s="51" t="s">
        <v>38</v>
      </c>
      <c r="BH10" s="55" t="s">
        <v>147</v>
      </c>
      <c r="BI10" s="206"/>
      <c r="BJ10" s="132"/>
      <c r="BK10" s="71" t="s">
        <v>362</v>
      </c>
      <c r="BL10" s="73" t="s">
        <v>271</v>
      </c>
      <c r="BM10" s="73" t="s">
        <v>363</v>
      </c>
      <c r="BN10" s="210"/>
      <c r="BO10" s="208"/>
      <c r="BP10" s="71" t="s">
        <v>362</v>
      </c>
      <c r="BQ10" s="73" t="s">
        <v>271</v>
      </c>
      <c r="BR10" s="73" t="s">
        <v>363</v>
      </c>
      <c r="BS10" s="210"/>
      <c r="BT10" s="208"/>
      <c r="BU10" s="71" t="s">
        <v>362</v>
      </c>
      <c r="BV10" s="73" t="s">
        <v>271</v>
      </c>
      <c r="BW10" s="73" t="s">
        <v>363</v>
      </c>
      <c r="BX10" s="210"/>
      <c r="BY10" s="208"/>
      <c r="BZ10" s="71" t="s">
        <v>362</v>
      </c>
      <c r="CA10" s="73" t="s">
        <v>271</v>
      </c>
      <c r="CB10" s="73" t="s">
        <v>363</v>
      </c>
      <c r="CC10" s="210"/>
      <c r="CD10" s="208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HYPERLINK("https://sitonline.vs.ch/environnement/eaux_superficielles/fr/#/?locale=fr&amp;prelevement=SEN-556&amp;scale=4500","SEN-556")</f>
        <v>SEN-556</v>
      </c>
      <c r="C12" s="116"/>
      <c r="D12" s="116"/>
      <c r="E12" s="117">
        <v>2629545</v>
      </c>
      <c r="F12" s="117"/>
      <c r="G12" s="117">
        <v>1123915</v>
      </c>
      <c r="H12" s="117"/>
      <c r="I12" s="117">
        <v>1652</v>
      </c>
      <c r="J12" s="118"/>
      <c r="K12" s="119" t="s">
        <v>354</v>
      </c>
      <c r="L12" s="120"/>
      <c r="M12" s="120" t="s">
        <v>284</v>
      </c>
      <c r="N12" s="10"/>
      <c r="O12" s="10"/>
      <c r="P12" s="116"/>
      <c r="Q12" s="116" t="s">
        <v>355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HYPERLINK("https://sitonline.vs.ch/environnement/eaux_superficielles/fr/#/?locale=fr&amp;prelevement=SEN-557&amp;scale=4500","SEN-557")</f>
        <v>SEN-557</v>
      </c>
      <c r="C13" s="116"/>
      <c r="D13" s="116"/>
      <c r="E13" s="117">
        <v>2629292</v>
      </c>
      <c r="F13" s="117"/>
      <c r="G13" s="117">
        <v>1124103</v>
      </c>
      <c r="H13" s="117"/>
      <c r="I13" s="117">
        <v>1589</v>
      </c>
      <c r="J13" s="118"/>
      <c r="K13" s="119" t="s">
        <v>356</v>
      </c>
      <c r="L13" s="120"/>
      <c r="M13" s="120" t="s">
        <v>284</v>
      </c>
      <c r="N13" s="10"/>
      <c r="O13" s="10"/>
      <c r="P13" s="116"/>
      <c r="Q13" s="116" t="s">
        <v>355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HYPERLINK("https://sitonline.vs.ch/environnement/eaux_superficielles/fr/#/?locale=fr&amp;prelevement=SEN-558&amp;scale=4500","SEN-558")</f>
        <v>SEN-558</v>
      </c>
      <c r="C14" s="116"/>
      <c r="D14" s="116"/>
      <c r="E14" s="117">
        <v>2629299</v>
      </c>
      <c r="F14" s="117"/>
      <c r="G14" s="117">
        <v>1124087</v>
      </c>
      <c r="H14" s="117"/>
      <c r="I14" s="117">
        <v>1590</v>
      </c>
      <c r="J14" s="118"/>
      <c r="K14" s="119" t="s">
        <v>356</v>
      </c>
      <c r="L14" s="120"/>
      <c r="M14" s="120" t="s">
        <v>284</v>
      </c>
      <c r="N14" s="10"/>
      <c r="O14" s="10"/>
      <c r="P14" s="116"/>
      <c r="Q14" s="116" t="s">
        <v>355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HYPERLINK("https://sitonline.vs.ch/environnement/eaux_superficielles/fr/#/?locale=fr&amp;prelevement=SEN-713&amp;scale=4500","SEN-713")</f>
        <v>SEN-713</v>
      </c>
      <c r="C15" s="116"/>
      <c r="D15" s="116"/>
      <c r="E15" s="117">
        <v>2629305</v>
      </c>
      <c r="F15" s="117"/>
      <c r="G15" s="117">
        <v>1122924</v>
      </c>
      <c r="H15" s="117"/>
      <c r="I15" s="117">
        <v>1934</v>
      </c>
      <c r="J15" s="118"/>
      <c r="K15" s="119" t="s">
        <v>354</v>
      </c>
      <c r="L15" s="120"/>
      <c r="M15" s="120" t="s">
        <v>284</v>
      </c>
      <c r="N15" s="10"/>
      <c r="O15" s="10"/>
      <c r="P15" s="116"/>
      <c r="Q15" s="116" t="s">
        <v>355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HYPERLINK("https://sitonline.vs.ch/environnement/eaux_superficielles/fr/#/?locale=fr&amp;prelevement=SEN-714&amp;scale=4500","SEN-714")</f>
        <v>SEN-714</v>
      </c>
      <c r="C16" s="116"/>
      <c r="D16" s="116"/>
      <c r="E16" s="117">
        <v>2629303</v>
      </c>
      <c r="F16" s="117"/>
      <c r="G16" s="117">
        <v>1122959</v>
      </c>
      <c r="H16" s="117"/>
      <c r="I16" s="117">
        <v>1931</v>
      </c>
      <c r="J16" s="118"/>
      <c r="K16" s="119" t="s">
        <v>354</v>
      </c>
      <c r="L16" s="120"/>
      <c r="M16" s="120" t="s">
        <v>284</v>
      </c>
      <c r="N16" s="10"/>
      <c r="O16" s="10"/>
      <c r="P16" s="116"/>
      <c r="Q16" s="116" t="s">
        <v>355</v>
      </c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115">
        <v>6</v>
      </c>
      <c r="B17" s="128" t="str">
        <f>HYPERLINK("https://sitonline.vs.ch/environnement/eaux_superficielles/fr/#/?locale=fr&amp;prelevement=SEN-716&amp;scale=4500","SEN-716")</f>
        <v>SEN-716</v>
      </c>
      <c r="C17" s="116"/>
      <c r="D17" s="116"/>
      <c r="E17" s="117">
        <v>2629495</v>
      </c>
      <c r="F17" s="117"/>
      <c r="G17" s="117">
        <v>1123780</v>
      </c>
      <c r="H17" s="117"/>
      <c r="I17" s="117">
        <v>1678</v>
      </c>
      <c r="J17" s="118"/>
      <c r="K17" s="119" t="s">
        <v>357</v>
      </c>
      <c r="L17" s="120"/>
      <c r="M17" s="120" t="s">
        <v>284</v>
      </c>
      <c r="N17" s="10"/>
      <c r="O17" s="10"/>
      <c r="P17" s="116"/>
      <c r="Q17" s="116" t="s">
        <v>355</v>
      </c>
      <c r="R17" s="121"/>
      <c r="S17" s="121"/>
      <c r="T17" s="122"/>
      <c r="U17" s="123"/>
      <c r="V17" s="121"/>
      <c r="W17" s="121"/>
      <c r="X17" s="122"/>
      <c r="Y17" s="123"/>
      <c r="Z17" s="121"/>
      <c r="AA17" s="124"/>
      <c r="AB17" s="116"/>
      <c r="AC17" s="116"/>
      <c r="AD17" s="116"/>
      <c r="AE17" s="116"/>
      <c r="AF17" s="116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6"/>
      <c r="BF17" s="126"/>
      <c r="BG17" s="125"/>
      <c r="BH17" s="125"/>
      <c r="BI17" s="118"/>
      <c r="BJ17" s="120"/>
      <c r="BK17" s="120"/>
      <c r="BL17" s="120"/>
      <c r="BM17" s="120"/>
      <c r="BN17" s="127"/>
      <c r="BO17" s="120"/>
      <c r="BP17" s="120"/>
      <c r="BQ17" s="120"/>
      <c r="BR17" s="120"/>
      <c r="BS17" s="127"/>
      <c r="BT17" s="120"/>
      <c r="BU17" s="120"/>
      <c r="BV17" s="120"/>
      <c r="BW17" s="120"/>
      <c r="BX17" s="127"/>
      <c r="BY17" s="120"/>
      <c r="BZ17" s="120"/>
      <c r="CA17" s="120"/>
      <c r="CB17" s="120"/>
      <c r="CC17" s="127"/>
      <c r="CD17" s="120"/>
      <c r="CE17" s="116"/>
    </row>
    <row r="18" spans="1:83" s="6" customFormat="1" ht="15.5" x14ac:dyDescent="0.35">
      <c r="A18" s="115">
        <v>7</v>
      </c>
      <c r="B18" s="128" t="str">
        <f>HYPERLINK("https://sitonline.vs.ch/environnement/eaux_superficielles/fr/#/?locale=fr&amp;prelevement=SEN-717&amp;scale=4500","SEN-717")</f>
        <v>SEN-717</v>
      </c>
      <c r="C18" s="116"/>
      <c r="D18" s="116"/>
      <c r="E18" s="117">
        <v>2629460</v>
      </c>
      <c r="F18" s="117"/>
      <c r="G18" s="117">
        <v>1123805</v>
      </c>
      <c r="H18" s="117"/>
      <c r="I18" s="117">
        <v>1688</v>
      </c>
      <c r="J18" s="118"/>
      <c r="K18" s="119" t="s">
        <v>358</v>
      </c>
      <c r="L18" s="120"/>
      <c r="M18" s="120" t="s">
        <v>284</v>
      </c>
      <c r="N18" s="10"/>
      <c r="O18" s="10"/>
      <c r="P18" s="116"/>
      <c r="Q18" s="116" t="s">
        <v>355</v>
      </c>
      <c r="R18" s="121"/>
      <c r="S18" s="121"/>
      <c r="T18" s="122"/>
      <c r="U18" s="123"/>
      <c r="V18" s="121"/>
      <c r="W18" s="121"/>
      <c r="X18" s="122"/>
      <c r="Y18" s="123"/>
      <c r="Z18" s="121"/>
      <c r="AA18" s="124"/>
      <c r="AB18" s="116"/>
      <c r="AC18" s="116"/>
      <c r="AD18" s="116"/>
      <c r="AE18" s="116"/>
      <c r="AF18" s="116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6"/>
      <c r="BF18" s="126"/>
      <c r="BG18" s="125"/>
      <c r="BH18" s="125"/>
      <c r="BI18" s="118"/>
      <c r="BJ18" s="120"/>
      <c r="BK18" s="120"/>
      <c r="BL18" s="120"/>
      <c r="BM18" s="120"/>
      <c r="BN18" s="127"/>
      <c r="BO18" s="120"/>
      <c r="BP18" s="120"/>
      <c r="BQ18" s="120"/>
      <c r="BR18" s="120"/>
      <c r="BS18" s="127"/>
      <c r="BT18" s="120"/>
      <c r="BU18" s="120"/>
      <c r="BV18" s="120"/>
      <c r="BW18" s="120"/>
      <c r="BX18" s="127"/>
      <c r="BY18" s="120"/>
      <c r="BZ18" s="120"/>
      <c r="CA18" s="120"/>
      <c r="CB18" s="120"/>
      <c r="CC18" s="127"/>
      <c r="CD18" s="120"/>
      <c r="CE18" s="116"/>
    </row>
    <row r="19" spans="1:83" s="6" customFormat="1" ht="15.5" x14ac:dyDescent="0.35">
      <c r="A19" s="115">
        <v>8</v>
      </c>
      <c r="B19" s="128" t="str">
        <f>HYPERLINK("https://sitonline.vs.ch/environnement/eaux_superficielles/fr/#/?locale=fr&amp;prelevement=SEN-718&amp;scale=4500","SEN-718")</f>
        <v>SEN-718</v>
      </c>
      <c r="C19" s="116"/>
      <c r="D19" s="116"/>
      <c r="E19" s="117">
        <v>2629520</v>
      </c>
      <c r="F19" s="117"/>
      <c r="G19" s="117">
        <v>1123905</v>
      </c>
      <c r="H19" s="117"/>
      <c r="I19" s="117">
        <v>1649</v>
      </c>
      <c r="J19" s="118"/>
      <c r="K19" s="119" t="s">
        <v>354</v>
      </c>
      <c r="L19" s="120"/>
      <c r="M19" s="120" t="s">
        <v>284</v>
      </c>
      <c r="N19" s="10"/>
      <c r="O19" s="10"/>
      <c r="P19" s="116"/>
      <c r="Q19" s="116" t="s">
        <v>355</v>
      </c>
      <c r="R19" s="121"/>
      <c r="S19" s="121"/>
      <c r="T19" s="122"/>
      <c r="U19" s="123"/>
      <c r="V19" s="121"/>
      <c r="W19" s="121"/>
      <c r="X19" s="122"/>
      <c r="Y19" s="123"/>
      <c r="Z19" s="121"/>
      <c r="AA19" s="124"/>
      <c r="AB19" s="116"/>
      <c r="AC19" s="116"/>
      <c r="AD19" s="116"/>
      <c r="AE19" s="116"/>
      <c r="AF19" s="116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6"/>
      <c r="BF19" s="126"/>
      <c r="BG19" s="125"/>
      <c r="BH19" s="125"/>
      <c r="BI19" s="118"/>
      <c r="BJ19" s="120"/>
      <c r="BK19" s="120"/>
      <c r="BL19" s="120"/>
      <c r="BM19" s="120"/>
      <c r="BN19" s="127"/>
      <c r="BO19" s="120"/>
      <c r="BP19" s="120"/>
      <c r="BQ19" s="120"/>
      <c r="BR19" s="120"/>
      <c r="BS19" s="127"/>
      <c r="BT19" s="120"/>
      <c r="BU19" s="120"/>
      <c r="BV19" s="120"/>
      <c r="BW19" s="120"/>
      <c r="BX19" s="127"/>
      <c r="BY19" s="120"/>
      <c r="BZ19" s="120"/>
      <c r="CA19" s="120"/>
      <c r="CB19" s="120"/>
      <c r="CC19" s="127"/>
      <c r="CD19" s="120"/>
      <c r="CE19" s="116"/>
    </row>
    <row r="20" spans="1:83" s="6" customFormat="1" ht="15.5" x14ac:dyDescent="0.35">
      <c r="A20" s="115">
        <v>9</v>
      </c>
      <c r="B20" s="128" t="str">
        <f>HYPERLINK("https://sitonline.vs.ch/environnement/eaux_superficielles/fr/#/?locale=fr&amp;prelevement=SEN-719&amp;scale=4500","SEN-719")</f>
        <v>SEN-719</v>
      </c>
      <c r="C20" s="116"/>
      <c r="D20" s="116"/>
      <c r="E20" s="117">
        <v>2629480</v>
      </c>
      <c r="F20" s="117"/>
      <c r="G20" s="117">
        <v>1123814</v>
      </c>
      <c r="H20" s="117"/>
      <c r="I20" s="117">
        <v>1677</v>
      </c>
      <c r="J20" s="118"/>
      <c r="K20" s="119" t="s">
        <v>358</v>
      </c>
      <c r="L20" s="120"/>
      <c r="M20" s="120" t="s">
        <v>284</v>
      </c>
      <c r="N20" s="10"/>
      <c r="O20" s="10"/>
      <c r="P20" s="116"/>
      <c r="Q20" s="116" t="s">
        <v>355</v>
      </c>
      <c r="R20" s="121"/>
      <c r="S20" s="121"/>
      <c r="T20" s="122"/>
      <c r="U20" s="123"/>
      <c r="V20" s="121"/>
      <c r="W20" s="121"/>
      <c r="X20" s="122"/>
      <c r="Y20" s="123"/>
      <c r="Z20" s="121"/>
      <c r="AA20" s="124"/>
      <c r="AB20" s="116"/>
      <c r="AC20" s="116"/>
      <c r="AD20" s="116"/>
      <c r="AE20" s="116"/>
      <c r="AF20" s="116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6"/>
      <c r="BF20" s="126"/>
      <c r="BG20" s="125"/>
      <c r="BH20" s="125"/>
      <c r="BI20" s="118"/>
      <c r="BJ20" s="120"/>
      <c r="BK20" s="120"/>
      <c r="BL20" s="120"/>
      <c r="BM20" s="120"/>
      <c r="BN20" s="127"/>
      <c r="BO20" s="120"/>
      <c r="BP20" s="120"/>
      <c r="BQ20" s="120"/>
      <c r="BR20" s="120"/>
      <c r="BS20" s="127"/>
      <c r="BT20" s="120"/>
      <c r="BU20" s="120"/>
      <c r="BV20" s="120"/>
      <c r="BW20" s="120"/>
      <c r="BX20" s="127"/>
      <c r="BY20" s="120"/>
      <c r="BZ20" s="120"/>
      <c r="CA20" s="120"/>
      <c r="CB20" s="120"/>
      <c r="CC20" s="127"/>
      <c r="CD20" s="120"/>
      <c r="CE20" s="116"/>
    </row>
    <row r="21" spans="1:83" s="6" customFormat="1" ht="15.5" x14ac:dyDescent="0.35">
      <c r="A21" s="115">
        <v>10</v>
      </c>
      <c r="B21" s="128" t="str">
        <f>HYPERLINK("https://sitonline.vs.ch/environnement/eaux_superficielles/fr/#/?locale=fr&amp;prelevement=SEN-720&amp;scale=4500","SEN-720")</f>
        <v>SEN-720</v>
      </c>
      <c r="C21" s="116"/>
      <c r="D21" s="116"/>
      <c r="E21" s="117">
        <v>2629510</v>
      </c>
      <c r="F21" s="117"/>
      <c r="G21" s="117">
        <v>1123794</v>
      </c>
      <c r="H21" s="117"/>
      <c r="I21" s="117">
        <v>1674</v>
      </c>
      <c r="J21" s="118"/>
      <c r="K21" s="119" t="s">
        <v>357</v>
      </c>
      <c r="L21" s="120"/>
      <c r="M21" s="120" t="s">
        <v>284</v>
      </c>
      <c r="N21" s="10"/>
      <c r="O21" s="10"/>
      <c r="P21" s="116"/>
      <c r="Q21" s="116" t="s">
        <v>355</v>
      </c>
      <c r="R21" s="121"/>
      <c r="S21" s="121"/>
      <c r="T21" s="122"/>
      <c r="U21" s="123"/>
      <c r="V21" s="121"/>
      <c r="W21" s="121"/>
      <c r="X21" s="122"/>
      <c r="Y21" s="123"/>
      <c r="Z21" s="121"/>
      <c r="AA21" s="124"/>
      <c r="AB21" s="116"/>
      <c r="AC21" s="116"/>
      <c r="AD21" s="116"/>
      <c r="AE21" s="116"/>
      <c r="AF21" s="116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6"/>
      <c r="BF21" s="126"/>
      <c r="BG21" s="125"/>
      <c r="BH21" s="125"/>
      <c r="BI21" s="118"/>
      <c r="BJ21" s="120"/>
      <c r="BK21" s="120"/>
      <c r="BL21" s="120"/>
      <c r="BM21" s="120"/>
      <c r="BN21" s="127"/>
      <c r="BO21" s="120"/>
      <c r="BP21" s="120"/>
      <c r="BQ21" s="120"/>
      <c r="BR21" s="120"/>
      <c r="BS21" s="127"/>
      <c r="BT21" s="120"/>
      <c r="BU21" s="120"/>
      <c r="BV21" s="120"/>
      <c r="BW21" s="120"/>
      <c r="BX21" s="127"/>
      <c r="BY21" s="120"/>
      <c r="BZ21" s="120"/>
      <c r="CA21" s="120"/>
      <c r="CB21" s="120"/>
      <c r="CC21" s="127"/>
      <c r="CD21" s="120"/>
      <c r="CE21" s="116"/>
    </row>
    <row r="22" spans="1:83" s="6" customFormat="1" ht="15.5" x14ac:dyDescent="0.35">
      <c r="A22" s="115">
        <v>11</v>
      </c>
      <c r="B22" s="128" t="str">
        <f>HYPERLINK("https://sitonline.vs.ch/environnement/eaux_superficielles/fr/#/?locale=fr&amp;prelevement=SEN-721&amp;scale=4500","SEN-721")</f>
        <v>SEN-721</v>
      </c>
      <c r="C22" s="116"/>
      <c r="D22" s="116"/>
      <c r="E22" s="117">
        <v>2629485</v>
      </c>
      <c r="F22" s="117"/>
      <c r="G22" s="117">
        <v>1123338</v>
      </c>
      <c r="H22" s="117"/>
      <c r="I22" s="117">
        <v>1790</v>
      </c>
      <c r="J22" s="118"/>
      <c r="K22" s="119" t="s">
        <v>357</v>
      </c>
      <c r="L22" s="120"/>
      <c r="M22" s="120" t="s">
        <v>284</v>
      </c>
      <c r="N22" s="10"/>
      <c r="O22" s="10"/>
      <c r="P22" s="116"/>
      <c r="Q22" s="116" t="s">
        <v>355</v>
      </c>
      <c r="R22" s="121"/>
      <c r="S22" s="121"/>
      <c r="T22" s="122"/>
      <c r="U22" s="123"/>
      <c r="V22" s="121"/>
      <c r="W22" s="121"/>
      <c r="X22" s="122"/>
      <c r="Y22" s="123"/>
      <c r="Z22" s="121"/>
      <c r="AA22" s="124"/>
      <c r="AB22" s="116"/>
      <c r="AC22" s="116"/>
      <c r="AD22" s="116"/>
      <c r="AE22" s="116"/>
      <c r="AF22" s="116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6"/>
      <c r="BF22" s="126"/>
      <c r="BG22" s="125"/>
      <c r="BH22" s="125"/>
      <c r="BI22" s="118"/>
      <c r="BJ22" s="120"/>
      <c r="BK22" s="120"/>
      <c r="BL22" s="120"/>
      <c r="BM22" s="120"/>
      <c r="BN22" s="127"/>
      <c r="BO22" s="120"/>
      <c r="BP22" s="120"/>
      <c r="BQ22" s="120"/>
      <c r="BR22" s="120"/>
      <c r="BS22" s="127"/>
      <c r="BT22" s="120"/>
      <c r="BU22" s="120"/>
      <c r="BV22" s="120"/>
      <c r="BW22" s="120"/>
      <c r="BX22" s="127"/>
      <c r="BY22" s="120"/>
      <c r="BZ22" s="120"/>
      <c r="CA22" s="120"/>
      <c r="CB22" s="120"/>
      <c r="CC22" s="127"/>
      <c r="CD22" s="120"/>
      <c r="CE22" s="116"/>
    </row>
    <row r="23" spans="1:83" s="6" customFormat="1" ht="15.5" x14ac:dyDescent="0.35">
      <c r="A23" s="115">
        <v>12</v>
      </c>
      <c r="B23" s="128" t="str">
        <f>HYPERLINK("https://sitonline.vs.ch/environnement/eaux_superficielles/fr/#/?locale=fr&amp;prelevement=SEN-722&amp;scale=4500","SEN-722")</f>
        <v>SEN-722</v>
      </c>
      <c r="C23" s="116"/>
      <c r="D23" s="116"/>
      <c r="E23" s="117">
        <v>2629225</v>
      </c>
      <c r="F23" s="117"/>
      <c r="G23" s="117">
        <v>1122577</v>
      </c>
      <c r="H23" s="117"/>
      <c r="I23" s="117">
        <v>2117</v>
      </c>
      <c r="J23" s="118"/>
      <c r="K23" s="119" t="s">
        <v>359</v>
      </c>
      <c r="L23" s="120"/>
      <c r="M23" s="120" t="s">
        <v>284</v>
      </c>
      <c r="N23" s="10"/>
      <c r="O23" s="10"/>
      <c r="P23" s="116"/>
      <c r="Q23" s="116" t="s">
        <v>355</v>
      </c>
      <c r="R23" s="121"/>
      <c r="S23" s="121"/>
      <c r="T23" s="122"/>
      <c r="U23" s="123"/>
      <c r="V23" s="121"/>
      <c r="W23" s="121"/>
      <c r="X23" s="122"/>
      <c r="Y23" s="123"/>
      <c r="Z23" s="121"/>
      <c r="AA23" s="124"/>
      <c r="AB23" s="116"/>
      <c r="AC23" s="116"/>
      <c r="AD23" s="116"/>
      <c r="AE23" s="116"/>
      <c r="AF23" s="116"/>
      <c r="AG23" s="125"/>
      <c r="AH23" s="125"/>
      <c r="AI23" s="125"/>
      <c r="AJ23" s="125"/>
      <c r="AK23" s="125"/>
      <c r="AL23" s="125"/>
      <c r="AM23" s="125"/>
      <c r="AN23" s="125"/>
      <c r="AO23" s="125"/>
      <c r="AP23" s="125"/>
      <c r="AQ23" s="125"/>
      <c r="AR23" s="125"/>
      <c r="AS23" s="125"/>
      <c r="AT23" s="125"/>
      <c r="AU23" s="125"/>
      <c r="AV23" s="125"/>
      <c r="AW23" s="125"/>
      <c r="AX23" s="125"/>
      <c r="AY23" s="125"/>
      <c r="AZ23" s="125"/>
      <c r="BA23" s="125"/>
      <c r="BB23" s="125"/>
      <c r="BC23" s="125"/>
      <c r="BD23" s="125"/>
      <c r="BE23" s="126"/>
      <c r="BF23" s="126"/>
      <c r="BG23" s="125"/>
      <c r="BH23" s="125"/>
      <c r="BI23" s="118"/>
      <c r="BJ23" s="120"/>
      <c r="BK23" s="120"/>
      <c r="BL23" s="120"/>
      <c r="BM23" s="120"/>
      <c r="BN23" s="127"/>
      <c r="BO23" s="120"/>
      <c r="BP23" s="120"/>
      <c r="BQ23" s="120"/>
      <c r="BR23" s="120"/>
      <c r="BS23" s="127"/>
      <c r="BT23" s="120"/>
      <c r="BU23" s="120"/>
      <c r="BV23" s="120"/>
      <c r="BW23" s="120"/>
      <c r="BX23" s="127"/>
      <c r="BY23" s="120"/>
      <c r="BZ23" s="120"/>
      <c r="CA23" s="120"/>
      <c r="CB23" s="120"/>
      <c r="CC23" s="127"/>
      <c r="CD23" s="120"/>
      <c r="CE23" s="116"/>
    </row>
    <row r="24" spans="1:83" s="6" customFormat="1" ht="15.5" x14ac:dyDescent="0.35">
      <c r="A24" s="115">
        <v>13</v>
      </c>
      <c r="B24" s="128" t="str">
        <f>HYPERLINK("https://sitonline.vs.ch/environnement/eaux_superficielles/fr/#/?locale=fr&amp;prelevement=SEN-723&amp;scale=4500","SEN-723")</f>
        <v>SEN-723</v>
      </c>
      <c r="C24" s="116"/>
      <c r="D24" s="116"/>
      <c r="E24" s="117">
        <v>2629235</v>
      </c>
      <c r="F24" s="117"/>
      <c r="G24" s="117">
        <v>1122595</v>
      </c>
      <c r="H24" s="117"/>
      <c r="I24" s="117">
        <v>2107</v>
      </c>
      <c r="J24" s="118"/>
      <c r="K24" s="119" t="s">
        <v>359</v>
      </c>
      <c r="L24" s="120"/>
      <c r="M24" s="120" t="s">
        <v>284</v>
      </c>
      <c r="N24" s="10"/>
      <c r="O24" s="10"/>
      <c r="P24" s="116"/>
      <c r="Q24" s="116" t="s">
        <v>355</v>
      </c>
      <c r="R24" s="121"/>
      <c r="S24" s="121"/>
      <c r="T24" s="122"/>
      <c r="U24" s="123"/>
      <c r="V24" s="121"/>
      <c r="W24" s="121"/>
      <c r="X24" s="122"/>
      <c r="Y24" s="123"/>
      <c r="Z24" s="121"/>
      <c r="AA24" s="124"/>
      <c r="AB24" s="116"/>
      <c r="AC24" s="116"/>
      <c r="AD24" s="116"/>
      <c r="AE24" s="116"/>
      <c r="AF24" s="116"/>
      <c r="AG24" s="125"/>
      <c r="AH24" s="125"/>
      <c r="AI24" s="125"/>
      <c r="AJ24" s="125"/>
      <c r="AK24" s="125"/>
      <c r="AL24" s="125"/>
      <c r="AM24" s="125"/>
      <c r="AN24" s="125"/>
      <c r="AO24" s="125"/>
      <c r="AP24" s="125"/>
      <c r="AQ24" s="125"/>
      <c r="AR24" s="125"/>
      <c r="AS24" s="125"/>
      <c r="AT24" s="125"/>
      <c r="AU24" s="125"/>
      <c r="AV24" s="125"/>
      <c r="AW24" s="125"/>
      <c r="AX24" s="125"/>
      <c r="AY24" s="125"/>
      <c r="AZ24" s="125"/>
      <c r="BA24" s="125"/>
      <c r="BB24" s="125"/>
      <c r="BC24" s="125"/>
      <c r="BD24" s="125"/>
      <c r="BE24" s="126"/>
      <c r="BF24" s="126"/>
      <c r="BG24" s="125"/>
      <c r="BH24" s="125"/>
      <c r="BI24" s="118"/>
      <c r="BJ24" s="120"/>
      <c r="BK24" s="120"/>
      <c r="BL24" s="120"/>
      <c r="BM24" s="120"/>
      <c r="BN24" s="127"/>
      <c r="BO24" s="120"/>
      <c r="BP24" s="120"/>
      <c r="BQ24" s="120"/>
      <c r="BR24" s="120"/>
      <c r="BS24" s="127"/>
      <c r="BT24" s="120"/>
      <c r="BU24" s="120"/>
      <c r="BV24" s="120"/>
      <c r="BW24" s="120"/>
      <c r="BX24" s="127"/>
      <c r="BY24" s="120"/>
      <c r="BZ24" s="120"/>
      <c r="CA24" s="120"/>
      <c r="CB24" s="120"/>
      <c r="CC24" s="127"/>
      <c r="CD24" s="120"/>
      <c r="CE24" s="116"/>
    </row>
    <row r="25" spans="1:83" s="6" customFormat="1" ht="15.5" x14ac:dyDescent="0.35">
      <c r="A25" s="115">
        <v>14</v>
      </c>
      <c r="B25" s="128" t="str">
        <f>HYPERLINK("https://sitonline.vs.ch/environnement/eaux_superficielles/fr/#/?locale=fr&amp;prelevement=SEN-725&amp;scale=4500","SEN-725")</f>
        <v>SEN-725</v>
      </c>
      <c r="C25" s="116"/>
      <c r="D25" s="116"/>
      <c r="E25" s="117">
        <v>2629220</v>
      </c>
      <c r="F25" s="117"/>
      <c r="G25" s="117">
        <v>1124970</v>
      </c>
      <c r="H25" s="117"/>
      <c r="I25" s="117">
        <v>1381</v>
      </c>
      <c r="J25" s="118"/>
      <c r="K25" s="119" t="s">
        <v>354</v>
      </c>
      <c r="L25" s="120"/>
      <c r="M25" s="120" t="s">
        <v>284</v>
      </c>
      <c r="N25" s="10"/>
      <c r="O25" s="10"/>
      <c r="P25" s="116"/>
      <c r="Q25" s="116" t="s">
        <v>355</v>
      </c>
      <c r="R25" s="121"/>
      <c r="S25" s="121"/>
      <c r="T25" s="122"/>
      <c r="U25" s="123"/>
      <c r="V25" s="121"/>
      <c r="W25" s="121"/>
      <c r="X25" s="122"/>
      <c r="Y25" s="123"/>
      <c r="Z25" s="121"/>
      <c r="AA25" s="124"/>
      <c r="AB25" s="116"/>
      <c r="AC25" s="116"/>
      <c r="AD25" s="116"/>
      <c r="AE25" s="116"/>
      <c r="AF25" s="116"/>
      <c r="AG25" s="125"/>
      <c r="AH25" s="125"/>
      <c r="AI25" s="125"/>
      <c r="AJ25" s="125"/>
      <c r="AK25" s="125"/>
      <c r="AL25" s="125"/>
      <c r="AM25" s="125"/>
      <c r="AN25" s="125"/>
      <c r="AO25" s="125"/>
      <c r="AP25" s="125"/>
      <c r="AQ25" s="125"/>
      <c r="AR25" s="125"/>
      <c r="AS25" s="125"/>
      <c r="AT25" s="125"/>
      <c r="AU25" s="125"/>
      <c r="AV25" s="125"/>
      <c r="AW25" s="125"/>
      <c r="AX25" s="125"/>
      <c r="AY25" s="125"/>
      <c r="AZ25" s="125"/>
      <c r="BA25" s="125"/>
      <c r="BB25" s="125"/>
      <c r="BC25" s="125"/>
      <c r="BD25" s="125"/>
      <c r="BE25" s="126"/>
      <c r="BF25" s="126"/>
      <c r="BG25" s="125"/>
      <c r="BH25" s="125"/>
      <c r="BI25" s="118"/>
      <c r="BJ25" s="120"/>
      <c r="BK25" s="120"/>
      <c r="BL25" s="120"/>
      <c r="BM25" s="120"/>
      <c r="BN25" s="127"/>
      <c r="BO25" s="120"/>
      <c r="BP25" s="120"/>
      <c r="BQ25" s="120"/>
      <c r="BR25" s="120"/>
      <c r="BS25" s="127"/>
      <c r="BT25" s="120"/>
      <c r="BU25" s="120"/>
      <c r="BV25" s="120"/>
      <c r="BW25" s="120"/>
      <c r="BX25" s="127"/>
      <c r="BY25" s="120"/>
      <c r="BZ25" s="120"/>
      <c r="CA25" s="120"/>
      <c r="CB25" s="120"/>
      <c r="CC25" s="127"/>
      <c r="CD25" s="120"/>
      <c r="CE25" s="116"/>
    </row>
    <row r="26" spans="1:83" s="6" customFormat="1" ht="15.5" x14ac:dyDescent="0.35">
      <c r="A26" s="115">
        <v>15</v>
      </c>
      <c r="B26" s="128" t="str">
        <f>HYPERLINK("https://sitonline.vs.ch/environnement/eaux_superficielles/fr/#/?locale=fr&amp;prelevement=SEN-726&amp;scale=4500","SEN-726")</f>
        <v>SEN-726</v>
      </c>
      <c r="C26" s="116"/>
      <c r="D26" s="116"/>
      <c r="E26" s="117">
        <v>2629445</v>
      </c>
      <c r="F26" s="117"/>
      <c r="G26" s="117">
        <v>1125060</v>
      </c>
      <c r="H26" s="117"/>
      <c r="I26" s="117">
        <v>1435</v>
      </c>
      <c r="J26" s="118"/>
      <c r="K26" s="119" t="s">
        <v>356</v>
      </c>
      <c r="L26" s="120"/>
      <c r="M26" s="120" t="s">
        <v>284</v>
      </c>
      <c r="N26" s="10"/>
      <c r="O26" s="10"/>
      <c r="P26" s="116"/>
      <c r="Q26" s="116" t="s">
        <v>355</v>
      </c>
      <c r="R26" s="121"/>
      <c r="S26" s="121"/>
      <c r="T26" s="122"/>
      <c r="U26" s="123"/>
      <c r="V26" s="121"/>
      <c r="W26" s="121"/>
      <c r="X26" s="122"/>
      <c r="Y26" s="123"/>
      <c r="Z26" s="121"/>
      <c r="AA26" s="124"/>
      <c r="AB26" s="116"/>
      <c r="AC26" s="116"/>
      <c r="AD26" s="116"/>
      <c r="AE26" s="116"/>
      <c r="AF26" s="116"/>
      <c r="AG26" s="125"/>
      <c r="AH26" s="125"/>
      <c r="AI26" s="125"/>
      <c r="AJ26" s="125"/>
      <c r="AK26" s="125"/>
      <c r="AL26" s="125"/>
      <c r="AM26" s="125"/>
      <c r="AN26" s="125"/>
      <c r="AO26" s="125"/>
      <c r="AP26" s="125"/>
      <c r="AQ26" s="125"/>
      <c r="AR26" s="125"/>
      <c r="AS26" s="125"/>
      <c r="AT26" s="125"/>
      <c r="AU26" s="125"/>
      <c r="AV26" s="125"/>
      <c r="AW26" s="125"/>
      <c r="AX26" s="125"/>
      <c r="AY26" s="125"/>
      <c r="AZ26" s="125"/>
      <c r="BA26" s="125"/>
      <c r="BB26" s="125"/>
      <c r="BC26" s="125"/>
      <c r="BD26" s="125"/>
      <c r="BE26" s="126"/>
      <c r="BF26" s="126"/>
      <c r="BG26" s="125"/>
      <c r="BH26" s="125"/>
      <c r="BI26" s="118"/>
      <c r="BJ26" s="120"/>
      <c r="BK26" s="120"/>
      <c r="BL26" s="120"/>
      <c r="BM26" s="120"/>
      <c r="BN26" s="127"/>
      <c r="BO26" s="120"/>
      <c r="BP26" s="120"/>
      <c r="BQ26" s="120"/>
      <c r="BR26" s="120"/>
      <c r="BS26" s="127"/>
      <c r="BT26" s="120"/>
      <c r="BU26" s="120"/>
      <c r="BV26" s="120"/>
      <c r="BW26" s="120"/>
      <c r="BX26" s="127"/>
      <c r="BY26" s="120"/>
      <c r="BZ26" s="120"/>
      <c r="CA26" s="120"/>
      <c r="CB26" s="120"/>
      <c r="CC26" s="127"/>
      <c r="CD26" s="120"/>
      <c r="CE26" s="116"/>
    </row>
    <row r="27" spans="1:83" s="6" customFormat="1" ht="15.5" x14ac:dyDescent="0.35">
      <c r="A27" s="115">
        <v>16</v>
      </c>
      <c r="B27" s="128" t="str">
        <f>HYPERLINK("https://sitonline.vs.ch/environnement/eaux_superficielles/fr/#/?locale=fr&amp;prelevement=SEN-727&amp;scale=4500","SEN-727")</f>
        <v>SEN-727</v>
      </c>
      <c r="C27" s="116"/>
      <c r="D27" s="116"/>
      <c r="E27" s="117">
        <v>2629615</v>
      </c>
      <c r="F27" s="117"/>
      <c r="G27" s="117">
        <v>1124095</v>
      </c>
      <c r="H27" s="117"/>
      <c r="I27" s="117">
        <v>1605</v>
      </c>
      <c r="J27" s="118"/>
      <c r="K27" s="119" t="s">
        <v>354</v>
      </c>
      <c r="L27" s="120"/>
      <c r="M27" s="120" t="s">
        <v>284</v>
      </c>
      <c r="N27" s="10"/>
      <c r="O27" s="10"/>
      <c r="P27" s="116"/>
      <c r="Q27" s="116" t="s">
        <v>355</v>
      </c>
      <c r="R27" s="121"/>
      <c r="S27" s="121"/>
      <c r="T27" s="122"/>
      <c r="U27" s="123"/>
      <c r="V27" s="121"/>
      <c r="W27" s="121"/>
      <c r="X27" s="122"/>
      <c r="Y27" s="123"/>
      <c r="Z27" s="121"/>
      <c r="AA27" s="124"/>
      <c r="AB27" s="116"/>
      <c r="AC27" s="116"/>
      <c r="AD27" s="116"/>
      <c r="AE27" s="116"/>
      <c r="AF27" s="116"/>
      <c r="AG27" s="125"/>
      <c r="AH27" s="125"/>
      <c r="AI27" s="125"/>
      <c r="AJ27" s="125"/>
      <c r="AK27" s="125"/>
      <c r="AL27" s="125"/>
      <c r="AM27" s="125"/>
      <c r="AN27" s="125"/>
      <c r="AO27" s="125"/>
      <c r="AP27" s="125"/>
      <c r="AQ27" s="125"/>
      <c r="AR27" s="125"/>
      <c r="AS27" s="125"/>
      <c r="AT27" s="125"/>
      <c r="AU27" s="125"/>
      <c r="AV27" s="125"/>
      <c r="AW27" s="125"/>
      <c r="AX27" s="125"/>
      <c r="AY27" s="125"/>
      <c r="AZ27" s="125"/>
      <c r="BA27" s="125"/>
      <c r="BB27" s="125"/>
      <c r="BC27" s="125"/>
      <c r="BD27" s="125"/>
      <c r="BE27" s="126"/>
      <c r="BF27" s="126"/>
      <c r="BG27" s="125"/>
      <c r="BH27" s="125"/>
      <c r="BI27" s="118"/>
      <c r="BJ27" s="120"/>
      <c r="BK27" s="120"/>
      <c r="BL27" s="120"/>
      <c r="BM27" s="120"/>
      <c r="BN27" s="127"/>
      <c r="BO27" s="120"/>
      <c r="BP27" s="120"/>
      <c r="BQ27" s="120"/>
      <c r="BR27" s="120"/>
      <c r="BS27" s="127"/>
      <c r="BT27" s="120"/>
      <c r="BU27" s="120"/>
      <c r="BV27" s="120"/>
      <c r="BW27" s="120"/>
      <c r="BX27" s="127"/>
      <c r="BY27" s="120"/>
      <c r="BZ27" s="120"/>
      <c r="CA27" s="120"/>
      <c r="CB27" s="120"/>
      <c r="CC27" s="127"/>
      <c r="CD27" s="120"/>
      <c r="CE27" s="116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A1:D4"/>
    <mergeCell ref="E1:I1"/>
    <mergeCell ref="K1:O1"/>
    <mergeCell ref="F2:I2"/>
    <mergeCell ref="F3:I3"/>
    <mergeCell ref="F4:I4"/>
    <mergeCell ref="L2:N2"/>
    <mergeCell ref="L3:M3"/>
  </mergeCells>
  <dataValidations count="8">
    <dataValidation type="list" allowBlank="1" showInputMessage="1" showErrorMessage="1" sqref="L12:L27">
      <formula1>"Mit ständiger Wasserführung,Keine ständiger Wasserführung"</formula1>
    </dataValidation>
    <dataValidation type="list" allowBlank="1" showInputMessage="1" showErrorMessage="1" sqref="P12:P27">
      <formula1>"Bestehend,Ausser Betrieb"</formula1>
    </dataValidation>
    <dataValidation type="list" allowBlank="1" showInputMessage="1" showErrorMessage="1" sqref="R12:R27">
      <formula1>"Bewilligung,Konzession,Andere"</formula1>
    </dataValidation>
    <dataValidation type="list" allowBlank="1" showInputMessage="1" showErrorMessage="1" sqref="W12:W27">
      <formula1>"Vorhanden,Nicht vorhanden"</formula1>
    </dataValidation>
    <dataValidation type="list" allowBlank="1" showInputMessage="1" showErrorMessage="1" sqref="AB12:AB27">
      <formula1>"In einem Gewässerlauf,In einem See,Im Grundwasser (Quelle/Grundwasserleiter)"</formula1>
    </dataValidation>
    <dataValidation type="list" allowBlank="1" showInputMessage="1" showErrorMessage="1" sqref="AC12:AC27">
      <formula1>"Mit Regulierung,Ohne Regulierung,Stausee,Pumpen,Andere (bitte angeben)"</formula1>
    </dataValidation>
    <dataValidation type="list" allowBlank="1" showInputMessage="1" showErrorMessage="1" sqref="BK12:BK27 BP12:BP27 BU12:BU27 BZ12:BZ27">
      <formula1>"Ja,Nein"</formula1>
    </dataValidation>
    <dataValidation type="list" allowBlank="1" showInputMessage="1" showErrorMessage="1" sqref="N12:N27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Helene BOURGEOIS</cp:lastModifiedBy>
  <cp:lastPrinted>2023-09-20T06:51:47Z</cp:lastPrinted>
  <dcterms:created xsi:type="dcterms:W3CDTF">2023-04-18T09:22:21Z</dcterms:created>
  <dcterms:modified xsi:type="dcterms:W3CDTF">2023-10-16T09:28:24Z</dcterms:modified>
</cp:coreProperties>
</file>