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fra.vs.ch\dfs\SPE-DUS\Section_EAUX\2_Eaux de surface\STEP\Financement de l'assainissement\4. Bureau ing\Integralia\Directive - Version approuvée par CE 20211124 - Annexe 2 màj avec MCH2\"/>
    </mc:Choice>
  </mc:AlternateContent>
  <bookViews>
    <workbookView xWindow="-120" yWindow="-120" windowWidth="29040" windowHeight="15840"/>
  </bookViews>
  <sheets>
    <sheet name="FR" sheetId="2" r:id="rId1"/>
    <sheet name="DE" sheetId="1" r:id="rId2"/>
  </sheets>
  <definedNames>
    <definedName name="_xlnm.Print_Titles" localSheetId="1">DE!$1:$4</definedName>
    <definedName name="_xlnm.Print_Titles" localSheetId="0">FR!$1:$4</definedName>
    <definedName name="_xlnm.Print_Area" localSheetId="1">DE!$A:$I</definedName>
    <definedName name="_xlnm.Print_Area" localSheetId="0">FR!$A:$I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F90" i="1" l="1"/>
  <c r="F83" i="1"/>
  <c r="F71" i="1"/>
  <c r="F90" i="2"/>
  <c r="F83" i="2"/>
  <c r="F71" i="2"/>
  <c r="C99" i="2" l="1"/>
  <c r="F82" i="2"/>
  <c r="F81" i="2"/>
  <c r="F80" i="2"/>
  <c r="F79" i="2"/>
  <c r="F78" i="2"/>
  <c r="F77" i="2"/>
  <c r="F76" i="2"/>
  <c r="F75" i="2"/>
  <c r="F74" i="2"/>
  <c r="F70" i="2"/>
  <c r="F69" i="2"/>
  <c r="F68" i="2"/>
  <c r="F67" i="2"/>
  <c r="F66" i="2"/>
  <c r="F65" i="2"/>
  <c r="F64" i="2"/>
  <c r="F63" i="2"/>
  <c r="F62" i="2"/>
  <c r="F49" i="2"/>
  <c r="F48" i="2"/>
  <c r="F47" i="2"/>
  <c r="F46" i="2"/>
  <c r="F45" i="2"/>
  <c r="F44" i="2"/>
  <c r="F41" i="2"/>
  <c r="F40" i="2"/>
  <c r="F39" i="2"/>
  <c r="F38" i="2"/>
  <c r="F37" i="2"/>
  <c r="F36" i="2"/>
  <c r="E25" i="2"/>
  <c r="E24" i="2"/>
  <c r="E23" i="2"/>
  <c r="D21" i="2"/>
  <c r="D26" i="2" s="1"/>
  <c r="C21" i="2"/>
  <c r="C26" i="2" s="1"/>
  <c r="B21" i="2"/>
  <c r="B26" i="2" s="1"/>
  <c r="D19" i="2"/>
  <c r="C19" i="2"/>
  <c r="B19" i="2"/>
  <c r="E17" i="2"/>
  <c r="E16" i="2"/>
  <c r="E15" i="2"/>
  <c r="E14" i="2"/>
  <c r="E13" i="2"/>
  <c r="E12" i="2"/>
  <c r="E11" i="2"/>
  <c r="E9" i="2"/>
  <c r="C7" i="2"/>
  <c r="F27" i="2" l="1"/>
  <c r="F53" i="2" s="1"/>
  <c r="F84" i="2"/>
  <c r="F50" i="2"/>
  <c r="E19" i="2"/>
  <c r="F28" i="2" s="1"/>
  <c r="F54" i="2" s="1"/>
  <c r="F55" i="2" s="1"/>
  <c r="F87" i="2" s="1"/>
  <c r="E21" i="2"/>
  <c r="F91" i="2" l="1"/>
  <c r="F96" i="2" s="1"/>
  <c r="F99" i="2"/>
  <c r="F102" i="2" s="1"/>
  <c r="F98" i="2"/>
  <c r="F104" i="2" l="1"/>
  <c r="C104" i="2"/>
  <c r="C103" i="2"/>
  <c r="E15" i="1" l="1"/>
  <c r="D19" i="1"/>
  <c r="C19" i="1"/>
  <c r="B19" i="1"/>
  <c r="C7" i="1" l="1"/>
  <c r="B7" i="1" s="1"/>
  <c r="E11" i="1"/>
  <c r="C99" i="1" l="1"/>
  <c r="F74" i="1"/>
  <c r="F62" i="1"/>
  <c r="F36" i="1"/>
  <c r="E25" i="1" l="1"/>
  <c r="E24" i="1"/>
  <c r="E23" i="1"/>
  <c r="D21" i="1"/>
  <c r="D26" i="1" s="1"/>
  <c r="C21" i="1"/>
  <c r="C26" i="1" s="1"/>
  <c r="B21" i="1"/>
  <c r="E21" i="1" l="1"/>
  <c r="B26" i="1"/>
  <c r="E17" i="1"/>
  <c r="E16" i="1"/>
  <c r="E14" i="1"/>
  <c r="E13" i="1"/>
  <c r="F82" i="1"/>
  <c r="E19" i="1"/>
  <c r="F28" i="1" s="1"/>
  <c r="F37" i="1" l="1"/>
  <c r="F38" i="1"/>
  <c r="F39" i="1"/>
  <c r="F40" i="1"/>
  <c r="F41" i="1"/>
  <c r="F44" i="1"/>
  <c r="F45" i="1"/>
  <c r="F46" i="1"/>
  <c r="F47" i="1"/>
  <c r="F48" i="1"/>
  <c r="F49" i="1"/>
  <c r="F80" i="1"/>
  <c r="F81" i="1"/>
  <c r="F79" i="1"/>
  <c r="F78" i="1"/>
  <c r="F77" i="1"/>
  <c r="F75" i="1"/>
  <c r="F76" i="1"/>
  <c r="F70" i="1"/>
  <c r="F64" i="1"/>
  <c r="F63" i="1"/>
  <c r="F65" i="1"/>
  <c r="F66" i="1"/>
  <c r="F67" i="1"/>
  <c r="F69" i="1"/>
  <c r="F68" i="1"/>
  <c r="E9" i="1"/>
  <c r="E12" i="1"/>
  <c r="F27" i="1" s="1"/>
  <c r="F53" i="1" s="1"/>
  <c r="F84" i="1" l="1"/>
  <c r="F50" i="1"/>
  <c r="F54" i="1"/>
  <c r="F55" i="1" l="1"/>
  <c r="F87" i="1" s="1"/>
  <c r="F91" i="1" l="1"/>
  <c r="F96" i="1" s="1"/>
  <c r="F99" i="1" l="1"/>
  <c r="F102" i="1" s="1"/>
  <c r="F98" i="1"/>
  <c r="C103" i="1" l="1"/>
  <c r="F104" i="1"/>
  <c r="C104" i="1"/>
</calcChain>
</file>

<file path=xl/sharedStrings.xml><?xml version="1.0" encoding="utf-8"?>
<sst xmlns="http://schemas.openxmlformats.org/spreadsheetml/2006/main" count="286" uniqueCount="213">
  <si>
    <t>[CHF]</t>
  </si>
  <si>
    <t>[%]</t>
  </si>
  <si>
    <t>CHF/an</t>
  </si>
  <si>
    <t>investissements planifiés sur les 6 à 10 prochaines années:</t>
  </si>
  <si>
    <t>CHF/m3</t>
  </si>
  <si>
    <t>m3:</t>
  </si>
  <si>
    <t>Durchschnitt</t>
  </si>
  <si>
    <t>[CHF/Jahr]</t>
  </si>
  <si>
    <t>Total</t>
  </si>
  <si>
    <t>Jahr</t>
  </si>
  <si>
    <t>3 Jahre</t>
  </si>
  <si>
    <t>aufgeteilt in:</t>
  </si>
  <si>
    <t>Kosten gem. Buchhaltung</t>
  </si>
  <si>
    <t>ergibt:</t>
  </si>
  <si>
    <t>wirkliche Kosten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</si>
  <si>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 Die zu erfassenden Daten sind </t>
    </r>
    <r>
      <rPr>
        <b/>
        <sz val="11"/>
        <color rgb="FFFF6600"/>
        <rFont val="Arial Narrow"/>
        <family val="2"/>
      </rPr>
      <t>orange</t>
    </r>
    <r>
      <rPr>
        <i/>
        <sz val="11"/>
        <rFont val="Arial Narrow"/>
        <family val="2"/>
      </rPr>
      <t xml:space="preserve"> markiert</t>
    </r>
  </si>
  <si>
    <r>
      <rPr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Die zu erfassenden Daten </t>
    </r>
    <r>
      <rPr>
        <i/>
        <sz val="11"/>
        <rFont val="Arial Narrow"/>
        <family val="2"/>
      </rPr>
      <t xml:space="preserve">sind </t>
    </r>
    <r>
      <rPr>
        <b/>
        <sz val="11"/>
        <color rgb="FFFF0000"/>
        <rFont val="Arial Narrow"/>
        <family val="2"/>
      </rPr>
      <t>rot</t>
    </r>
    <r>
      <rPr>
        <i/>
        <sz val="11"/>
        <color theme="1"/>
        <rFont val="Arial Narrow"/>
        <family val="2"/>
      </rPr>
      <t xml:space="preserve"> markiert. </t>
    </r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</si>
  <si>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Die zu erfassenden Daten sind</t>
    </r>
    <r>
      <rPr>
        <b/>
        <sz val="11"/>
        <color rgb="FF00B050"/>
        <rFont val="Arial Narrow"/>
        <family val="2"/>
      </rPr>
      <t xml:space="preserve"> grün </t>
    </r>
    <r>
      <rPr>
        <sz val="11"/>
        <rFont val="Arial Narrow"/>
        <family val="2"/>
      </rPr>
      <t>markiert</t>
    </r>
  </si>
  <si>
    <t xml:space="preserve">     Gemeinde-ARA</t>
  </si>
  <si>
    <t xml:space="preserve">     Sonderbauwerke des Gemeinde-Kanalisationsnetzes</t>
  </si>
  <si>
    <t>technische Lebensdauer</t>
  </si>
  <si>
    <t>[Jahre]</t>
  </si>
  <si>
    <t>anrechen-barer Anteil</t>
  </si>
  <si>
    <t>Gemeinde-Anteil (Verteil-schlüssel)</t>
  </si>
  <si>
    <t>kalkulatori-sche Ab-schreibung</t>
  </si>
  <si>
    <t xml:space="preserve">     Gemeinde-Kanalisationsnetz (exkl. Sonderbauwerke)</t>
  </si>
  <si>
    <r>
      <t xml:space="preserve">Gesamte kalkulatorische Abschreibungen der heutigen Anlagen </t>
    </r>
    <r>
      <rPr>
        <i/>
        <sz val="11"/>
        <color theme="1"/>
        <rFont val="Arial Narrow"/>
        <family val="2"/>
      </rPr>
      <t>[zu vergleichen mit Titel A) von ANHANG 3]</t>
    </r>
  </si>
  <si>
    <t>CHF/Jahr</t>
  </si>
  <si>
    <t>Gesamttotal der wirklichen Kosten heute</t>
  </si>
  <si>
    <t>Berechnung aufgrund der Wiederbeschaffungswerte:</t>
  </si>
  <si>
    <t>Wirkliche und geplante Kosten</t>
  </si>
  <si>
    <t>Berechnung der kalkulatorischen Abschreibung der wertvermehrenden geplanten Investitionen:</t>
  </si>
  <si>
    <t>Über die nächsten 5 Jahre geplante Investitionen:</t>
  </si>
  <si>
    <t>Wert-vermehrende Investition:</t>
  </si>
  <si>
    <t xml:space="preserve">     Ausbau und Modernisierung der Gemeinde-ARA</t>
  </si>
  <si>
    <t xml:space="preserve">     Modernisiertes od. neues Gemeinde-Sonderbauwerk</t>
  </si>
  <si>
    <t xml:space="preserve">     Anschlusskanalisation der Gemeinde an andere ARA</t>
  </si>
  <si>
    <t xml:space="preserve">     Trennsystem-Mehrwert des Gemeinde-Kanalnetzes </t>
  </si>
  <si>
    <t xml:space="preserve">     Erweiterung des Gemeinde-Kanalisationsnetzes</t>
  </si>
  <si>
    <t xml:space="preserve">     Erweiterung des Zweckverbands-Kanalisationsnetzes</t>
  </si>
  <si>
    <r>
      <t xml:space="preserve">      Erhöhung</t>
    </r>
    <r>
      <rPr>
        <sz val="11"/>
        <color theme="1"/>
        <rFont val="Arial Narrow"/>
        <family val="2"/>
      </rPr>
      <t xml:space="preserve"> der Betriebskosten der Gemeinde:</t>
    </r>
  </si>
  <si>
    <r>
      <t xml:space="preserve">     Erhöhung </t>
    </r>
    <r>
      <rPr>
        <sz val="11"/>
        <color theme="1"/>
        <rFont val="Arial Narrow"/>
        <family val="2"/>
      </rPr>
      <t>der Betriebskosten des Zweckverbands:</t>
    </r>
  </si>
  <si>
    <t>Anteil der Gemeinde &gt;</t>
  </si>
  <si>
    <t>Total:</t>
  </si>
  <si>
    <t>Gesamttotal der wirklichen und der geplanten Kosten</t>
  </si>
  <si>
    <t>Berechnung der jährlichen Gebühren</t>
  </si>
  <si>
    <r>
      <t xml:space="preserve">       Verteilung zwischen</t>
    </r>
    <r>
      <rPr>
        <b/>
        <sz val="11"/>
        <color theme="1"/>
        <rFont val="Arial Narrow"/>
        <family val="2"/>
      </rPr>
      <t xml:space="preserve"> jährlicher Grundgebühr</t>
    </r>
    <r>
      <rPr>
        <sz val="11"/>
        <color theme="1"/>
        <rFont val="Arial Narrow"/>
        <family val="2"/>
      </rPr>
      <t xml:space="preserve"> (emp-</t>
    </r>
  </si>
  <si>
    <r>
      <t xml:space="preserve">fohlen = 50-70%) und </t>
    </r>
    <r>
      <rPr>
        <b/>
        <sz val="11"/>
        <color theme="1"/>
        <rFont val="Arial Narrow"/>
        <family val="2"/>
      </rPr>
      <t>Mengengebühr</t>
    </r>
    <r>
      <rPr>
        <sz val="11"/>
        <color theme="1"/>
        <rFont val="Arial Narrow"/>
        <family val="2"/>
      </rPr>
      <t xml:space="preserve"> (empf.= 30-50%)</t>
    </r>
  </si>
  <si>
    <t>Grundgebühr</t>
  </si>
  <si>
    <t>Mengengeb.</t>
  </si>
  <si>
    <t>resultierender m3-Preis</t>
  </si>
  <si>
    <t xml:space="preserve">     Zu verrechnender m3-Preis für 1. Gültigkeitsjahr des Reglementes:</t>
  </si>
  <si>
    <t>Mini (75%)</t>
  </si>
  <si>
    <t>Maxi (125%)</t>
  </si>
  <si>
    <t xml:space="preserve">      Im Reglement aufzunehmende m3-Preis-Bandbreite</t>
  </si>
  <si>
    <t>Coûts historiques selon comptes communaux et intercommunaux (pas adaptés pour fixer les taxes) =</t>
  </si>
  <si>
    <t>Coûts selon comptabilité</t>
  </si>
  <si>
    <r>
      <rPr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Les données à introduire sont </t>
    </r>
    <r>
      <rPr>
        <b/>
        <sz val="11"/>
        <color rgb="FFFF0000"/>
        <rFont val="Arial Narrow"/>
        <family val="2"/>
      </rPr>
      <t>en rouge</t>
    </r>
  </si>
  <si>
    <t>année</t>
  </si>
  <si>
    <t>moyenne</t>
  </si>
  <si>
    <t>total</t>
  </si>
  <si>
    <t>sur les 3 ans</t>
  </si>
  <si>
    <t>Coûts des installations communales:</t>
  </si>
  <si>
    <t>[CHF/an]</t>
  </si>
  <si>
    <r>
      <t>sous déduction ( ̶  ) de ou avec ajout (</t>
    </r>
    <r>
      <rPr>
        <i/>
        <sz val="12"/>
        <color theme="1"/>
        <rFont val="Arial Narrow"/>
        <family val="2"/>
      </rPr>
      <t>+</t>
    </r>
    <r>
      <rPr>
        <i/>
        <sz val="11"/>
        <color theme="1"/>
        <rFont val="Arial Narrow"/>
        <family val="2"/>
      </rPr>
      <t>) de:</t>
    </r>
  </si>
  <si>
    <t>ce qui donne:</t>
  </si>
  <si>
    <t xml:space="preserve">     coûts d'exploitation des installations communales</t>
  </si>
  <si>
    <t>Part communale à l'association intercommunale:</t>
  </si>
  <si>
    <t>qui se décompose en:</t>
  </si>
  <si>
    <t xml:space="preserve">           part com. aux amortissements de l'association</t>
  </si>
  <si>
    <t xml:space="preserve">     part com. aux intérêts passifs de l'association</t>
  </si>
  <si>
    <t xml:space="preserve">     solde = part com. aux coûts d'exploitation intercom.</t>
  </si>
  <si>
    <r>
      <t xml:space="preserve">total des intérêts passifs communaux et intercommunaux </t>
    </r>
    <r>
      <rPr>
        <sz val="11"/>
        <color theme="1"/>
        <rFont val="Arial Narrow"/>
        <family val="2"/>
      </rPr>
      <t>(utilisés dans la suite du calcul)</t>
    </r>
  </si>
  <si>
    <r>
      <t xml:space="preserve">total des coûts d'exploitation des installations communales et intercommunales </t>
    </r>
    <r>
      <rPr>
        <sz val="11"/>
        <color theme="1"/>
        <rFont val="Arial Narrow"/>
        <family val="2"/>
      </rPr>
      <t>(utilisés dans la suite du calcul)</t>
    </r>
  </si>
  <si>
    <t>Coûts acceptés par la surveillance des prix comme conduisant à des taxes globalement non abusives =</t>
  </si>
  <si>
    <t>Coûts réels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</si>
  <si>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FF6600"/>
        <rFont val="Arial Narrow"/>
        <family val="2"/>
      </rPr>
      <t>en orange</t>
    </r>
  </si>
  <si>
    <t>durée de vie technique</t>
  </si>
  <si>
    <t>part pouvant être prise en considération</t>
  </si>
  <si>
    <r>
      <t>part de la commune (</t>
    </r>
    <r>
      <rPr>
        <sz val="11"/>
        <color rgb="FFFF0000"/>
        <rFont val="Arial Narrow"/>
        <family val="2"/>
      </rPr>
      <t>clé de répartition</t>
    </r>
    <r>
      <rPr>
        <sz val="11"/>
        <color theme="1"/>
        <rFont val="Arial Narrow"/>
        <family val="2"/>
      </rPr>
      <t>)</t>
    </r>
  </si>
  <si>
    <t>amortisse-ment calculatoire</t>
  </si>
  <si>
    <r>
      <t>Amortissement calculatoire basé sur les valeurs historiques ou la valeur économique de remplac.</t>
    </r>
    <r>
      <rPr>
        <b/>
        <vertAlign val="superscript"/>
        <sz val="11"/>
        <color theme="1"/>
        <rFont val="Arial Narrow"/>
        <family val="2"/>
      </rPr>
      <t>t</t>
    </r>
    <r>
      <rPr>
        <b/>
        <sz val="11"/>
        <color theme="1"/>
        <rFont val="Arial Narrow"/>
        <family val="2"/>
      </rPr>
      <t>:</t>
    </r>
  </si>
  <si>
    <t>valeur considérée</t>
  </si>
  <si>
    <t>Calcul selon les valeurs historiques :</t>
  </si>
  <si>
    <t>[années]</t>
  </si>
  <si>
    <t xml:space="preserve">     STEP communale</t>
  </si>
  <si>
    <t xml:space="preserve">     ouvrages spéciaux du réseau communal</t>
  </si>
  <si>
    <t xml:space="preserve">     réseau communal (hors ouvrages spéciaux)</t>
  </si>
  <si>
    <t xml:space="preserve">     STEP intercommunale</t>
  </si>
  <si>
    <t xml:space="preserve">     ouvrages spéciaux du réseau intercommunal</t>
  </si>
  <si>
    <t xml:space="preserve">     réseau intercommunal (hors ouvrages spéciaux)</t>
  </si>
  <si>
    <t>Calcul selon la valeur économique de remplacement :</t>
  </si>
  <si>
    <r>
      <t>total des amortissements calculatoires des installations existantes</t>
    </r>
    <r>
      <rPr>
        <i/>
        <sz val="11"/>
        <color theme="1"/>
        <rFont val="Arial Narrow"/>
        <family val="2"/>
      </rPr>
      <t xml:space="preserve"> [à comparer avec le titre A) de l'annexe 3]</t>
    </r>
  </si>
  <si>
    <t>auquel il faut ajouter, selon les coûts basés sur la comptabilité (encadré rouge ci-dessus):</t>
  </si>
  <si>
    <t>total des intérêts passifs communaux et intercommunaux</t>
  </si>
  <si>
    <r>
      <t>total coûts d'exploitation, installations communales et intercommunales</t>
    </r>
    <r>
      <rPr>
        <i/>
        <sz val="11"/>
        <color theme="1"/>
        <rFont val="Arial Narrow"/>
        <family val="2"/>
      </rPr>
      <t xml:space="preserve"> [à comparer avec titre B) annexe 3]</t>
    </r>
  </si>
  <si>
    <t>total des coûts réels actuels</t>
  </si>
  <si>
    <t>Coûts réels et planifiés qui doivent être couverts par les taxes annuelles =</t>
  </si>
  <si>
    <t>Coûts réels et planifiés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</si>
  <si>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00B050"/>
        <rFont val="Arial Narrow"/>
        <family val="2"/>
      </rPr>
      <t>en vert</t>
    </r>
  </si>
  <si>
    <t>durée de vie technique:</t>
  </si>
  <si>
    <t>Amortisse-ment calculatoire</t>
  </si>
  <si>
    <t>Calcul de l'amortissement calculatoire des inves-tissements planifiés qui augmenteront la v.é.r.:</t>
  </si>
  <si>
    <t>augmentation de la v.é.r.:</t>
  </si>
  <si>
    <t>investissements planifiés sur les 5 prochaines années:</t>
  </si>
  <si>
    <t xml:space="preserve">     extension et modernisation de la STEP communale</t>
  </si>
  <si>
    <t xml:space="preserve">     modernisation ou nouvel ouvrage spécial communal</t>
  </si>
  <si>
    <t xml:space="preserve">     canalis. communale de raccordement à autre STEP</t>
  </si>
  <si>
    <t xml:space="preserve">     plus-value de mise en séparatif du réseau communal</t>
  </si>
  <si>
    <t xml:space="preserve">     extension du réseau communal</t>
  </si>
  <si>
    <t xml:space="preserve">     extension et modernisation STEP  intercommunale</t>
  </si>
  <si>
    <t xml:space="preserve">     modernisation ou nouvel ouvrage spécial intercom.</t>
  </si>
  <si>
    <t xml:space="preserve">     canalis. intercom. de raccordement à une autre STEP</t>
  </si>
  <si>
    <t xml:space="preserve">     extension du réseau intercommunal</t>
  </si>
  <si>
    <t>total des amortissements calculatoires des investissements planifiés entrant en considération:</t>
  </si>
  <si>
    <t>auquel il faut ajouter, selon les coûts réels (encadré orange ci-dessus):</t>
  </si>
  <si>
    <t>et l'adaptation des frais d'exploitation liés aux exigences règlementaires et techniques, cas échéant (à justifier dans un rapport séparé):</t>
  </si>
  <si>
    <r>
      <t xml:space="preserve">      augmentation</t>
    </r>
    <r>
      <rPr>
        <sz val="11"/>
        <color theme="1"/>
        <rFont val="Arial Narrow"/>
        <family val="2"/>
      </rPr>
      <t xml:space="preserve"> coûts d'exploitation de la commune:</t>
    </r>
  </si>
  <si>
    <t>part de la commune &gt;</t>
  </si>
  <si>
    <r>
      <t xml:space="preserve">      augmentation </t>
    </r>
    <r>
      <rPr>
        <sz val="11"/>
        <color theme="1"/>
        <rFont val="Arial Narrow"/>
        <family val="2"/>
      </rPr>
      <t>coûts d'exploitation de l'association:</t>
    </r>
  </si>
  <si>
    <t>total:</t>
  </si>
  <si>
    <t>total des coûts réels et planifiés</t>
  </si>
  <si>
    <t>Calcul des taxes annuelles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</si>
  <si>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>Les données à introduire sont</t>
    </r>
    <r>
      <rPr>
        <sz val="11"/>
        <color theme="1"/>
        <rFont val="Arial Narrow"/>
        <family val="2"/>
      </rPr>
      <t xml:space="preserve"> </t>
    </r>
    <r>
      <rPr>
        <b/>
        <sz val="11"/>
        <color rgb="FF00B0F0"/>
        <rFont val="Arial Narrow"/>
        <family val="2"/>
      </rPr>
      <t>en bleu</t>
    </r>
  </si>
  <si>
    <t>coûts annuels à couvrir = revenu des taxes annuelles à générer (encadré vert ci-dessus)</t>
  </si>
  <si>
    <r>
      <t>Répartition prévue entre</t>
    </r>
    <r>
      <rPr>
        <b/>
        <sz val="11"/>
        <color theme="1"/>
        <rFont val="Arial Narrow"/>
        <family val="2"/>
      </rPr>
      <t xml:space="preserve"> taxes de base</t>
    </r>
    <r>
      <rPr>
        <sz val="11"/>
        <color theme="1"/>
        <rFont val="Arial Narrow"/>
        <family val="2"/>
      </rPr>
      <t xml:space="preserve"> (recomman- </t>
    </r>
  </si>
  <si>
    <t>taxes de base:</t>
  </si>
  <si>
    <t>revenu annuel nécessaire:</t>
  </si>
  <si>
    <r>
      <t xml:space="preserve">dé = 50-70%) et </t>
    </r>
    <r>
      <rPr>
        <b/>
        <sz val="11"/>
        <color theme="1"/>
        <rFont val="Arial Narrow"/>
        <family val="2"/>
      </rPr>
      <t>taxe variable</t>
    </r>
    <r>
      <rPr>
        <sz val="11"/>
        <color theme="1"/>
        <rFont val="Arial Narrow"/>
        <family val="2"/>
      </rPr>
      <t xml:space="preserve"> (recommandé= 30-50%)</t>
    </r>
  </si>
  <si>
    <t>taxe variable:</t>
  </si>
  <si>
    <r>
      <rPr>
        <b/>
        <sz val="11"/>
        <color theme="1"/>
        <rFont val="Arial Narrow"/>
        <family val="2"/>
      </rPr>
      <t>Taxe variable</t>
    </r>
    <r>
      <rPr>
        <sz val="11"/>
        <color theme="1"/>
        <rFont val="Arial Narrow"/>
        <family val="2"/>
      </rPr>
      <t>: simulation du tarif au m3 (si présence de compteurs) basée sur les consommations moy. des trois dernières années:</t>
    </r>
  </si>
  <si>
    <t xml:space="preserve">      consommation annuelle moy. d'eau soumise à la taxe:</t>
  </si>
  <si>
    <t>prix au m3 résultant:</t>
  </si>
  <si>
    <t xml:space="preserve">      tarif au m3 à facturer pour la 1ère année de validité du règlement:</t>
  </si>
  <si>
    <t xml:space="preserve">      fourchette de taxe au m3 à mettre dans le règlement:</t>
  </si>
  <si>
    <t>mini (75%)</t>
  </si>
  <si>
    <t>maxi (125%)</t>
  </si>
  <si>
    <t>Gemeinde Name</t>
  </si>
  <si>
    <t xml:space="preserve">Datum: </t>
  </si>
  <si>
    <t>Vorname, Name, Funktion</t>
  </si>
  <si>
    <t>Commune :</t>
  </si>
  <si>
    <t>Formulaire rempli par :</t>
  </si>
  <si>
    <t>Date :</t>
  </si>
  <si>
    <t>Nom de la commune</t>
  </si>
  <si>
    <t>Prénom, Nom, fonction</t>
  </si>
  <si>
    <t>Formular ausgefüllt von:</t>
  </si>
  <si>
    <t>Gemeinde:</t>
  </si>
  <si>
    <t>Kosten für Gemeindeanlagen:</t>
  </si>
  <si>
    <t>Über die nächsten 6 bis 10 Jahre geplante Investitionen:</t>
  </si>
  <si>
    <r>
      <rPr>
        <i/>
        <sz val="11"/>
        <color theme="1"/>
        <rFont val="Wingdings"/>
        <charset val="2"/>
      </rPr>
      <t>è</t>
    </r>
    <r>
      <rPr>
        <i/>
        <sz val="11"/>
        <color theme="1"/>
        <rFont val="Arial Narrow"/>
        <family val="2"/>
      </rPr>
      <t xml:space="preserve">Die zu erfassenden Daten sind </t>
    </r>
    <r>
      <rPr>
        <b/>
        <sz val="11"/>
        <color rgb="FF00B0F0"/>
        <rFont val="Arial Narrow"/>
        <family val="2"/>
      </rPr>
      <t xml:space="preserve">blau </t>
    </r>
    <r>
      <rPr>
        <i/>
        <sz val="11"/>
        <rFont val="Arial Narrow"/>
        <family val="2"/>
      </rPr>
      <t>markiert</t>
    </r>
  </si>
  <si>
    <t>erforderliche jährl. Einnahmen:</t>
  </si>
  <si>
    <t>Remarques, justifications, sources des données, etc.</t>
  </si>
  <si>
    <t>Bemerkungen, Begründungen, Datenquellen, usw.</t>
  </si>
  <si>
    <t xml:space="preserve">     Betriebskosten der Gemeindeanlagen</t>
  </si>
  <si>
    <t xml:space="preserve">           Gemeindeanteil an Abschreibung Gemeinwesen</t>
  </si>
  <si>
    <t xml:space="preserve">     Gemeindeanteil an Passivzinsen Gemeinwesen</t>
  </si>
  <si>
    <t xml:space="preserve">     Saldo = Gemeindebeteiligung an Betriebskosten ZV</t>
  </si>
  <si>
    <t>Vom Preisüberwacher anerkannte Kosten, welche insgesamt nicht zu übermässigen Gebühren führen =</t>
  </si>
  <si>
    <t xml:space="preserve">     Sonderbauwerke des ZV-Kanalisationsnetzes</t>
  </si>
  <si>
    <t xml:space="preserve">     ZV-Kanalisationsnetz (exkl. Sonderbauwerke)</t>
  </si>
  <si>
    <r>
      <rPr>
        <b/>
        <sz val="11"/>
        <color theme="1"/>
        <rFont val="Arial Narrow"/>
        <family val="2"/>
      </rPr>
      <t>Mengengebühr:</t>
    </r>
    <r>
      <rPr>
        <sz val="11"/>
        <color theme="1"/>
        <rFont val="Arial Narrow"/>
        <family val="2"/>
      </rPr>
      <t xml:space="preserve"> Berechnung des m3-Preises (falls Zähler vorhanden) anhand des Wasserkonsums der letzten 3 Jahre:</t>
    </r>
  </si>
  <si>
    <t xml:space="preserve">      durchschnittlicher gebührenpflichtiger Wasserkonsum:</t>
  </si>
  <si>
    <r>
      <t xml:space="preserve">./. recettes </t>
    </r>
    <r>
      <rPr>
        <b/>
        <sz val="11"/>
        <color theme="1"/>
        <rFont val="Arial Narrow"/>
        <family val="2"/>
      </rPr>
      <t xml:space="preserve">annuelles </t>
    </r>
    <r>
      <rPr>
        <sz val="11"/>
        <color theme="1"/>
        <rFont val="Arial Narrow"/>
        <family val="2"/>
      </rPr>
      <t>prévisibles des taxes de raccord.</t>
    </r>
    <r>
      <rPr>
        <vertAlign val="superscript"/>
        <sz val="11"/>
        <color theme="1"/>
        <rFont val="Arial Narrow"/>
        <family val="2"/>
      </rPr>
      <t>t</t>
    </r>
    <r>
      <rPr>
        <sz val="11"/>
        <color theme="1"/>
        <rFont val="Arial Narrow"/>
        <family val="2"/>
      </rPr>
      <t>, années 1 à 5:</t>
    </r>
  </si>
  <si>
    <t>soit:</t>
  </si>
  <si>
    <r>
      <t xml:space="preserve">./. recettes </t>
    </r>
    <r>
      <rPr>
        <b/>
        <sz val="11"/>
        <color theme="1"/>
        <rFont val="Arial Narrow"/>
        <family val="2"/>
      </rPr>
      <t xml:space="preserve">annuelles </t>
    </r>
    <r>
      <rPr>
        <sz val="11"/>
        <color theme="1"/>
        <rFont val="Arial Narrow"/>
        <family val="2"/>
      </rPr>
      <t>prévisibles des taxes de raccord.</t>
    </r>
    <r>
      <rPr>
        <vertAlign val="superscript"/>
        <sz val="11"/>
        <color theme="1"/>
        <rFont val="Arial Narrow"/>
        <family val="2"/>
      </rPr>
      <t>t</t>
    </r>
    <r>
      <rPr>
        <sz val="11"/>
        <color theme="1"/>
        <rFont val="Arial Narrow"/>
        <family val="2"/>
      </rPr>
      <t>, années 6 à 10:</t>
    </r>
  </si>
  <si>
    <r>
      <t xml:space="preserve">./. </t>
    </r>
    <r>
      <rPr>
        <b/>
        <sz val="11"/>
        <color theme="1"/>
        <rFont val="Arial Narrow"/>
        <family val="2"/>
      </rPr>
      <t xml:space="preserve">Jährliche </t>
    </r>
    <r>
      <rPr>
        <sz val="11"/>
        <color theme="1"/>
        <rFont val="Arial Narrow"/>
        <family val="2"/>
      </rPr>
      <t>Einnahmen aus Anschlussgebühren, Jahre 1 bis 5:</t>
    </r>
  </si>
  <si>
    <r>
      <t xml:space="preserve">./. </t>
    </r>
    <r>
      <rPr>
        <b/>
        <sz val="11"/>
        <color theme="1"/>
        <rFont val="Arial Narrow"/>
        <family val="2"/>
      </rPr>
      <t xml:space="preserve">Jährliche </t>
    </r>
    <r>
      <rPr>
        <sz val="11"/>
        <color theme="1"/>
        <rFont val="Arial Narrow"/>
        <family val="2"/>
      </rPr>
      <t>Einnahmen aus Anschlussgebühren, Jahre 6 bis 10:</t>
    </r>
  </si>
  <si>
    <r>
      <t>Total Passivzinsen der Gemeinde und des Zweckverbands</t>
    </r>
    <r>
      <rPr>
        <sz val="11"/>
        <color theme="1"/>
        <rFont val="Arial Narrow"/>
        <family val="2"/>
      </rPr>
      <t xml:space="preserve"> (wird für die Folgeberechnungen verwendet)</t>
    </r>
  </si>
  <si>
    <r>
      <t>Total Betriebskosten der Anlagen der Gemeinde und des ZV</t>
    </r>
    <r>
      <rPr>
        <sz val="11"/>
        <color theme="1"/>
        <rFont val="Arial Narrow"/>
        <family val="2"/>
      </rPr>
      <t xml:space="preserve"> (wird für die Folgeberechnungen verwendet)</t>
    </r>
  </si>
  <si>
    <t>Total Passivzinsen der Gemeinde und des Zweckverbands</t>
  </si>
  <si>
    <r>
      <t>Total Betriebskosten der Anlagen der Gemeinde und des Zweckverbands</t>
    </r>
    <r>
      <rPr>
        <i/>
        <sz val="11"/>
        <color theme="1"/>
        <rFont val="Arial Narrow"/>
        <family val="2"/>
      </rPr>
      <t xml:space="preserve"> [vergleichen mit Titel B) ANHANG 3]</t>
    </r>
  </si>
  <si>
    <t xml:space="preserve">     Modernisierung oder neues Sonderbauwerk des ZV</t>
  </si>
  <si>
    <t xml:space="preserve">     Ausbau / Modernisierung der ARA des ZV</t>
  </si>
  <si>
    <t xml:space="preserve">     Anschlusskanalisation des ZV an eine andere ARA</t>
  </si>
  <si>
    <t>Gemeindeanteil am Gemeinwesen (Gemeinde-Zweckverband, nachfolgend ZV ):</t>
  </si>
  <si>
    <t>Die nachfolgenden Kosten gemäss Buchhaltung müssen dazugerechnet werden (siehe rote Tabelle oben):</t>
  </si>
  <si>
    <t>Die nachfolgenden wirklichen Kosten müssen dazugerechnet werden (siehe orange Tabelle oben):</t>
  </si>
  <si>
    <t>Jährliche zu deckende Kosten = zu generierender Ertrag aus den jährlichen Gebühren (siehe grüne Tabelle oben)</t>
  </si>
  <si>
    <t>Bisherige Kosten gem. Buchhaltung Gemeinde / Zweckverband (für Gebührenfestlegung ungeeignet) =</t>
  </si>
  <si>
    <r>
      <t>abzüglich (  ̶  ) oder zuzüglich (</t>
    </r>
    <r>
      <rPr>
        <i/>
        <sz val="12"/>
        <color theme="1"/>
        <rFont val="Arial Narrow"/>
        <family val="2"/>
      </rPr>
      <t>+</t>
    </r>
    <r>
      <rPr>
        <i/>
        <sz val="11"/>
        <color theme="1"/>
        <rFont val="Arial Narrow"/>
        <family val="2"/>
      </rPr>
      <t>) :</t>
    </r>
  </si>
  <si>
    <t xml:space="preserve">Wirkliche und geplante Kosten, welche durch jährliche Gebühren gedeckt werden müssen = </t>
  </si>
  <si>
    <t>Total der kalkulatorischen Abschreibungen auf die anrechenbaren geplanten Investitionen</t>
  </si>
  <si>
    <t>Zuzüglich die Anpassung der heutigen Betriebskosten an reglementarische und technische Anforderungen (bitte separat belegen!)</t>
  </si>
  <si>
    <t xml:space="preserve">     ARA des Zweckverbands (ZV)</t>
  </si>
  <si>
    <t>berücksich-tigter Wert</t>
  </si>
  <si>
    <t>Berechnung aufgrund der historischen Anschaffungswerte :</t>
  </si>
  <si>
    <t>Kalkulatorische Abschreibungen auf historische Anschaffungs- oder auf Wiederbeschaffungswerte</t>
  </si>
  <si>
    <r>
      <rPr>
        <b/>
        <sz val="13"/>
        <color theme="1"/>
        <rFont val="Arial Narrow"/>
        <family val="2"/>
      </rPr>
      <t>ANNEXE 2</t>
    </r>
    <r>
      <rPr>
        <sz val="13"/>
        <color theme="1"/>
        <rFont val="Arial Narrow"/>
        <family val="2"/>
      </rPr>
      <t xml:space="preserve"> de la directive à l'attention des communes valaisannes pour la fixation </t>
    </r>
    <r>
      <rPr>
        <b/>
        <sz val="13"/>
        <color theme="1"/>
        <rFont val="Arial Narrow"/>
        <family val="2"/>
      </rPr>
      <t>des taxes d'assainissement</t>
    </r>
  </si>
  <si>
    <t>Total des charges (fonction 72 nature 3)</t>
  </si>
  <si>
    <t xml:space="preserve">           ̶  amortissements (33/366)</t>
  </si>
  <si>
    <t xml:space="preserve">      ̶   intérêts passifs (34)</t>
  </si>
  <si>
    <t xml:space="preserve">  ̶  attribution aux financements spéciaux (35)</t>
  </si>
  <si>
    <t xml:space="preserve">  ̶  Total des revenus (fonction 72 nature 4)</t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</si>
  <si>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prélèvements sur les financements spéciaux (45)</t>
    </r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</si>
  <si>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taxes ou contributions (424)</t>
    </r>
  </si>
  <si>
    <r>
      <t xml:space="preserve">= dédommagements […] </t>
    </r>
    <r>
      <rPr>
        <i/>
        <sz val="11"/>
        <color theme="1"/>
        <rFont val="Arial Narrow"/>
        <family val="2"/>
      </rPr>
      <t xml:space="preserve">[à l'association] </t>
    </r>
    <r>
      <rPr>
        <sz val="11"/>
        <color theme="1"/>
        <rFont val="Arial Narrow"/>
        <family val="2"/>
      </rPr>
      <t>(361/363)</t>
    </r>
  </si>
  <si>
    <r>
      <t xml:space="preserve">  ̶  dédommagements […] </t>
    </r>
    <r>
      <rPr>
        <i/>
        <sz val="11"/>
        <color theme="1"/>
        <rFont val="Arial Narrow"/>
        <family val="2"/>
      </rPr>
      <t>[à l'association]</t>
    </r>
    <r>
      <rPr>
        <sz val="11"/>
        <color theme="1"/>
        <rFont val="Arial Narrow"/>
        <family val="2"/>
      </rPr>
      <t xml:space="preserve"> (361/363)</t>
    </r>
  </si>
  <si>
    <t>pour contrôle: différence avec (361/363) doit être = 0</t>
  </si>
  <si>
    <t>Total Aufwand (Funktion 72 Kontoart 3)</t>
  </si>
  <si>
    <r>
      <rPr>
        <b/>
        <sz val="13"/>
        <color theme="1"/>
        <rFont val="Arial Narrow"/>
        <family val="2"/>
      </rPr>
      <t>BEILAGE 2</t>
    </r>
    <r>
      <rPr>
        <sz val="13"/>
        <color theme="1"/>
        <rFont val="Arial Narrow"/>
        <family val="2"/>
      </rPr>
      <t xml:space="preserve"> : Richtlinie zuhanden der Walliser Gemeinden zur Bestimmung der jährlichen </t>
    </r>
    <r>
      <rPr>
        <b/>
        <sz val="13"/>
        <color theme="1"/>
        <rFont val="Arial Narrow"/>
        <family val="2"/>
      </rPr>
      <t>Abwassergebühren</t>
    </r>
  </si>
  <si>
    <t xml:space="preserve">           ̶  Abschreibungen (33/366)</t>
  </si>
  <si>
    <t xml:space="preserve">      ̶   Passivzinsen (34)</t>
  </si>
  <si>
    <r>
      <t xml:space="preserve">  ̶  Entschädigungen […] </t>
    </r>
    <r>
      <rPr>
        <i/>
        <sz val="11"/>
        <color theme="1"/>
        <rFont val="Arial Narrow"/>
        <family val="2"/>
      </rPr>
      <t>[an Gemeinwesen]</t>
    </r>
    <r>
      <rPr>
        <sz val="11"/>
        <color theme="1"/>
        <rFont val="Arial Narrow"/>
        <family val="2"/>
      </rPr>
      <t xml:space="preserve"> (361/363)</t>
    </r>
  </si>
  <si>
    <t xml:space="preserve">  ̶  Einlagen in Spezialfinanzierungen (35)</t>
  </si>
  <si>
    <t xml:space="preserve">  ̶  Total Ertrag (Funktion 72 Kontoart 4)</t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</si>
  <si>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Entnahmen aus Spezialfinanzierungen (45)</t>
    </r>
  </si>
  <si>
    <r>
      <rPr>
        <sz val="12"/>
        <color theme="1"/>
        <rFont val="Arial Narrow"/>
        <family val="2"/>
      </rPr>
      <t>+</t>
    </r>
    <r>
      <rPr>
        <sz val="11"/>
        <color theme="1"/>
        <rFont val="Arial Narrow"/>
        <family val="2"/>
      </rPr>
      <t xml:space="preserve"> Gebühren oder Beiträge (424)</t>
    </r>
  </si>
  <si>
    <r>
      <t xml:space="preserve">= Entschädigungen […] </t>
    </r>
    <r>
      <rPr>
        <i/>
        <sz val="11"/>
        <color theme="1"/>
        <rFont val="Arial Narrow"/>
        <family val="2"/>
      </rPr>
      <t xml:space="preserve">[an Gemeinwesen] </t>
    </r>
    <r>
      <rPr>
        <sz val="11"/>
        <color theme="1"/>
        <rFont val="Arial Narrow"/>
        <family val="2"/>
      </rPr>
      <t>(361/363)</t>
    </r>
  </si>
  <si>
    <t>zur Kontrolle: Differenz zu (361/363) muss Null sein</t>
  </si>
  <si>
    <t>Version du 17 mai 2023</t>
  </si>
  <si>
    <t>Version von 17. Mai 2023</t>
  </si>
  <si>
    <t xml:space="preserve">Saisir la dernière année de compte dans la cellule D7 - Les cellules B7 et C7 se modifient automatiquement </t>
  </si>
  <si>
    <t xml:space="preserve">In der Zelle D7 das Jahr der letzten Jahresrechnung erfassen - Die Zellen B7 und C7 werden automatisch korrigiert/angepasst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</si>
</sst>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C_H_F_-;\-* #,##0\ _C_H_F_-;_-* &quot;-&quot;\ _C_H_F_-;_-@_-"/>
    <numFmt numFmtId="165" formatCode="_-* #,##0.00\ _C_H_F_-;\-* #,##0.00\ _C_H_F_-;_-* &quot;-&quot;??\ _C_H_F_-;_-@_-"/>
    <numFmt numFmtId="166" formatCode="#,##0_ ;\-#,##0\ "/>
    <numFmt numFmtId="167" formatCode="0.0%"/>
    <numFmt numFmtId="168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rgb="FFFF0000"/>
      <name val="Arial Narrow"/>
      <family val="2"/>
    </font>
    <font>
      <b/>
      <sz val="11"/>
      <color rgb="FFFF6600"/>
      <name val="Arial Narrow"/>
      <family val="2"/>
    </font>
    <font>
      <sz val="11"/>
      <color theme="1"/>
      <name val="Wingdings"/>
      <charset val="2"/>
    </font>
    <font>
      <i/>
      <sz val="11"/>
      <color theme="1"/>
      <name val="Wingdings"/>
      <charset val="2"/>
    </font>
    <font>
      <b/>
      <sz val="11"/>
      <color rgb="FF00B050"/>
      <name val="Arial Narrow"/>
      <family val="2"/>
    </font>
    <font>
      <b/>
      <sz val="11"/>
      <color rgb="FF00B0F0"/>
      <name val="Arial Narrow"/>
      <family val="2"/>
    </font>
    <font>
      <sz val="11"/>
      <name val="Arial Narrow"/>
      <family val="2"/>
    </font>
    <font>
      <i/>
      <sz val="12"/>
      <color theme="1"/>
      <name val="Arial Narrow"/>
      <family val="2"/>
    </font>
    <font>
      <sz val="12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8"/>
      <color theme="1"/>
      <name val="Arial Narrow"/>
      <family val="2"/>
    </font>
    <font>
      <i/>
      <sz val="11"/>
      <name val="Arial Narrow"/>
      <family val="2"/>
    </font>
    <font>
      <sz val="11"/>
      <color rgb="FFFF0000"/>
      <name val="Arial Narrow"/>
      <family val="2"/>
    </font>
    <font>
      <b/>
      <vertAlign val="superscript"/>
      <sz val="11"/>
      <color theme="1"/>
      <name val="Arial Narrow"/>
      <family val="2"/>
    </font>
    <font>
      <sz val="10"/>
      <color theme="1"/>
      <name val="Arial Narrow"/>
      <family val="2"/>
    </font>
    <font>
      <vertAlign val="superscript"/>
      <sz val="11"/>
      <color theme="1"/>
      <name val="Arial Narrow"/>
      <family val="2"/>
    </font>
    <font>
      <i/>
      <sz val="10.5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Fill="1"/>
    <xf numFmtId="0" fontId="2" fillId="0" borderId="0" xfId="0" applyFont="1" applyFill="1"/>
    <xf numFmtId="166" fontId="7" fillId="3" borderId="8" xfId="1" applyNumberFormat="1" applyFont="1" applyFill="1" applyBorder="1" applyAlignment="1" applyProtection="1">
      <protection locked="0"/>
    </xf>
    <xf numFmtId="166" fontId="7" fillId="3" borderId="9" xfId="1" applyNumberFormat="1" applyFont="1" applyFill="1" applyBorder="1" applyAlignment="1" applyProtection="1">
      <protection locked="0"/>
    </xf>
    <xf numFmtId="166" fontId="8" fillId="10" borderId="8" xfId="1" applyNumberFormat="1" applyFont="1" applyFill="1" applyBorder="1" applyAlignment="1" applyProtection="1">
      <protection locked="0"/>
    </xf>
    <xf numFmtId="166" fontId="8" fillId="10" borderId="9" xfId="1" applyNumberFormat="1" applyFont="1" applyFill="1" applyBorder="1" applyAlignment="1" applyProtection="1">
      <protection locked="0"/>
    </xf>
    <xf numFmtId="167" fontId="8" fillId="10" borderId="9" xfId="2" applyNumberFormat="1" applyFont="1" applyFill="1" applyBorder="1" applyProtection="1">
      <protection locked="0"/>
    </xf>
    <xf numFmtId="166" fontId="11" fillId="9" borderId="8" xfId="1" applyNumberFormat="1" applyFont="1" applyFill="1" applyBorder="1" applyAlignment="1" applyProtection="1">
      <protection locked="0"/>
    </xf>
    <xf numFmtId="166" fontId="11" fillId="9" borderId="9" xfId="1" applyNumberFormat="1" applyFont="1" applyFill="1" applyBorder="1" applyAlignment="1" applyProtection="1">
      <protection locked="0"/>
    </xf>
    <xf numFmtId="167" fontId="11" fillId="9" borderId="9" xfId="2" applyNumberFormat="1" applyFont="1" applyFill="1" applyBorder="1" applyProtection="1">
      <protection locked="0"/>
    </xf>
    <xf numFmtId="167" fontId="11" fillId="9" borderId="12" xfId="2" applyNumberFormat="1" applyFont="1" applyFill="1" applyBorder="1" applyProtection="1">
      <protection locked="0"/>
    </xf>
    <xf numFmtId="9" fontId="12" fillId="5" borderId="9" xfId="2" applyNumberFormat="1" applyFont="1" applyFill="1" applyBorder="1" applyProtection="1">
      <protection locked="0"/>
    </xf>
    <xf numFmtId="166" fontId="12" fillId="5" borderId="9" xfId="1" applyNumberFormat="1" applyFont="1" applyFill="1" applyBorder="1" applyAlignment="1" applyProtection="1">
      <protection locked="0"/>
    </xf>
    <xf numFmtId="14" fontId="7" fillId="3" borderId="9" xfId="1" applyNumberFormat="1" applyFont="1" applyFill="1" applyBorder="1" applyAlignment="1" applyProtection="1">
      <protection locked="0"/>
    </xf>
    <xf numFmtId="0" fontId="2" fillId="0" borderId="0" xfId="0" applyFont="1" applyAlignment="1"/>
    <xf numFmtId="0" fontId="6" fillId="14" borderId="0" xfId="0" applyFont="1" applyFill="1" applyAlignment="1"/>
    <xf numFmtId="0" fontId="2" fillId="0" borderId="0" xfId="0" applyFont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7" fillId="3" borderId="1" xfId="1" applyNumberFormat="1" applyFont="1" applyFill="1" applyBorder="1" applyAlignment="1" applyProtection="1">
      <alignment horizontal="center"/>
      <protection locked="0"/>
    </xf>
    <xf numFmtId="0" fontId="7" fillId="3" borderId="8" xfId="1" applyNumberFormat="1" applyFont="1" applyFill="1" applyBorder="1" applyAlignment="1" applyProtection="1">
      <alignment horizontal="center"/>
      <protection locked="0"/>
    </xf>
    <xf numFmtId="0" fontId="7" fillId="3" borderId="32" xfId="1" applyNumberFormat="1" applyFont="1" applyFill="1" applyBorder="1" applyAlignment="1" applyProtection="1">
      <alignment horizontal="left"/>
      <protection locked="0"/>
    </xf>
    <xf numFmtId="0" fontId="7" fillId="3" borderId="33" xfId="1" applyNumberFormat="1" applyFont="1" applyFill="1" applyBorder="1" applyAlignment="1" applyProtection="1">
      <alignment horizontal="left"/>
      <protection locked="0"/>
    </xf>
    <xf numFmtId="166" fontId="7" fillId="3" borderId="31" xfId="1" applyNumberFormat="1" applyFont="1" applyFill="1" applyBorder="1" applyAlignment="1" applyProtection="1">
      <alignment horizontal="left"/>
      <protection locked="0"/>
    </xf>
    <xf numFmtId="166" fontId="7" fillId="3" borderId="11" xfId="1" applyNumberFormat="1" applyFont="1" applyFill="1" applyBorder="1" applyAlignment="1" applyProtection="1">
      <alignment horizontal="left"/>
      <protection locked="0"/>
    </xf>
    <xf numFmtId="166" fontId="7" fillId="3" borderId="12" xfId="1" applyNumberFormat="1" applyFont="1" applyFill="1" applyBorder="1" applyAlignment="1" applyProtection="1">
      <alignment horizontal="left"/>
      <protection locked="0"/>
    </xf>
    <xf numFmtId="0" fontId="7" fillId="3" borderId="31" xfId="1" applyNumberFormat="1" applyFont="1" applyFill="1" applyBorder="1" applyAlignment="1" applyProtection="1">
      <alignment horizontal="left"/>
      <protection locked="0"/>
    </xf>
    <xf numFmtId="0" fontId="7" fillId="3" borderId="11" xfId="1" applyNumberFormat="1" applyFont="1" applyFill="1" applyBorder="1" applyAlignment="1" applyProtection="1">
      <alignment horizontal="left"/>
      <protection locked="0"/>
    </xf>
    <xf numFmtId="0" fontId="7" fillId="3" borderId="12" xfId="1" applyNumberFormat="1" applyFont="1" applyFill="1" applyBorder="1" applyAlignment="1" applyProtection="1">
      <alignment horizontal="left"/>
      <protection locked="0"/>
    </xf>
    <xf numFmtId="0" fontId="16" fillId="0" borderId="0" xfId="0" applyFont="1" applyProtection="1"/>
    <xf numFmtId="164" fontId="2" fillId="0" borderId="0" xfId="0" applyNumberFormat="1" applyFont="1" applyProtection="1"/>
    <xf numFmtId="0" fontId="16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right" vertical="top"/>
    </xf>
    <xf numFmtId="164" fontId="2" fillId="0" borderId="0" xfId="0" applyNumberFormat="1" applyFont="1" applyAlignment="1" applyProtection="1">
      <alignment horizontal="right"/>
    </xf>
    <xf numFmtId="0" fontId="2" fillId="0" borderId="0" xfId="0" applyFont="1" applyProtection="1"/>
    <xf numFmtId="0" fontId="0" fillId="0" borderId="0" xfId="0" applyProtection="1"/>
    <xf numFmtId="0" fontId="5" fillId="2" borderId="13" xfId="0" applyFont="1" applyFill="1" applyBorder="1" applyProtection="1"/>
    <xf numFmtId="164" fontId="6" fillId="2" borderId="14" xfId="0" applyNumberFormat="1" applyFont="1" applyFill="1" applyBorder="1" applyProtection="1"/>
    <xf numFmtId="164" fontId="2" fillId="2" borderId="14" xfId="0" applyNumberFormat="1" applyFont="1" applyFill="1" applyBorder="1" applyProtection="1"/>
    <xf numFmtId="164" fontId="6" fillId="2" borderId="14" xfId="0" applyNumberFormat="1" applyFont="1" applyFill="1" applyBorder="1" applyAlignment="1" applyProtection="1">
      <alignment horizontal="right"/>
    </xf>
    <xf numFmtId="164" fontId="2" fillId="2" borderId="15" xfId="0" applyNumberFormat="1" applyFont="1" applyFill="1" applyBorder="1" applyProtection="1"/>
    <xf numFmtId="0" fontId="4" fillId="3" borderId="1" xfId="0" applyFont="1" applyFill="1" applyBorder="1" applyProtection="1"/>
    <xf numFmtId="164" fontId="2" fillId="0" borderId="2" xfId="0" applyNumberFormat="1" applyFont="1" applyBorder="1" applyProtection="1"/>
    <xf numFmtId="164" fontId="2" fillId="0" borderId="3" xfId="0" applyNumberFormat="1" applyFont="1" applyBorder="1" applyAlignment="1" applyProtection="1">
      <alignment horizontal="center"/>
    </xf>
    <xf numFmtId="164" fontId="2" fillId="0" borderId="4" xfId="0" applyNumberFormat="1" applyFont="1" applyBorder="1" applyProtection="1"/>
    <xf numFmtId="164" fontId="2" fillId="0" borderId="5" xfId="0" applyNumberFormat="1" applyFont="1" applyBorder="1" applyAlignment="1" applyProtection="1">
      <alignment horizontal="center"/>
    </xf>
    <xf numFmtId="164" fontId="2" fillId="0" borderId="5" xfId="0" applyNumberFormat="1" applyFont="1" applyBorder="1" applyProtection="1"/>
    <xf numFmtId="164" fontId="2" fillId="2" borderId="16" xfId="0" applyNumberFormat="1" applyFont="1" applyFill="1" applyBorder="1" applyProtection="1"/>
    <xf numFmtId="0" fontId="2" fillId="0" borderId="17" xfId="0" applyFont="1" applyBorder="1" applyProtection="1"/>
    <xf numFmtId="0" fontId="2" fillId="0" borderId="5" xfId="0" applyNumberFormat="1" applyFont="1" applyBorder="1" applyAlignment="1" applyProtection="1">
      <alignment horizontal="center"/>
    </xf>
    <xf numFmtId="164" fontId="2" fillId="0" borderId="7" xfId="0" applyNumberFormat="1" applyFont="1" applyBorder="1" applyProtection="1"/>
    <xf numFmtId="0" fontId="3" fillId="0" borderId="17" xfId="0" applyFont="1" applyBorder="1" applyProtection="1"/>
    <xf numFmtId="164" fontId="2" fillId="0" borderId="6" xfId="0" applyNumberFormat="1" applyFont="1" applyBorder="1" applyAlignment="1" applyProtection="1">
      <alignment horizontal="center"/>
    </xf>
    <xf numFmtId="164" fontId="2" fillId="0" borderId="6" xfId="0" applyNumberFormat="1" applyFont="1" applyBorder="1" applyProtection="1"/>
    <xf numFmtId="0" fontId="2" fillId="0" borderId="18" xfId="0" applyFont="1" applyBorder="1" applyProtection="1"/>
    <xf numFmtId="166" fontId="2" fillId="0" borderId="8" xfId="1" applyNumberFormat="1" applyFont="1" applyBorder="1" applyAlignment="1" applyProtection="1"/>
    <xf numFmtId="164" fontId="2" fillId="0" borderId="0" xfId="0" applyNumberFormat="1" applyFont="1" applyBorder="1" applyProtection="1"/>
    <xf numFmtId="0" fontId="4" fillId="0" borderId="17" xfId="0" applyFont="1" applyBorder="1" applyProtection="1"/>
    <xf numFmtId="166" fontId="7" fillId="0" borderId="0" xfId="1" applyNumberFormat="1" applyFont="1" applyBorder="1" applyAlignment="1" applyProtection="1"/>
    <xf numFmtId="166" fontId="2" fillId="0" borderId="0" xfId="1" applyNumberFormat="1" applyFont="1" applyBorder="1" applyAlignment="1" applyProtection="1"/>
    <xf numFmtId="166" fontId="2" fillId="0" borderId="9" xfId="1" applyNumberFormat="1" applyFont="1" applyFill="1" applyBorder="1" applyAlignment="1" applyProtection="1"/>
    <xf numFmtId="166" fontId="2" fillId="11" borderId="9" xfId="1" applyNumberFormat="1" applyFont="1" applyFill="1" applyBorder="1" applyAlignment="1" applyProtection="1"/>
    <xf numFmtId="0" fontId="2" fillId="0" borderId="18" xfId="0" quotePrefix="1" applyFont="1" applyBorder="1" applyProtection="1"/>
    <xf numFmtId="166" fontId="2" fillId="0" borderId="8" xfId="1" applyNumberFormat="1" applyFont="1" applyFill="1" applyBorder="1" applyAlignment="1" applyProtection="1"/>
    <xf numFmtId="166" fontId="2" fillId="0" borderId="9" xfId="1" applyNumberFormat="1" applyFont="1" applyBorder="1" applyAlignment="1" applyProtection="1"/>
    <xf numFmtId="166" fontId="2" fillId="12" borderId="9" xfId="1" applyNumberFormat="1" applyFont="1" applyFill="1" applyBorder="1" applyAlignment="1" applyProtection="1"/>
    <xf numFmtId="166" fontId="4" fillId="0" borderId="0" xfId="1" applyNumberFormat="1" applyFont="1" applyBorder="1" applyAlignment="1" applyProtection="1"/>
    <xf numFmtId="0" fontId="3" fillId="0" borderId="21" xfId="0" applyFont="1" applyBorder="1" applyProtection="1"/>
    <xf numFmtId="166" fontId="4" fillId="0" borderId="11" xfId="1" applyNumberFormat="1" applyFont="1" applyBorder="1" applyAlignment="1" applyProtection="1"/>
    <xf numFmtId="166" fontId="4" fillId="0" borderId="12" xfId="1" applyNumberFormat="1" applyFont="1" applyBorder="1" applyAlignment="1" applyProtection="1"/>
    <xf numFmtId="166" fontId="3" fillId="11" borderId="9" xfId="1" applyNumberFormat="1" applyFont="1" applyFill="1" applyBorder="1" applyAlignment="1" applyProtection="1"/>
    <xf numFmtId="166" fontId="3" fillId="12" borderId="9" xfId="1" applyNumberFormat="1" applyFont="1" applyFill="1" applyBorder="1" applyAlignment="1" applyProtection="1"/>
    <xf numFmtId="0" fontId="6" fillId="2" borderId="22" xfId="0" applyFont="1" applyFill="1" applyBorder="1" applyProtection="1"/>
    <xf numFmtId="166" fontId="5" fillId="2" borderId="23" xfId="0" applyNumberFormat="1" applyFont="1" applyFill="1" applyBorder="1" applyProtection="1"/>
    <xf numFmtId="166" fontId="6" fillId="2" borderId="23" xfId="0" applyNumberFormat="1" applyFont="1" applyFill="1" applyBorder="1" applyAlignment="1" applyProtection="1">
      <alignment horizontal="right"/>
    </xf>
    <xf numFmtId="166" fontId="6" fillId="2" borderId="23" xfId="0" applyNumberFormat="1" applyFont="1" applyFill="1" applyBorder="1" applyProtection="1"/>
    <xf numFmtId="164" fontId="2" fillId="2" borderId="24" xfId="0" applyNumberFormat="1" applyFont="1" applyFill="1" applyBorder="1" applyProtection="1"/>
    <xf numFmtId="166" fontId="2" fillId="0" borderId="0" xfId="0" applyNumberFormat="1" applyFont="1" applyProtection="1"/>
    <xf numFmtId="0" fontId="2" fillId="6" borderId="13" xfId="0" applyFont="1" applyFill="1" applyBorder="1" applyProtection="1"/>
    <xf numFmtId="166" fontId="3" fillId="6" borderId="14" xfId="0" applyNumberFormat="1" applyFont="1" applyFill="1" applyBorder="1" applyProtection="1"/>
    <xf numFmtId="166" fontId="3" fillId="6" borderId="14" xfId="0" applyNumberFormat="1" applyFont="1" applyFill="1" applyBorder="1" applyAlignment="1" applyProtection="1">
      <alignment horizontal="right"/>
    </xf>
    <xf numFmtId="164" fontId="2" fillId="6" borderId="15" xfId="0" applyNumberFormat="1" applyFont="1" applyFill="1" applyBorder="1" applyProtection="1"/>
    <xf numFmtId="0" fontId="2" fillId="10" borderId="1" xfId="0" applyFont="1" applyFill="1" applyBorder="1" applyProtection="1"/>
    <xf numFmtId="166" fontId="3" fillId="0" borderId="5" xfId="0" applyNumberFormat="1" applyFont="1" applyFill="1" applyBorder="1" applyProtection="1"/>
    <xf numFmtId="164" fontId="2" fillId="0" borderId="5" xfId="0" applyNumberFormat="1" applyFont="1" applyBorder="1" applyAlignment="1" applyProtection="1">
      <alignment horizontal="center" wrapText="1"/>
    </xf>
    <xf numFmtId="164" fontId="2" fillId="6" borderId="16" xfId="0" applyNumberFormat="1" applyFont="1" applyFill="1" applyBorder="1" applyProtection="1"/>
    <xf numFmtId="0" fontId="3" fillId="0" borderId="17" xfId="0" applyFont="1" applyBorder="1" applyAlignment="1" applyProtection="1">
      <alignment wrapText="1"/>
    </xf>
    <xf numFmtId="164" fontId="2" fillId="0" borderId="7" xfId="0" applyNumberFormat="1" applyFont="1" applyBorder="1" applyAlignment="1" applyProtection="1">
      <alignment horizontal="center" wrapText="1"/>
    </xf>
    <xf numFmtId="164" fontId="2" fillId="0" borderId="7" xfId="0" applyNumberFormat="1" applyFont="1" applyBorder="1" applyAlignment="1" applyProtection="1">
      <alignment horizontal="center" wrapText="1"/>
    </xf>
    <xf numFmtId="0" fontId="4" fillId="15" borderId="17" xfId="0" applyFont="1" applyFill="1" applyBorder="1" applyProtection="1"/>
    <xf numFmtId="0" fontId="2" fillId="0" borderId="6" xfId="0" applyFont="1" applyBorder="1" applyAlignment="1" applyProtection="1">
      <alignment horizontal="center"/>
    </xf>
    <xf numFmtId="166" fontId="2" fillId="0" borderId="8" xfId="1" applyNumberFormat="1" applyFont="1" applyBorder="1" applyAlignment="1" applyProtection="1">
      <alignment horizontal="center"/>
    </xf>
    <xf numFmtId="9" fontId="2" fillId="0" borderId="8" xfId="2" applyFont="1" applyBorder="1" applyAlignment="1" applyProtection="1"/>
    <xf numFmtId="167" fontId="2" fillId="0" borderId="8" xfId="2" applyNumberFormat="1" applyFont="1" applyBorder="1" applyProtection="1"/>
    <xf numFmtId="166" fontId="2" fillId="0" borderId="9" xfId="1" applyNumberFormat="1" applyFont="1" applyBorder="1" applyAlignment="1" applyProtection="1">
      <alignment horizontal="center"/>
    </xf>
    <xf numFmtId="9" fontId="2" fillId="0" borderId="9" xfId="2" applyFont="1" applyBorder="1" applyAlignment="1" applyProtection="1"/>
    <xf numFmtId="167" fontId="2" fillId="0" borderId="9" xfId="2" applyNumberFormat="1" applyFont="1" applyBorder="1" applyProtection="1"/>
    <xf numFmtId="166" fontId="8" fillId="0" borderId="0" xfId="1" applyNumberFormat="1" applyFont="1" applyBorder="1" applyAlignment="1" applyProtection="1"/>
    <xf numFmtId="166" fontId="2" fillId="0" borderId="0" xfId="1" applyNumberFormat="1" applyFont="1" applyBorder="1" applyAlignment="1" applyProtection="1">
      <alignment horizontal="center"/>
    </xf>
    <xf numFmtId="9" fontId="2" fillId="0" borderId="0" xfId="2" applyFont="1" applyBorder="1" applyAlignment="1" applyProtection="1"/>
    <xf numFmtId="167" fontId="8" fillId="0" borderId="0" xfId="2" applyNumberFormat="1" applyFont="1" applyBorder="1" applyProtection="1"/>
    <xf numFmtId="166" fontId="2" fillId="0" borderId="0" xfId="1" applyNumberFormat="1" applyFont="1" applyFill="1" applyBorder="1" applyAlignment="1" applyProtection="1"/>
    <xf numFmtId="164" fontId="8" fillId="0" borderId="0" xfId="0" applyNumberFormat="1" applyFont="1" applyBorder="1" applyAlignment="1" applyProtection="1">
      <alignment horizontal="center"/>
    </xf>
    <xf numFmtId="167" fontId="2" fillId="0" borderId="0" xfId="0" applyNumberFormat="1" applyFont="1" applyBorder="1" applyProtection="1"/>
    <xf numFmtId="9" fontId="2" fillId="0" borderId="9" xfId="2" applyFont="1" applyBorder="1" applyProtection="1"/>
    <xf numFmtId="164" fontId="2" fillId="0" borderId="11" xfId="0" applyNumberFormat="1" applyFont="1" applyBorder="1" applyProtection="1"/>
    <xf numFmtId="0" fontId="3" fillId="0" borderId="12" xfId="0" applyFont="1" applyBorder="1" applyAlignment="1" applyProtection="1">
      <alignment horizontal="right" indent="1"/>
    </xf>
    <xf numFmtId="166" fontId="3" fillId="4" borderId="8" xfId="1" applyNumberFormat="1" applyFont="1" applyFill="1" applyBorder="1" applyAlignment="1" applyProtection="1"/>
    <xf numFmtId="0" fontId="3" fillId="0" borderId="0" xfId="0" applyFont="1" applyBorder="1" applyAlignment="1" applyProtection="1">
      <alignment horizontal="right" indent="1"/>
    </xf>
    <xf numFmtId="166" fontId="3" fillId="12" borderId="29" xfId="1" applyNumberFormat="1" applyFont="1" applyFill="1" applyBorder="1" applyAlignment="1" applyProtection="1"/>
    <xf numFmtId="0" fontId="3" fillId="6" borderId="22" xfId="0" applyFont="1" applyFill="1" applyBorder="1" applyProtection="1"/>
    <xf numFmtId="164" fontId="2" fillId="6" borderId="23" xfId="0" applyNumberFormat="1" applyFont="1" applyFill="1" applyBorder="1" applyProtection="1"/>
    <xf numFmtId="164" fontId="3" fillId="6" borderId="23" xfId="0" applyNumberFormat="1" applyFont="1" applyFill="1" applyBorder="1" applyAlignment="1" applyProtection="1">
      <alignment horizontal="right"/>
    </xf>
    <xf numFmtId="166" fontId="3" fillId="6" borderId="23" xfId="1" applyNumberFormat="1" applyFont="1" applyFill="1" applyBorder="1" applyAlignment="1" applyProtection="1"/>
    <xf numFmtId="164" fontId="2" fillId="6" borderId="24" xfId="0" applyNumberFormat="1" applyFont="1" applyFill="1" applyBorder="1" applyProtection="1"/>
    <xf numFmtId="0" fontId="5" fillId="8" borderId="13" xfId="0" applyFont="1" applyFill="1" applyBorder="1" applyProtection="1"/>
    <xf numFmtId="164" fontId="5" fillId="8" borderId="14" xfId="0" applyNumberFormat="1" applyFont="1" applyFill="1" applyBorder="1" applyProtection="1"/>
    <xf numFmtId="164" fontId="6" fillId="8" borderId="14" xfId="0" applyNumberFormat="1" applyFont="1" applyFill="1" applyBorder="1" applyProtection="1"/>
    <xf numFmtId="164" fontId="6" fillId="8" borderId="14" xfId="0" applyNumberFormat="1" applyFont="1" applyFill="1" applyBorder="1" applyAlignment="1" applyProtection="1">
      <alignment horizontal="right"/>
    </xf>
    <xf numFmtId="164" fontId="5" fillId="8" borderId="15" xfId="0" applyNumberFormat="1" applyFont="1" applyFill="1" applyBorder="1" applyProtection="1"/>
    <xf numFmtId="0" fontId="2" fillId="9" borderId="1" xfId="0" applyFont="1" applyFill="1" applyBorder="1" applyProtection="1"/>
    <xf numFmtId="164" fontId="2" fillId="8" borderId="16" xfId="0" applyNumberFormat="1" applyFont="1" applyFill="1" applyBorder="1" applyProtection="1"/>
    <xf numFmtId="166" fontId="11" fillId="0" borderId="0" xfId="1" applyNumberFormat="1" applyFont="1" applyBorder="1" applyAlignment="1" applyProtection="1"/>
    <xf numFmtId="9" fontId="2" fillId="0" borderId="9" xfId="2" applyFont="1" applyBorder="1" applyAlignment="1" applyProtection="1">
      <alignment horizontal="right"/>
    </xf>
    <xf numFmtId="167" fontId="11" fillId="0" borderId="0" xfId="2" applyNumberFormat="1" applyFont="1" applyBorder="1" applyProtection="1"/>
    <xf numFmtId="0" fontId="3" fillId="0" borderId="21" xfId="0" quotePrefix="1" applyFont="1" applyBorder="1" applyProtection="1"/>
    <xf numFmtId="166" fontId="2" fillId="0" borderId="11" xfId="1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>
      <alignment horizontal="right"/>
    </xf>
    <xf numFmtId="0" fontId="3" fillId="0" borderId="12" xfId="0" applyFont="1" applyFill="1" applyBorder="1" applyAlignment="1" applyProtection="1">
      <alignment horizontal="right" indent="1"/>
    </xf>
    <xf numFmtId="166" fontId="3" fillId="6" borderId="9" xfId="1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 indent="1"/>
    </xf>
    <xf numFmtId="166" fontId="3" fillId="7" borderId="0" xfId="1" applyNumberFormat="1" applyFont="1" applyFill="1" applyBorder="1" applyAlignment="1" applyProtection="1"/>
    <xf numFmtId="0" fontId="3" fillId="0" borderId="18" xfId="0" applyFont="1" applyBorder="1" applyAlignment="1" applyProtection="1">
      <alignment horizontal="left"/>
    </xf>
    <xf numFmtId="164" fontId="2" fillId="0" borderId="10" xfId="0" applyNumberFormat="1" applyFont="1" applyBorder="1" applyAlignment="1" applyProtection="1">
      <alignment horizontal="right" wrapText="1"/>
    </xf>
    <xf numFmtId="166" fontId="11" fillId="0" borderId="30" xfId="1" applyNumberFormat="1" applyFont="1" applyFill="1" applyBorder="1" applyAlignment="1" applyProtection="1"/>
    <xf numFmtId="164" fontId="2" fillId="0" borderId="8" xfId="0" applyNumberFormat="1" applyFont="1" applyBorder="1" applyAlignment="1" applyProtection="1">
      <alignment horizontal="right" wrapText="1"/>
    </xf>
    <xf numFmtId="0" fontId="3" fillId="0" borderId="9" xfId="0" applyFont="1" applyBorder="1" applyAlignment="1" applyProtection="1">
      <alignment horizontal="right" indent="1"/>
    </xf>
    <xf numFmtId="166" fontId="2" fillId="12" borderId="29" xfId="1" applyNumberFormat="1" applyFont="1" applyFill="1" applyBorder="1" applyAlignment="1" applyProtection="1"/>
    <xf numFmtId="0" fontId="6" fillId="8" borderId="22" xfId="0" applyFont="1" applyFill="1" applyBorder="1" applyProtection="1"/>
    <xf numFmtId="164" fontId="5" fillId="8" borderId="23" xfId="0" applyNumberFormat="1" applyFont="1" applyFill="1" applyBorder="1" applyProtection="1"/>
    <xf numFmtId="164" fontId="6" fillId="8" borderId="23" xfId="0" applyNumberFormat="1" applyFont="1" applyFill="1" applyBorder="1" applyAlignment="1" applyProtection="1">
      <alignment horizontal="right"/>
    </xf>
    <xf numFmtId="166" fontId="6" fillId="8" borderId="23" xfId="1" applyNumberFormat="1" applyFont="1" applyFill="1" applyBorder="1" applyAlignment="1" applyProtection="1"/>
    <xf numFmtId="164" fontId="2" fillId="8" borderId="24" xfId="0" applyNumberFormat="1" applyFont="1" applyFill="1" applyBorder="1" applyProtection="1"/>
    <xf numFmtId="0" fontId="6" fillId="13" borderId="13" xfId="0" applyFont="1" applyFill="1" applyBorder="1" applyProtection="1"/>
    <xf numFmtId="164" fontId="2" fillId="13" borderId="14" xfId="0" applyNumberFormat="1" applyFont="1" applyFill="1" applyBorder="1" applyProtection="1"/>
    <xf numFmtId="164" fontId="2" fillId="13" borderId="15" xfId="0" applyNumberFormat="1" applyFont="1" applyFill="1" applyBorder="1" applyProtection="1"/>
    <xf numFmtId="0" fontId="2" fillId="5" borderId="1" xfId="0" applyFont="1" applyFill="1" applyBorder="1" applyProtection="1"/>
    <xf numFmtId="164" fontId="2" fillId="0" borderId="0" xfId="0" applyNumberFormat="1" applyFont="1" applyFill="1" applyBorder="1" applyProtection="1"/>
    <xf numFmtId="164" fontId="2" fillId="13" borderId="16" xfId="0" applyNumberFormat="1" applyFont="1" applyFill="1" applyBorder="1" applyProtection="1"/>
    <xf numFmtId="164" fontId="2" fillId="0" borderId="0" xfId="0" applyNumberFormat="1" applyFont="1" applyFill="1" applyProtection="1"/>
    <xf numFmtId="0" fontId="2" fillId="0" borderId="17" xfId="0" applyFont="1" applyFill="1" applyBorder="1" applyProtection="1"/>
    <xf numFmtId="0" fontId="2" fillId="0" borderId="21" xfId="0" applyFont="1" applyBorder="1" applyProtection="1"/>
    <xf numFmtId="0" fontId="2" fillId="0" borderId="11" xfId="0" applyFont="1" applyBorder="1" applyProtection="1"/>
    <xf numFmtId="166" fontId="6" fillId="8" borderId="9" xfId="1" applyNumberFormat="1" applyFont="1" applyFill="1" applyBorder="1" applyAlignment="1" applyProtection="1"/>
    <xf numFmtId="166" fontId="6" fillId="0" borderId="0" xfId="1" applyNumberFormat="1" applyFont="1" applyFill="1" applyBorder="1" applyAlignment="1" applyProtection="1"/>
    <xf numFmtId="0" fontId="2" fillId="0" borderId="0" xfId="0" applyFont="1" applyFill="1" applyBorder="1" applyProtection="1"/>
    <xf numFmtId="0" fontId="2" fillId="0" borderId="19" xfId="0" applyFont="1" applyBorder="1" applyAlignment="1" applyProtection="1">
      <alignment horizontal="right"/>
    </xf>
    <xf numFmtId="164" fontId="2" fillId="0" borderId="9" xfId="0" applyNumberFormat="1" applyFont="1" applyBorder="1" applyAlignment="1" applyProtection="1">
      <alignment horizontal="center"/>
    </xf>
    <xf numFmtId="0" fontId="2" fillId="0" borderId="9" xfId="0" applyFont="1" applyBorder="1" applyProtection="1"/>
    <xf numFmtId="0" fontId="2" fillId="0" borderId="9" xfId="0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right"/>
    </xf>
    <xf numFmtId="164" fontId="2" fillId="0" borderId="9" xfId="0" applyNumberFormat="1" applyFont="1" applyBorder="1" applyAlignment="1" applyProtection="1">
      <alignment horizontal="right"/>
    </xf>
    <xf numFmtId="9" fontId="13" fillId="0" borderId="9" xfId="2" applyNumberFormat="1" applyFont="1" applyFill="1" applyBorder="1" applyProtection="1"/>
    <xf numFmtId="9" fontId="2" fillId="0" borderId="0" xfId="0" applyNumberFormat="1" applyFont="1" applyBorder="1" applyProtection="1"/>
    <xf numFmtId="0" fontId="2" fillId="0" borderId="31" xfId="0" applyFont="1" applyBorder="1" applyProtection="1"/>
    <xf numFmtId="9" fontId="2" fillId="0" borderId="11" xfId="0" applyNumberFormat="1" applyFont="1" applyBorder="1" applyProtection="1"/>
    <xf numFmtId="164" fontId="2" fillId="0" borderId="12" xfId="0" applyNumberFormat="1" applyFont="1" applyBorder="1" applyProtection="1"/>
    <xf numFmtId="164" fontId="2" fillId="0" borderId="9" xfId="0" applyNumberFormat="1" applyFont="1" applyBorder="1" applyProtection="1"/>
    <xf numFmtId="168" fontId="2" fillId="0" borderId="9" xfId="1" applyNumberFormat="1" applyFont="1" applyFill="1" applyBorder="1" applyAlignment="1" applyProtection="1"/>
    <xf numFmtId="0" fontId="5" fillId="13" borderId="21" xfId="0" applyFont="1" applyFill="1" applyBorder="1" applyProtection="1"/>
    <xf numFmtId="164" fontId="5" fillId="13" borderId="12" xfId="0" applyNumberFormat="1" applyFont="1" applyFill="1" applyBorder="1" applyProtection="1"/>
    <xf numFmtId="168" fontId="6" fillId="13" borderId="11" xfId="1" applyNumberFormat="1" applyFont="1" applyFill="1" applyBorder="1" applyAlignment="1" applyProtection="1"/>
    <xf numFmtId="164" fontId="6" fillId="13" borderId="11" xfId="0" applyNumberFormat="1" applyFont="1" applyFill="1" applyBorder="1" applyProtection="1"/>
    <xf numFmtId="164" fontId="6" fillId="13" borderId="11" xfId="0" applyNumberFormat="1" applyFont="1" applyFill="1" applyBorder="1" applyAlignment="1" applyProtection="1">
      <alignment horizontal="right"/>
    </xf>
    <xf numFmtId="168" fontId="6" fillId="13" borderId="12" xfId="1" applyNumberFormat="1" applyFont="1" applyFill="1" applyBorder="1" applyAlignment="1" applyProtection="1"/>
    <xf numFmtId="0" fontId="5" fillId="13" borderId="25" xfId="0" applyFont="1" applyFill="1" applyBorder="1" applyProtection="1"/>
    <xf numFmtId="164" fontId="6" fillId="13" borderId="26" xfId="0" applyNumberFormat="1" applyFont="1" applyFill="1" applyBorder="1" applyAlignment="1" applyProtection="1">
      <alignment horizontal="right"/>
    </xf>
    <xf numFmtId="168" fontId="6" fillId="13" borderId="27" xfId="1" applyNumberFormat="1" applyFont="1" applyFill="1" applyBorder="1" applyAlignment="1" applyProtection="1"/>
    <xf numFmtId="164" fontId="6" fillId="13" borderId="28" xfId="0" applyNumberFormat="1" applyFont="1" applyFill="1" applyBorder="1" applyProtection="1"/>
    <xf numFmtId="168" fontId="6" fillId="13" borderId="28" xfId="1" applyNumberFormat="1" applyFont="1" applyFill="1" applyBorder="1" applyAlignment="1" applyProtection="1"/>
    <xf numFmtId="164" fontId="2" fillId="13" borderId="24" xfId="0" applyNumberFormat="1" applyFont="1" applyFill="1" applyBorder="1" applyProtection="1"/>
    <xf numFmtId="164" fontId="6" fillId="2" borderId="14" xfId="0" applyNumberFormat="1" applyFont="1" applyFill="1" applyBorder="1" applyAlignment="1" applyProtection="1">
      <alignment horizontal="left"/>
    </xf>
    <xf numFmtId="164" fontId="2" fillId="0" borderId="2" xfId="0" applyNumberFormat="1" applyFont="1" applyFill="1" applyBorder="1" applyProtection="1"/>
    <xf numFmtId="164" fontId="2" fillId="0" borderId="3" xfId="0" applyNumberFormat="1" applyFont="1" applyFill="1" applyBorder="1" applyAlignment="1" applyProtection="1">
      <alignment horizontal="center"/>
    </xf>
    <xf numFmtId="164" fontId="2" fillId="0" borderId="4" xfId="0" applyNumberFormat="1" applyFont="1" applyFill="1" applyBorder="1" applyProtection="1"/>
    <xf numFmtId="164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164" fontId="2" fillId="0" borderId="7" xfId="0" applyNumberFormat="1" applyFont="1" applyFill="1" applyBorder="1" applyAlignment="1" applyProtection="1">
      <alignment horizontal="center"/>
    </xf>
    <xf numFmtId="164" fontId="2" fillId="0" borderId="7" xfId="0" applyNumberFormat="1" applyFont="1" applyFill="1" applyBorder="1" applyProtection="1"/>
    <xf numFmtId="0" fontId="3" fillId="0" borderId="17" xfId="0" applyFont="1" applyFill="1" applyBorder="1" applyProtection="1"/>
    <xf numFmtId="164" fontId="2" fillId="0" borderId="6" xfId="0" applyNumberFormat="1" applyFont="1" applyFill="1" applyBorder="1" applyAlignment="1" applyProtection="1">
      <alignment horizontal="center"/>
    </xf>
    <xf numFmtId="0" fontId="2" fillId="0" borderId="18" xfId="0" applyFont="1" applyFill="1" applyBorder="1" applyProtection="1"/>
    <xf numFmtId="0" fontId="4" fillId="0" borderId="17" xfId="0" applyFont="1" applyFill="1" applyBorder="1" applyProtection="1"/>
    <xf numFmtId="0" fontId="2" fillId="0" borderId="18" xfId="0" quotePrefix="1" applyFont="1" applyFill="1" applyBorder="1" applyProtection="1"/>
    <xf numFmtId="0" fontId="3" fillId="0" borderId="21" xfId="0" applyFont="1" applyFill="1" applyBorder="1" applyProtection="1"/>
    <xf numFmtId="166" fontId="4" fillId="0" borderId="11" xfId="1" applyNumberFormat="1" applyFont="1" applyFill="1" applyBorder="1" applyAlignment="1" applyProtection="1"/>
    <xf numFmtId="166" fontId="4" fillId="0" borderId="12" xfId="1" applyNumberFormat="1" applyFont="1" applyFill="1" applyBorder="1" applyAlignment="1" applyProtection="1"/>
    <xf numFmtId="0" fontId="24" fillId="0" borderId="17" xfId="0" applyFont="1" applyBorder="1" applyProtection="1"/>
    <xf numFmtId="0" fontId="22" fillId="0" borderId="9" xfId="0" applyFont="1" applyBorder="1" applyAlignment="1" applyProtection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00FF"/>
      <color rgb="FFFFD9FC"/>
      <color rgb="FFECF8A2"/>
      <color rgb="FFCCFF99"/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44228</xdr:rowOff>
    </xdr:from>
    <xdr:to>
      <xdr:col>0</xdr:col>
      <xdr:colOff>140758</xdr:colOff>
      <xdr:row>10</xdr:row>
      <xdr:rowOff>176956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5" y="173015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160623</xdr:colOff>
      <xdr:row>10</xdr:row>
      <xdr:rowOff>44228</xdr:rowOff>
    </xdr:from>
    <xdr:to>
      <xdr:col>0</xdr:col>
      <xdr:colOff>291856</xdr:colOff>
      <xdr:row>10</xdr:row>
      <xdr:rowOff>176956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0623" y="173015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8222</xdr:colOff>
      <xdr:row>11</xdr:row>
      <xdr:rowOff>48085</xdr:rowOff>
    </xdr:from>
    <xdr:to>
      <xdr:col>0</xdr:col>
      <xdr:colOff>139455</xdr:colOff>
      <xdr:row>11</xdr:row>
      <xdr:rowOff>180813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222" y="194356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18244</xdr:colOff>
      <xdr:row>18</xdr:row>
      <xdr:rowOff>40938</xdr:rowOff>
    </xdr:from>
    <xdr:to>
      <xdr:col>0</xdr:col>
      <xdr:colOff>149477</xdr:colOff>
      <xdr:row>18</xdr:row>
      <xdr:rowOff>173666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244" y="340326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43</xdr:row>
      <xdr:rowOff>51739</xdr:rowOff>
    </xdr:from>
    <xdr:to>
      <xdr:col>0</xdr:col>
      <xdr:colOff>139559</xdr:colOff>
      <xdr:row>43</xdr:row>
      <xdr:rowOff>184467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26" y="8681389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8326</xdr:colOff>
      <xdr:row>45</xdr:row>
      <xdr:rowOff>47533</xdr:rowOff>
    </xdr:from>
    <xdr:to>
      <xdr:col>0</xdr:col>
      <xdr:colOff>139559</xdr:colOff>
      <xdr:row>45</xdr:row>
      <xdr:rowOff>180261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26" y="909628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9525</xdr:colOff>
      <xdr:row>22</xdr:row>
      <xdr:rowOff>50937</xdr:rowOff>
    </xdr:from>
    <xdr:to>
      <xdr:col>0</xdr:col>
      <xdr:colOff>140758</xdr:colOff>
      <xdr:row>22</xdr:row>
      <xdr:rowOff>183665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525" y="42514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8326</xdr:colOff>
      <xdr:row>44</xdr:row>
      <xdr:rowOff>49636</xdr:rowOff>
    </xdr:from>
    <xdr:to>
      <xdr:col>0</xdr:col>
      <xdr:colOff>139559</xdr:colOff>
      <xdr:row>44</xdr:row>
      <xdr:rowOff>182364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326" y="8888836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161925</xdr:colOff>
      <xdr:row>22</xdr:row>
      <xdr:rowOff>50937</xdr:rowOff>
    </xdr:from>
    <xdr:to>
      <xdr:col>0</xdr:col>
      <xdr:colOff>293158</xdr:colOff>
      <xdr:row>22</xdr:row>
      <xdr:rowOff>183665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61925" y="42514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9525</xdr:colOff>
      <xdr:row>23</xdr:row>
      <xdr:rowOff>41412</xdr:rowOff>
    </xdr:from>
    <xdr:to>
      <xdr:col>0</xdr:col>
      <xdr:colOff>140758</xdr:colOff>
      <xdr:row>23</xdr:row>
      <xdr:rowOff>174140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5" y="445148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9525</xdr:colOff>
      <xdr:row>24</xdr:row>
      <xdr:rowOff>31887</xdr:rowOff>
    </xdr:from>
    <xdr:to>
      <xdr:col>0</xdr:col>
      <xdr:colOff>140758</xdr:colOff>
      <xdr:row>24</xdr:row>
      <xdr:rowOff>164615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525" y="465151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46</xdr:row>
      <xdr:rowOff>45430</xdr:rowOff>
    </xdr:from>
    <xdr:to>
      <xdr:col>0</xdr:col>
      <xdr:colOff>139559</xdr:colOff>
      <xdr:row>46</xdr:row>
      <xdr:rowOff>178158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326" y="9303730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8326</xdr:colOff>
      <xdr:row>47</xdr:row>
      <xdr:rowOff>43327</xdr:rowOff>
    </xdr:from>
    <xdr:to>
      <xdr:col>0</xdr:col>
      <xdr:colOff>139559</xdr:colOff>
      <xdr:row>47</xdr:row>
      <xdr:rowOff>176055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326" y="951117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8326</xdr:colOff>
      <xdr:row>48</xdr:row>
      <xdr:rowOff>41223</xdr:rowOff>
    </xdr:from>
    <xdr:to>
      <xdr:col>0</xdr:col>
      <xdr:colOff>139559</xdr:colOff>
      <xdr:row>48</xdr:row>
      <xdr:rowOff>173951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326" y="971862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61</xdr:row>
      <xdr:rowOff>51739</xdr:rowOff>
    </xdr:from>
    <xdr:to>
      <xdr:col>0</xdr:col>
      <xdr:colOff>118419</xdr:colOff>
      <xdr:row>61</xdr:row>
      <xdr:rowOff>184467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2491389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62</xdr:row>
      <xdr:rowOff>50425</xdr:rowOff>
    </xdr:from>
    <xdr:to>
      <xdr:col>0</xdr:col>
      <xdr:colOff>118419</xdr:colOff>
      <xdr:row>62</xdr:row>
      <xdr:rowOff>183153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12699625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63</xdr:row>
      <xdr:rowOff>49111</xdr:rowOff>
    </xdr:from>
    <xdr:to>
      <xdr:col>0</xdr:col>
      <xdr:colOff>118419</xdr:colOff>
      <xdr:row>63</xdr:row>
      <xdr:rowOff>181839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1290786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65</xdr:row>
      <xdr:rowOff>46482</xdr:rowOff>
    </xdr:from>
    <xdr:to>
      <xdr:col>0</xdr:col>
      <xdr:colOff>118419</xdr:colOff>
      <xdr:row>65</xdr:row>
      <xdr:rowOff>179210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3324332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64</xdr:row>
      <xdr:rowOff>47797</xdr:rowOff>
    </xdr:from>
    <xdr:to>
      <xdr:col>0</xdr:col>
      <xdr:colOff>118419</xdr:colOff>
      <xdr:row>64</xdr:row>
      <xdr:rowOff>180525</xdr:rowOff>
    </xdr:to>
    <xdr:sp macro="" textlink="">
      <xdr:nvSpPr>
        <xdr:cNvPr id="20" name="Ellips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311609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135325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67</xdr:row>
      <xdr:rowOff>43852</xdr:rowOff>
    </xdr:from>
    <xdr:to>
      <xdr:col>0</xdr:col>
      <xdr:colOff>118419</xdr:colOff>
      <xdr:row>67</xdr:row>
      <xdr:rowOff>176580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1374080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69</xdr:row>
      <xdr:rowOff>41223</xdr:rowOff>
    </xdr:from>
    <xdr:to>
      <xdr:col>0</xdr:col>
      <xdr:colOff>118419</xdr:colOff>
      <xdr:row>69</xdr:row>
      <xdr:rowOff>173951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1415727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68</xdr:row>
      <xdr:rowOff>42538</xdr:rowOff>
    </xdr:from>
    <xdr:to>
      <xdr:col>0</xdr:col>
      <xdr:colOff>118419</xdr:colOff>
      <xdr:row>68</xdr:row>
      <xdr:rowOff>175266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1394903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73</xdr:row>
      <xdr:rowOff>61264</xdr:rowOff>
    </xdr:from>
    <xdr:to>
      <xdr:col>0</xdr:col>
      <xdr:colOff>118419</xdr:colOff>
      <xdr:row>73</xdr:row>
      <xdr:rowOff>193992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4672614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74</xdr:row>
      <xdr:rowOff>59950</xdr:rowOff>
    </xdr:from>
    <xdr:to>
      <xdr:col>0</xdr:col>
      <xdr:colOff>118419</xdr:colOff>
      <xdr:row>74</xdr:row>
      <xdr:rowOff>192678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14880850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75</xdr:row>
      <xdr:rowOff>58636</xdr:rowOff>
    </xdr:from>
    <xdr:to>
      <xdr:col>0</xdr:col>
      <xdr:colOff>118419</xdr:colOff>
      <xdr:row>75</xdr:row>
      <xdr:rowOff>191364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15089086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77</xdr:row>
      <xdr:rowOff>56007</xdr:rowOff>
    </xdr:from>
    <xdr:to>
      <xdr:col>0</xdr:col>
      <xdr:colOff>118419</xdr:colOff>
      <xdr:row>77</xdr:row>
      <xdr:rowOff>188735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1550555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76</xdr:row>
      <xdr:rowOff>57322</xdr:rowOff>
    </xdr:from>
    <xdr:to>
      <xdr:col>0</xdr:col>
      <xdr:colOff>118419</xdr:colOff>
      <xdr:row>76</xdr:row>
      <xdr:rowOff>190050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15297322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1571379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53377</xdr:rowOff>
    </xdr:from>
    <xdr:to>
      <xdr:col>0</xdr:col>
      <xdr:colOff>118419</xdr:colOff>
      <xdr:row>79</xdr:row>
      <xdr:rowOff>186105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1592202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81</xdr:row>
      <xdr:rowOff>50748</xdr:rowOff>
    </xdr:from>
    <xdr:to>
      <xdr:col>0</xdr:col>
      <xdr:colOff>118419</xdr:colOff>
      <xdr:row>81</xdr:row>
      <xdr:rowOff>183476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1633849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80</xdr:row>
      <xdr:rowOff>52063</xdr:rowOff>
    </xdr:from>
    <xdr:to>
      <xdr:col>0</xdr:col>
      <xdr:colOff>118419</xdr:colOff>
      <xdr:row>80</xdr:row>
      <xdr:rowOff>184791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1613026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11476</xdr:colOff>
      <xdr:row>88</xdr:row>
      <xdr:rowOff>38908</xdr:rowOff>
    </xdr:from>
    <xdr:to>
      <xdr:col>0</xdr:col>
      <xdr:colOff>120370</xdr:colOff>
      <xdr:row>88</xdr:row>
      <xdr:rowOff>171636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1476" y="17450608"/>
          <a:ext cx="10889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1990</xdr:colOff>
      <xdr:row>89</xdr:row>
      <xdr:rowOff>41862</xdr:rowOff>
    </xdr:from>
    <xdr:to>
      <xdr:col>0</xdr:col>
      <xdr:colOff>133223</xdr:colOff>
      <xdr:row>89</xdr:row>
      <xdr:rowOff>174590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990" y="1766311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0</xdr:colOff>
      <xdr:row>35</xdr:row>
      <xdr:rowOff>42214</xdr:rowOff>
    </xdr:from>
    <xdr:to>
      <xdr:col>0</xdr:col>
      <xdr:colOff>130034</xdr:colOff>
      <xdr:row>35</xdr:row>
      <xdr:rowOff>174942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7128814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37</xdr:row>
      <xdr:rowOff>38008</xdr:rowOff>
    </xdr:from>
    <xdr:to>
      <xdr:col>0</xdr:col>
      <xdr:colOff>130034</xdr:colOff>
      <xdr:row>37</xdr:row>
      <xdr:rowOff>170736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7543708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36</xdr:row>
      <xdr:rowOff>40111</xdr:rowOff>
    </xdr:from>
    <xdr:to>
      <xdr:col>0</xdr:col>
      <xdr:colOff>130034</xdr:colOff>
      <xdr:row>36</xdr:row>
      <xdr:rowOff>172839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7336261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38</xdr:row>
      <xdr:rowOff>35905</xdr:rowOff>
    </xdr:from>
    <xdr:to>
      <xdr:col>0</xdr:col>
      <xdr:colOff>130034</xdr:colOff>
      <xdr:row>38</xdr:row>
      <xdr:rowOff>168633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775115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39</xdr:row>
      <xdr:rowOff>33802</xdr:rowOff>
    </xdr:from>
    <xdr:to>
      <xdr:col>0</xdr:col>
      <xdr:colOff>130034</xdr:colOff>
      <xdr:row>39</xdr:row>
      <xdr:rowOff>166530</xdr:rowOff>
    </xdr:to>
    <xdr:sp macro="" textlink="">
      <xdr:nvSpPr>
        <xdr:cNvPr id="40" name="Ellips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795860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40</xdr:row>
      <xdr:rowOff>31698</xdr:rowOff>
    </xdr:from>
    <xdr:to>
      <xdr:col>0</xdr:col>
      <xdr:colOff>130034</xdr:colOff>
      <xdr:row>40</xdr:row>
      <xdr:rowOff>164426</xdr:rowOff>
    </xdr:to>
    <xdr:sp macro="" textlink="">
      <xdr:nvSpPr>
        <xdr:cNvPr id="41" name="Ellips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8166048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66675</xdr:colOff>
      <xdr:row>97</xdr:row>
      <xdr:rowOff>95250</xdr:rowOff>
    </xdr:from>
    <xdr:to>
      <xdr:col>0</xdr:col>
      <xdr:colOff>197908</xdr:colOff>
      <xdr:row>98</xdr:row>
      <xdr:rowOff>18428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6675" y="1912620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L</a:t>
          </a:r>
        </a:p>
      </xdr:txBody>
    </xdr:sp>
    <xdr:clientData/>
  </xdr:twoCellAnchor>
  <xdr:twoCellAnchor>
    <xdr:from>
      <xdr:col>0</xdr:col>
      <xdr:colOff>28575</xdr:colOff>
      <xdr:row>101</xdr:row>
      <xdr:rowOff>38100</xdr:rowOff>
    </xdr:from>
    <xdr:to>
      <xdr:col>0</xdr:col>
      <xdr:colOff>159808</xdr:colOff>
      <xdr:row>101</xdr:row>
      <xdr:rowOff>170828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8575" y="1975485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M </a:t>
          </a:r>
        </a:p>
      </xdr:txBody>
    </xdr:sp>
    <xdr:clientData/>
  </xdr:twoCellAnchor>
  <xdr:twoCellAnchor>
    <xdr:from>
      <xdr:col>0</xdr:col>
      <xdr:colOff>16232</xdr:colOff>
      <xdr:row>102</xdr:row>
      <xdr:rowOff>47625</xdr:rowOff>
    </xdr:from>
    <xdr:to>
      <xdr:col>0</xdr:col>
      <xdr:colOff>147465</xdr:colOff>
      <xdr:row>102</xdr:row>
      <xdr:rowOff>180353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6232" y="19973925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N</a:t>
          </a:r>
        </a:p>
      </xdr:txBody>
    </xdr:sp>
    <xdr:clientData/>
  </xdr:twoCellAnchor>
  <xdr:twoCellAnchor>
    <xdr:from>
      <xdr:col>0</xdr:col>
      <xdr:colOff>14354</xdr:colOff>
      <xdr:row>103</xdr:row>
      <xdr:rowOff>25623</xdr:rowOff>
    </xdr:from>
    <xdr:to>
      <xdr:col>0</xdr:col>
      <xdr:colOff>145587</xdr:colOff>
      <xdr:row>103</xdr:row>
      <xdr:rowOff>158351</xdr:rowOff>
    </xdr:to>
    <xdr:sp macro="" textlink="">
      <xdr:nvSpPr>
        <xdr:cNvPr id="45" name="Ellips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4354" y="20161473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O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46" name="Ellips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0" y="16120738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75</xdr:row>
      <xdr:rowOff>49111</xdr:rowOff>
    </xdr:from>
    <xdr:to>
      <xdr:col>0</xdr:col>
      <xdr:colOff>118419</xdr:colOff>
      <xdr:row>75</xdr:row>
      <xdr:rowOff>181839</xdr:rowOff>
    </xdr:to>
    <xdr:sp macro="" textlink="">
      <xdr:nvSpPr>
        <xdr:cNvPr id="47" name="Ellips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0" y="1507956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44228</xdr:rowOff>
    </xdr:from>
    <xdr:to>
      <xdr:col>0</xdr:col>
      <xdr:colOff>140758</xdr:colOff>
      <xdr:row>10</xdr:row>
      <xdr:rowOff>176956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71525" y="172062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160623</xdr:colOff>
      <xdr:row>10</xdr:row>
      <xdr:rowOff>44228</xdr:rowOff>
    </xdr:from>
    <xdr:to>
      <xdr:col>0</xdr:col>
      <xdr:colOff>291856</xdr:colOff>
      <xdr:row>10</xdr:row>
      <xdr:rowOff>176956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22623" y="172062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8222</xdr:colOff>
      <xdr:row>11</xdr:row>
      <xdr:rowOff>48085</xdr:rowOff>
    </xdr:from>
    <xdr:to>
      <xdr:col>0</xdr:col>
      <xdr:colOff>139455</xdr:colOff>
      <xdr:row>11</xdr:row>
      <xdr:rowOff>180813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0222" y="193403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18244</xdr:colOff>
      <xdr:row>18</xdr:row>
      <xdr:rowOff>40938</xdr:rowOff>
    </xdr:from>
    <xdr:to>
      <xdr:col>0</xdr:col>
      <xdr:colOff>149477</xdr:colOff>
      <xdr:row>18</xdr:row>
      <xdr:rowOff>173666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80244" y="297463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45</xdr:row>
      <xdr:rowOff>47533</xdr:rowOff>
    </xdr:from>
    <xdr:to>
      <xdr:col>0</xdr:col>
      <xdr:colOff>139559</xdr:colOff>
      <xdr:row>45</xdr:row>
      <xdr:rowOff>180261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70326" y="8743858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9525</xdr:colOff>
      <xdr:row>22</xdr:row>
      <xdr:rowOff>50937</xdr:rowOff>
    </xdr:from>
    <xdr:to>
      <xdr:col>0</xdr:col>
      <xdr:colOff>140758</xdr:colOff>
      <xdr:row>22</xdr:row>
      <xdr:rowOff>183665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71525" y="382283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A</a:t>
          </a:r>
        </a:p>
      </xdr:txBody>
    </xdr:sp>
    <xdr:clientData/>
  </xdr:twoCellAnchor>
  <xdr:twoCellAnchor>
    <xdr:from>
      <xdr:col>0</xdr:col>
      <xdr:colOff>8326</xdr:colOff>
      <xdr:row>44</xdr:row>
      <xdr:rowOff>49636</xdr:rowOff>
    </xdr:from>
    <xdr:to>
      <xdr:col>0</xdr:col>
      <xdr:colOff>139559</xdr:colOff>
      <xdr:row>44</xdr:row>
      <xdr:rowOff>182364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70326" y="8536411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161925</xdr:colOff>
      <xdr:row>22</xdr:row>
      <xdr:rowOff>50937</xdr:rowOff>
    </xdr:from>
    <xdr:to>
      <xdr:col>0</xdr:col>
      <xdr:colOff>293158</xdr:colOff>
      <xdr:row>22</xdr:row>
      <xdr:rowOff>183665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923925" y="382283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B</a:t>
          </a:r>
        </a:p>
      </xdr:txBody>
    </xdr:sp>
    <xdr:clientData/>
  </xdr:twoCellAnchor>
  <xdr:twoCellAnchor>
    <xdr:from>
      <xdr:col>0</xdr:col>
      <xdr:colOff>9525</xdr:colOff>
      <xdr:row>23</xdr:row>
      <xdr:rowOff>41412</xdr:rowOff>
    </xdr:from>
    <xdr:to>
      <xdr:col>0</xdr:col>
      <xdr:colOff>140758</xdr:colOff>
      <xdr:row>23</xdr:row>
      <xdr:rowOff>174140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71525" y="402286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C</a:t>
          </a:r>
        </a:p>
      </xdr:txBody>
    </xdr:sp>
    <xdr:clientData/>
  </xdr:twoCellAnchor>
  <xdr:twoCellAnchor>
    <xdr:from>
      <xdr:col>0</xdr:col>
      <xdr:colOff>9525</xdr:colOff>
      <xdr:row>24</xdr:row>
      <xdr:rowOff>31887</xdr:rowOff>
    </xdr:from>
    <xdr:to>
      <xdr:col>0</xdr:col>
      <xdr:colOff>140758</xdr:colOff>
      <xdr:row>24</xdr:row>
      <xdr:rowOff>164615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771525" y="422288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D</a:t>
          </a:r>
        </a:p>
      </xdr:txBody>
    </xdr:sp>
    <xdr:clientData/>
  </xdr:twoCellAnchor>
  <xdr:twoCellAnchor>
    <xdr:from>
      <xdr:col>0</xdr:col>
      <xdr:colOff>8326</xdr:colOff>
      <xdr:row>46</xdr:row>
      <xdr:rowOff>45430</xdr:rowOff>
    </xdr:from>
    <xdr:to>
      <xdr:col>0</xdr:col>
      <xdr:colOff>139559</xdr:colOff>
      <xdr:row>46</xdr:row>
      <xdr:rowOff>178158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770326" y="8951305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8326</xdr:colOff>
      <xdr:row>47</xdr:row>
      <xdr:rowOff>43327</xdr:rowOff>
    </xdr:from>
    <xdr:to>
      <xdr:col>0</xdr:col>
      <xdr:colOff>139559</xdr:colOff>
      <xdr:row>47</xdr:row>
      <xdr:rowOff>176055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70326" y="915875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8326</xdr:colOff>
      <xdr:row>48</xdr:row>
      <xdr:rowOff>41223</xdr:rowOff>
    </xdr:from>
    <xdr:to>
      <xdr:col>0</xdr:col>
      <xdr:colOff>139559</xdr:colOff>
      <xdr:row>48</xdr:row>
      <xdr:rowOff>173951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770326" y="9366198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61</xdr:row>
      <xdr:rowOff>51739</xdr:rowOff>
    </xdr:from>
    <xdr:to>
      <xdr:col>0</xdr:col>
      <xdr:colOff>118419</xdr:colOff>
      <xdr:row>61</xdr:row>
      <xdr:rowOff>184467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749186" y="11967514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62</xdr:row>
      <xdr:rowOff>50425</xdr:rowOff>
    </xdr:from>
    <xdr:to>
      <xdr:col>0</xdr:col>
      <xdr:colOff>118419</xdr:colOff>
      <xdr:row>62</xdr:row>
      <xdr:rowOff>183153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749186" y="12175750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63</xdr:row>
      <xdr:rowOff>49111</xdr:rowOff>
    </xdr:from>
    <xdr:to>
      <xdr:col>0</xdr:col>
      <xdr:colOff>118419</xdr:colOff>
      <xdr:row>63</xdr:row>
      <xdr:rowOff>181839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749186" y="12383986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65</xdr:row>
      <xdr:rowOff>46482</xdr:rowOff>
    </xdr:from>
    <xdr:to>
      <xdr:col>0</xdr:col>
      <xdr:colOff>118419</xdr:colOff>
      <xdr:row>65</xdr:row>
      <xdr:rowOff>179210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749186" y="12800457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64</xdr:row>
      <xdr:rowOff>47797</xdr:rowOff>
    </xdr:from>
    <xdr:to>
      <xdr:col>0</xdr:col>
      <xdr:colOff>118419</xdr:colOff>
      <xdr:row>64</xdr:row>
      <xdr:rowOff>180525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749186" y="12592222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37" name="Ellips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749186" y="1300869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67</xdr:row>
      <xdr:rowOff>43852</xdr:rowOff>
    </xdr:from>
    <xdr:to>
      <xdr:col>0</xdr:col>
      <xdr:colOff>118419</xdr:colOff>
      <xdr:row>67</xdr:row>
      <xdr:rowOff>176580</xdr:rowOff>
    </xdr:to>
    <xdr:sp macro="" textlink="">
      <xdr:nvSpPr>
        <xdr:cNvPr id="38" name="Ellips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749186" y="1321692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69</xdr:row>
      <xdr:rowOff>41223</xdr:rowOff>
    </xdr:from>
    <xdr:to>
      <xdr:col>0</xdr:col>
      <xdr:colOff>118419</xdr:colOff>
      <xdr:row>69</xdr:row>
      <xdr:rowOff>173951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749186" y="13633398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68</xdr:row>
      <xdr:rowOff>42538</xdr:rowOff>
    </xdr:from>
    <xdr:to>
      <xdr:col>0</xdr:col>
      <xdr:colOff>118419</xdr:colOff>
      <xdr:row>68</xdr:row>
      <xdr:rowOff>175266</xdr:rowOff>
    </xdr:to>
    <xdr:sp macro="" textlink="">
      <xdr:nvSpPr>
        <xdr:cNvPr id="40" name="Ellips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749186" y="1342516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73</xdr:row>
      <xdr:rowOff>61264</xdr:rowOff>
    </xdr:from>
    <xdr:to>
      <xdr:col>0</xdr:col>
      <xdr:colOff>118419</xdr:colOff>
      <xdr:row>73</xdr:row>
      <xdr:rowOff>193992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749186" y="14072539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74</xdr:row>
      <xdr:rowOff>59950</xdr:rowOff>
    </xdr:from>
    <xdr:to>
      <xdr:col>0</xdr:col>
      <xdr:colOff>118419</xdr:colOff>
      <xdr:row>74</xdr:row>
      <xdr:rowOff>192678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749186" y="1428077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75</xdr:row>
      <xdr:rowOff>58636</xdr:rowOff>
    </xdr:from>
    <xdr:to>
      <xdr:col>0</xdr:col>
      <xdr:colOff>118419</xdr:colOff>
      <xdr:row>75</xdr:row>
      <xdr:rowOff>191364</xdr:rowOff>
    </xdr:to>
    <xdr:sp macro="" textlink="">
      <xdr:nvSpPr>
        <xdr:cNvPr id="44" name="Ellips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749186" y="14489011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77</xdr:row>
      <xdr:rowOff>56007</xdr:rowOff>
    </xdr:from>
    <xdr:to>
      <xdr:col>0</xdr:col>
      <xdr:colOff>118419</xdr:colOff>
      <xdr:row>77</xdr:row>
      <xdr:rowOff>188735</xdr:rowOff>
    </xdr:to>
    <xdr:sp macro="" textlink="">
      <xdr:nvSpPr>
        <xdr:cNvPr id="45" name="Ellips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749186" y="14905482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76</xdr:row>
      <xdr:rowOff>57322</xdr:rowOff>
    </xdr:from>
    <xdr:to>
      <xdr:col>0</xdr:col>
      <xdr:colOff>118419</xdr:colOff>
      <xdr:row>76</xdr:row>
      <xdr:rowOff>190050</xdr:rowOff>
    </xdr:to>
    <xdr:sp macro="" textlink="">
      <xdr:nvSpPr>
        <xdr:cNvPr id="46" name="Ellips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749186" y="14697247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47" name="Ellips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749186" y="1511371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53377</xdr:rowOff>
    </xdr:from>
    <xdr:to>
      <xdr:col>0</xdr:col>
      <xdr:colOff>118419</xdr:colOff>
      <xdr:row>79</xdr:row>
      <xdr:rowOff>186105</xdr:rowOff>
    </xdr:to>
    <xdr:sp macro="" textlink="">
      <xdr:nvSpPr>
        <xdr:cNvPr id="48" name="Ellips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749186" y="15321952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81</xdr:row>
      <xdr:rowOff>50748</xdr:rowOff>
    </xdr:from>
    <xdr:to>
      <xdr:col>0</xdr:col>
      <xdr:colOff>118419</xdr:colOff>
      <xdr:row>81</xdr:row>
      <xdr:rowOff>183476</xdr:rowOff>
    </xdr:to>
    <xdr:sp macro="" textlink="">
      <xdr:nvSpPr>
        <xdr:cNvPr id="49" name="Ellips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749186" y="1573842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80</xdr:row>
      <xdr:rowOff>52063</xdr:rowOff>
    </xdr:from>
    <xdr:to>
      <xdr:col>0</xdr:col>
      <xdr:colOff>118419</xdr:colOff>
      <xdr:row>80</xdr:row>
      <xdr:rowOff>184791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749186" y="15530188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11476</xdr:colOff>
      <xdr:row>88</xdr:row>
      <xdr:rowOff>38908</xdr:rowOff>
    </xdr:from>
    <xdr:to>
      <xdr:col>0</xdr:col>
      <xdr:colOff>120370</xdr:colOff>
      <xdr:row>88</xdr:row>
      <xdr:rowOff>171636</xdr:rowOff>
    </xdr:to>
    <xdr:sp macro="" textlink="">
      <xdr:nvSpPr>
        <xdr:cNvPr id="60" name="Ellips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11476" y="17516709"/>
          <a:ext cx="10889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1990</xdr:colOff>
      <xdr:row>89</xdr:row>
      <xdr:rowOff>41862</xdr:rowOff>
    </xdr:from>
    <xdr:to>
      <xdr:col>0</xdr:col>
      <xdr:colOff>133223</xdr:colOff>
      <xdr:row>89</xdr:row>
      <xdr:rowOff>174590</xdr:rowOff>
    </xdr:to>
    <xdr:sp macro="" textlink="">
      <xdr:nvSpPr>
        <xdr:cNvPr id="65" name="Ellips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90" y="1773196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K</a:t>
          </a:r>
        </a:p>
      </xdr:txBody>
    </xdr:sp>
    <xdr:clientData/>
  </xdr:twoCellAnchor>
  <xdr:twoCellAnchor>
    <xdr:from>
      <xdr:col>0</xdr:col>
      <xdr:colOff>0</xdr:colOff>
      <xdr:row>35</xdr:row>
      <xdr:rowOff>42214</xdr:rowOff>
    </xdr:from>
    <xdr:to>
      <xdr:col>0</xdr:col>
      <xdr:colOff>130034</xdr:colOff>
      <xdr:row>35</xdr:row>
      <xdr:rowOff>174942</xdr:rowOff>
    </xdr:to>
    <xdr:sp macro="" textlink="">
      <xdr:nvSpPr>
        <xdr:cNvPr id="69" name="Ellips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760801" y="6852589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37</xdr:row>
      <xdr:rowOff>38008</xdr:rowOff>
    </xdr:from>
    <xdr:to>
      <xdr:col>0</xdr:col>
      <xdr:colOff>130034</xdr:colOff>
      <xdr:row>37</xdr:row>
      <xdr:rowOff>170736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760801" y="7267483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36</xdr:row>
      <xdr:rowOff>40111</xdr:rowOff>
    </xdr:from>
    <xdr:to>
      <xdr:col>0</xdr:col>
      <xdr:colOff>130034</xdr:colOff>
      <xdr:row>36</xdr:row>
      <xdr:rowOff>172839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760801" y="7060036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38</xdr:row>
      <xdr:rowOff>35905</xdr:rowOff>
    </xdr:from>
    <xdr:to>
      <xdr:col>0</xdr:col>
      <xdr:colOff>130034</xdr:colOff>
      <xdr:row>38</xdr:row>
      <xdr:rowOff>168633</xdr:rowOff>
    </xdr:to>
    <xdr:sp macro="" textlink="">
      <xdr:nvSpPr>
        <xdr:cNvPr id="72" name="Ellips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760801" y="7474930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39</xdr:row>
      <xdr:rowOff>33802</xdr:rowOff>
    </xdr:from>
    <xdr:to>
      <xdr:col>0</xdr:col>
      <xdr:colOff>130034</xdr:colOff>
      <xdr:row>39</xdr:row>
      <xdr:rowOff>166530</xdr:rowOff>
    </xdr:to>
    <xdr:sp macro="" textlink="">
      <xdr:nvSpPr>
        <xdr:cNvPr id="73" name="Ellips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760801" y="7682377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40</xdr:row>
      <xdr:rowOff>31698</xdr:rowOff>
    </xdr:from>
    <xdr:to>
      <xdr:col>0</xdr:col>
      <xdr:colOff>130034</xdr:colOff>
      <xdr:row>40</xdr:row>
      <xdr:rowOff>164426</xdr:rowOff>
    </xdr:to>
    <xdr:sp macro="" textlink="">
      <xdr:nvSpPr>
        <xdr:cNvPr id="74" name="Ellips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60801" y="7889823"/>
          <a:ext cx="131233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47625</xdr:colOff>
      <xdr:row>97</xdr:row>
      <xdr:rowOff>47625</xdr:rowOff>
    </xdr:from>
    <xdr:to>
      <xdr:col>0</xdr:col>
      <xdr:colOff>178858</xdr:colOff>
      <xdr:row>97</xdr:row>
      <xdr:rowOff>180353</xdr:rowOff>
    </xdr:to>
    <xdr:sp macro="" textlink="">
      <xdr:nvSpPr>
        <xdr:cNvPr id="75" name="Ellips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7625" y="1907857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L</a:t>
          </a:r>
        </a:p>
      </xdr:txBody>
    </xdr:sp>
    <xdr:clientData/>
  </xdr:twoCellAnchor>
  <xdr:twoCellAnchor>
    <xdr:from>
      <xdr:col>0</xdr:col>
      <xdr:colOff>28575</xdr:colOff>
      <xdr:row>101</xdr:row>
      <xdr:rowOff>38100</xdr:rowOff>
    </xdr:from>
    <xdr:to>
      <xdr:col>0</xdr:col>
      <xdr:colOff>159808</xdr:colOff>
      <xdr:row>101</xdr:row>
      <xdr:rowOff>170828</xdr:rowOff>
    </xdr:to>
    <xdr:sp macro="" textlink="">
      <xdr:nvSpPr>
        <xdr:cNvPr id="76" name="Ellips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28575" y="19154775"/>
          <a:ext cx="131233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M </a:t>
          </a:r>
        </a:p>
      </xdr:txBody>
    </xdr:sp>
    <xdr:clientData/>
  </xdr:twoCellAnchor>
  <xdr:twoCellAnchor>
    <xdr:from>
      <xdr:col>0</xdr:col>
      <xdr:colOff>16232</xdr:colOff>
      <xdr:row>102</xdr:row>
      <xdr:rowOff>47625</xdr:rowOff>
    </xdr:from>
    <xdr:to>
      <xdr:col>0</xdr:col>
      <xdr:colOff>147465</xdr:colOff>
      <xdr:row>102</xdr:row>
      <xdr:rowOff>180353</xdr:rowOff>
    </xdr:to>
    <xdr:sp macro="" textlink="">
      <xdr:nvSpPr>
        <xdr:cNvPr id="78" name="Ellips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6232" y="19218364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N</a:t>
          </a:r>
        </a:p>
      </xdr:txBody>
    </xdr:sp>
    <xdr:clientData/>
  </xdr:twoCellAnchor>
  <xdr:twoCellAnchor>
    <xdr:from>
      <xdr:col>0</xdr:col>
      <xdr:colOff>14354</xdr:colOff>
      <xdr:row>103</xdr:row>
      <xdr:rowOff>25623</xdr:rowOff>
    </xdr:from>
    <xdr:to>
      <xdr:col>0</xdr:col>
      <xdr:colOff>145587</xdr:colOff>
      <xdr:row>103</xdr:row>
      <xdr:rowOff>158351</xdr:rowOff>
    </xdr:to>
    <xdr:sp macro="" textlink="">
      <xdr:nvSpPr>
        <xdr:cNvPr id="79" name="Ellips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4354" y="19404303"/>
          <a:ext cx="131233" cy="132728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O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52" name="Ellips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0" y="13974285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75</xdr:row>
      <xdr:rowOff>49111</xdr:rowOff>
    </xdr:from>
    <xdr:to>
      <xdr:col>0</xdr:col>
      <xdr:colOff>118419</xdr:colOff>
      <xdr:row>75</xdr:row>
      <xdr:rowOff>181839</xdr:rowOff>
    </xdr:to>
    <xdr:sp macro="" textlink="">
      <xdr:nvSpPr>
        <xdr:cNvPr id="53" name="Ellips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0" y="1291933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43</xdr:row>
      <xdr:rowOff>42214</xdr:rowOff>
    </xdr:from>
    <xdr:to>
      <xdr:col>0</xdr:col>
      <xdr:colOff>130034</xdr:colOff>
      <xdr:row>43</xdr:row>
      <xdr:rowOff>174942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0" y="7128814"/>
          <a:ext cx="130034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46</xdr:row>
      <xdr:rowOff>35905</xdr:rowOff>
    </xdr:from>
    <xdr:to>
      <xdr:col>0</xdr:col>
      <xdr:colOff>130034</xdr:colOff>
      <xdr:row>46</xdr:row>
      <xdr:rowOff>168633</xdr:rowOff>
    </xdr:to>
    <xdr:sp macro="" textlink="">
      <xdr:nvSpPr>
        <xdr:cNvPr id="54" name="Ellips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0" y="796236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  <xdr:twoCellAnchor>
    <xdr:from>
      <xdr:col>0</xdr:col>
      <xdr:colOff>0</xdr:colOff>
      <xdr:row>47</xdr:row>
      <xdr:rowOff>33802</xdr:rowOff>
    </xdr:from>
    <xdr:to>
      <xdr:col>0</xdr:col>
      <xdr:colOff>130034</xdr:colOff>
      <xdr:row>47</xdr:row>
      <xdr:rowOff>166530</xdr:rowOff>
    </xdr:to>
    <xdr:sp macro="" textlink="">
      <xdr:nvSpPr>
        <xdr:cNvPr id="55" name="Ellips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0" y="8167324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F</a:t>
          </a:r>
        </a:p>
      </xdr:txBody>
    </xdr:sp>
    <xdr:clientData/>
  </xdr:twoCellAnchor>
  <xdr:twoCellAnchor>
    <xdr:from>
      <xdr:col>0</xdr:col>
      <xdr:colOff>0</xdr:colOff>
      <xdr:row>48</xdr:row>
      <xdr:rowOff>31698</xdr:rowOff>
    </xdr:from>
    <xdr:to>
      <xdr:col>0</xdr:col>
      <xdr:colOff>130034</xdr:colOff>
      <xdr:row>48</xdr:row>
      <xdr:rowOff>164426</xdr:rowOff>
    </xdr:to>
    <xdr:sp macro="" textlink="">
      <xdr:nvSpPr>
        <xdr:cNvPr id="56" name="Ellips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0" y="8372285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G</a:t>
          </a:r>
        </a:p>
      </xdr:txBody>
    </xdr:sp>
    <xdr:clientData/>
  </xdr:twoCellAnchor>
  <xdr:twoCellAnchor>
    <xdr:from>
      <xdr:col>0</xdr:col>
      <xdr:colOff>0</xdr:colOff>
      <xdr:row>73</xdr:row>
      <xdr:rowOff>51739</xdr:rowOff>
    </xdr:from>
    <xdr:to>
      <xdr:col>0</xdr:col>
      <xdr:colOff>118419</xdr:colOff>
      <xdr:row>73</xdr:row>
      <xdr:rowOff>184467</xdr:rowOff>
    </xdr:to>
    <xdr:sp macro="" textlink="">
      <xdr:nvSpPr>
        <xdr:cNvPr id="57" name="Ellips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0" y="12649587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74</xdr:row>
      <xdr:rowOff>50425</xdr:rowOff>
    </xdr:from>
    <xdr:to>
      <xdr:col>0</xdr:col>
      <xdr:colOff>118419</xdr:colOff>
      <xdr:row>74</xdr:row>
      <xdr:rowOff>183153</xdr:rowOff>
    </xdr:to>
    <xdr:sp macro="" textlink="">
      <xdr:nvSpPr>
        <xdr:cNvPr id="58" name="Ellips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0" y="12855338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75</xdr:row>
      <xdr:rowOff>49111</xdr:rowOff>
    </xdr:from>
    <xdr:to>
      <xdr:col>0</xdr:col>
      <xdr:colOff>118419</xdr:colOff>
      <xdr:row>75</xdr:row>
      <xdr:rowOff>181839</xdr:rowOff>
    </xdr:to>
    <xdr:sp macro="" textlink="">
      <xdr:nvSpPr>
        <xdr:cNvPr id="59" name="Ellips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0" y="13061089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77</xdr:row>
      <xdr:rowOff>46482</xdr:rowOff>
    </xdr:from>
    <xdr:to>
      <xdr:col>0</xdr:col>
      <xdr:colOff>118419</xdr:colOff>
      <xdr:row>77</xdr:row>
      <xdr:rowOff>179210</xdr:rowOff>
    </xdr:to>
    <xdr:sp macro="" textlink="">
      <xdr:nvSpPr>
        <xdr:cNvPr id="61" name="Ellips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0" y="13472591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76</xdr:row>
      <xdr:rowOff>47797</xdr:rowOff>
    </xdr:from>
    <xdr:to>
      <xdr:col>0</xdr:col>
      <xdr:colOff>118419</xdr:colOff>
      <xdr:row>76</xdr:row>
      <xdr:rowOff>180525</xdr:rowOff>
    </xdr:to>
    <xdr:sp macro="" textlink="">
      <xdr:nvSpPr>
        <xdr:cNvPr id="62" name="Ellips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0" y="13266840"/>
          <a:ext cx="118419" cy="13272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63" name="Ellips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43852</xdr:rowOff>
    </xdr:from>
    <xdr:to>
      <xdr:col>0</xdr:col>
      <xdr:colOff>118419</xdr:colOff>
      <xdr:row>79</xdr:row>
      <xdr:rowOff>176580</xdr:rowOff>
    </xdr:to>
    <xdr:sp macro="" textlink="">
      <xdr:nvSpPr>
        <xdr:cNvPr id="64" name="Ellips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0" y="1388409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81</xdr:row>
      <xdr:rowOff>41223</xdr:rowOff>
    </xdr:from>
    <xdr:to>
      <xdr:col>0</xdr:col>
      <xdr:colOff>118419</xdr:colOff>
      <xdr:row>81</xdr:row>
      <xdr:rowOff>173951</xdr:rowOff>
    </xdr:to>
    <xdr:sp macro="" textlink="">
      <xdr:nvSpPr>
        <xdr:cNvPr id="66" name="Ellips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0" y="14295593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67" name="Ellips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0" y="1408984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68" name="Ellipse 67">
          <a:extLst>
            <a:ext uri="{FF2B5EF4-FFF2-40B4-BE49-F238E27FC236}">
              <a16:creationId xmlns:a16="http://schemas.microsoft.com/office/drawing/2014/main" id="{3D9665EE-610A-408B-9B85-E566D475CDD9}"/>
            </a:ext>
          </a:extLst>
        </xdr:cNvPr>
        <xdr:cNvSpPr/>
      </xdr:nvSpPr>
      <xdr:spPr>
        <a:xfrm>
          <a:off x="0" y="1601859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77" name="Ellipse 76">
          <a:extLst>
            <a:ext uri="{FF2B5EF4-FFF2-40B4-BE49-F238E27FC236}">
              <a16:creationId xmlns:a16="http://schemas.microsoft.com/office/drawing/2014/main" id="{64F09247-8BDF-424F-B214-78F7932278AF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0" name="Ellipse 79">
          <a:extLst>
            <a:ext uri="{FF2B5EF4-FFF2-40B4-BE49-F238E27FC236}">
              <a16:creationId xmlns:a16="http://schemas.microsoft.com/office/drawing/2014/main" id="{8C3E6183-2270-435B-A580-A43D8764EAF1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66</xdr:row>
      <xdr:rowOff>54692</xdr:rowOff>
    </xdr:from>
    <xdr:to>
      <xdr:col>0</xdr:col>
      <xdr:colOff>118419</xdr:colOff>
      <xdr:row>66</xdr:row>
      <xdr:rowOff>187420</xdr:rowOff>
    </xdr:to>
    <xdr:sp macro="" textlink="">
      <xdr:nvSpPr>
        <xdr:cNvPr id="81" name="Ellipse 80">
          <a:extLst>
            <a:ext uri="{FF2B5EF4-FFF2-40B4-BE49-F238E27FC236}">
              <a16:creationId xmlns:a16="http://schemas.microsoft.com/office/drawing/2014/main" id="{67F324F2-A701-46AA-9F41-21B02C75D3B9}"/>
            </a:ext>
          </a:extLst>
        </xdr:cNvPr>
        <xdr:cNvSpPr/>
      </xdr:nvSpPr>
      <xdr:spPr>
        <a:xfrm>
          <a:off x="0" y="1601859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82" name="Ellipse 81">
          <a:extLst>
            <a:ext uri="{FF2B5EF4-FFF2-40B4-BE49-F238E27FC236}">
              <a16:creationId xmlns:a16="http://schemas.microsoft.com/office/drawing/2014/main" id="{4154D0D3-D50B-488C-92E5-831BCC72BD97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66</xdr:row>
      <xdr:rowOff>45167</xdr:rowOff>
    </xdr:from>
    <xdr:to>
      <xdr:col>0</xdr:col>
      <xdr:colOff>118419</xdr:colOff>
      <xdr:row>66</xdr:row>
      <xdr:rowOff>177895</xdr:rowOff>
    </xdr:to>
    <xdr:sp macro="" textlink="">
      <xdr:nvSpPr>
        <xdr:cNvPr id="83" name="Ellipse 82">
          <a:extLst>
            <a:ext uri="{FF2B5EF4-FFF2-40B4-BE49-F238E27FC236}">
              <a16:creationId xmlns:a16="http://schemas.microsoft.com/office/drawing/2014/main" id="{03A3FB4D-5855-4813-8265-91A9CDB3F8CC}"/>
            </a:ext>
          </a:extLst>
        </xdr:cNvPr>
        <xdr:cNvSpPr/>
      </xdr:nvSpPr>
      <xdr:spPr>
        <a:xfrm>
          <a:off x="0" y="16009067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4" name="Ellipse 83">
          <a:extLst>
            <a:ext uri="{FF2B5EF4-FFF2-40B4-BE49-F238E27FC236}">
              <a16:creationId xmlns:a16="http://schemas.microsoft.com/office/drawing/2014/main" id="{AAF71CA9-9E94-4E36-A7AC-9178D4BDB801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79</xdr:row>
      <xdr:rowOff>43852</xdr:rowOff>
    </xdr:from>
    <xdr:to>
      <xdr:col>0</xdr:col>
      <xdr:colOff>118419</xdr:colOff>
      <xdr:row>79</xdr:row>
      <xdr:rowOff>176580</xdr:rowOff>
    </xdr:to>
    <xdr:sp macro="" textlink="">
      <xdr:nvSpPr>
        <xdr:cNvPr id="85" name="Ellipse 84">
          <a:extLst>
            <a:ext uri="{FF2B5EF4-FFF2-40B4-BE49-F238E27FC236}">
              <a16:creationId xmlns:a16="http://schemas.microsoft.com/office/drawing/2014/main" id="{B883B04C-6548-42E6-B9EC-A0D75663CB36}"/>
            </a:ext>
          </a:extLst>
        </xdr:cNvPr>
        <xdr:cNvSpPr/>
      </xdr:nvSpPr>
      <xdr:spPr>
        <a:xfrm>
          <a:off x="0" y="1388409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I</a:t>
          </a:r>
        </a:p>
      </xdr:txBody>
    </xdr:sp>
    <xdr:clientData/>
  </xdr:twoCellAnchor>
  <xdr:twoCellAnchor>
    <xdr:from>
      <xdr:col>0</xdr:col>
      <xdr:colOff>0</xdr:colOff>
      <xdr:row>80</xdr:row>
      <xdr:rowOff>42538</xdr:rowOff>
    </xdr:from>
    <xdr:to>
      <xdr:col>0</xdr:col>
      <xdr:colOff>118419</xdr:colOff>
      <xdr:row>80</xdr:row>
      <xdr:rowOff>175266</xdr:rowOff>
    </xdr:to>
    <xdr:sp macro="" textlink="">
      <xdr:nvSpPr>
        <xdr:cNvPr id="86" name="Ellipse 85">
          <a:extLst>
            <a:ext uri="{FF2B5EF4-FFF2-40B4-BE49-F238E27FC236}">
              <a16:creationId xmlns:a16="http://schemas.microsoft.com/office/drawing/2014/main" id="{C2E7BCFB-583D-4ADB-BCC0-4DB37BFE4EEF}"/>
            </a:ext>
          </a:extLst>
        </xdr:cNvPr>
        <xdr:cNvSpPr/>
      </xdr:nvSpPr>
      <xdr:spPr>
        <a:xfrm>
          <a:off x="0" y="14089842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J</a:t>
          </a:r>
        </a:p>
      </xdr:txBody>
    </xdr:sp>
    <xdr:clientData/>
  </xdr:twoCellAnchor>
  <xdr:twoCellAnchor>
    <xdr:from>
      <xdr:col>0</xdr:col>
      <xdr:colOff>0</xdr:colOff>
      <xdr:row>78</xdr:row>
      <xdr:rowOff>54692</xdr:rowOff>
    </xdr:from>
    <xdr:to>
      <xdr:col>0</xdr:col>
      <xdr:colOff>118419</xdr:colOff>
      <xdr:row>78</xdr:row>
      <xdr:rowOff>187420</xdr:rowOff>
    </xdr:to>
    <xdr:sp macro="" textlink="">
      <xdr:nvSpPr>
        <xdr:cNvPr id="87" name="Ellipse 86">
          <a:extLst>
            <a:ext uri="{FF2B5EF4-FFF2-40B4-BE49-F238E27FC236}">
              <a16:creationId xmlns:a16="http://schemas.microsoft.com/office/drawing/2014/main" id="{399155BC-5CE9-4D37-8EE8-8B391A27F0E0}"/>
            </a:ext>
          </a:extLst>
        </xdr:cNvPr>
        <xdr:cNvSpPr/>
      </xdr:nvSpPr>
      <xdr:spPr>
        <a:xfrm>
          <a:off x="0" y="13687866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8" name="Ellipse 87">
          <a:extLst>
            <a:ext uri="{FF2B5EF4-FFF2-40B4-BE49-F238E27FC236}">
              <a16:creationId xmlns:a16="http://schemas.microsoft.com/office/drawing/2014/main" id="{9CBF66BC-73BE-4E4F-AA89-0ECEE3499F5A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78</xdr:row>
      <xdr:rowOff>45167</xdr:rowOff>
    </xdr:from>
    <xdr:to>
      <xdr:col>0</xdr:col>
      <xdr:colOff>118419</xdr:colOff>
      <xdr:row>78</xdr:row>
      <xdr:rowOff>177895</xdr:rowOff>
    </xdr:to>
    <xdr:sp macro="" textlink="">
      <xdr:nvSpPr>
        <xdr:cNvPr id="89" name="Ellipse 88">
          <a:extLst>
            <a:ext uri="{FF2B5EF4-FFF2-40B4-BE49-F238E27FC236}">
              <a16:creationId xmlns:a16="http://schemas.microsoft.com/office/drawing/2014/main" id="{88E8F9F3-EA5F-46C9-914B-6783922A7404}"/>
            </a:ext>
          </a:extLst>
        </xdr:cNvPr>
        <xdr:cNvSpPr/>
      </xdr:nvSpPr>
      <xdr:spPr>
        <a:xfrm>
          <a:off x="0" y="13678341"/>
          <a:ext cx="118419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H</a:t>
          </a:r>
        </a:p>
      </xdr:txBody>
    </xdr:sp>
    <xdr:clientData/>
  </xdr:twoCellAnchor>
  <xdr:twoCellAnchor>
    <xdr:from>
      <xdr:col>0</xdr:col>
      <xdr:colOff>0</xdr:colOff>
      <xdr:row>46</xdr:row>
      <xdr:rowOff>35905</xdr:rowOff>
    </xdr:from>
    <xdr:to>
      <xdr:col>0</xdr:col>
      <xdr:colOff>130034</xdr:colOff>
      <xdr:row>46</xdr:row>
      <xdr:rowOff>168633</xdr:rowOff>
    </xdr:to>
    <xdr:sp macro="" textlink="">
      <xdr:nvSpPr>
        <xdr:cNvPr id="90" name="Ellipse 89">
          <a:extLst>
            <a:ext uri="{FF2B5EF4-FFF2-40B4-BE49-F238E27FC236}">
              <a16:creationId xmlns:a16="http://schemas.microsoft.com/office/drawing/2014/main" id="{AE064C1B-18C6-44EB-96F6-A37CCA6B8870}"/>
            </a:ext>
          </a:extLst>
        </xdr:cNvPr>
        <xdr:cNvSpPr/>
      </xdr:nvSpPr>
      <xdr:spPr>
        <a:xfrm>
          <a:off x="0" y="7962362"/>
          <a:ext cx="130034" cy="132728"/>
        </a:xfrm>
        <a:prstGeom prst="ellipse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800">
              <a:latin typeface="Arial Narrow" panose="020B0606020202030204" pitchFamily="34" charset="0"/>
            </a:rPr>
            <a:t>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zoomScaleNormal="100" zoomScaleSheetLayoutView="115" workbookViewId="0">
      <pane ySplit="4" topLeftCell="A71" activePane="bottomLeft" state="frozen"/>
      <selection pane="bottomLeft" activeCell="I99" sqref="I99"/>
    </sheetView>
  </sheetViews>
  <sheetFormatPr baseColWidth="10" defaultColWidth="11.453125" defaultRowHeight="14" x14ac:dyDescent="0.3"/>
  <cols>
    <col min="1" max="1" width="45.26953125" style="1" customWidth="1"/>
    <col min="2" max="4" width="11.81640625" style="2" customWidth="1"/>
    <col min="5" max="5" width="12.7265625" style="2" customWidth="1"/>
    <col min="6" max="6" width="11.453125" style="2"/>
    <col min="7" max="7" width="1.26953125" style="2" customWidth="1"/>
    <col min="8" max="8" width="3.26953125" style="2" customWidth="1"/>
    <col min="9" max="9" width="81.1796875" style="17" customWidth="1"/>
    <col min="10" max="16384" width="11.453125" style="1"/>
  </cols>
  <sheetData>
    <row r="1" spans="1:9" ht="16.5" x14ac:dyDescent="0.35">
      <c r="A1" s="33" t="s">
        <v>187</v>
      </c>
      <c r="B1" s="34"/>
      <c r="C1" s="34"/>
      <c r="D1" s="34"/>
      <c r="E1" s="34"/>
      <c r="F1" s="34"/>
      <c r="G1" s="34"/>
      <c r="H1" s="34"/>
    </row>
    <row r="2" spans="1:9" ht="16.5" x14ac:dyDescent="0.35">
      <c r="A2" s="35" t="s">
        <v>140</v>
      </c>
      <c r="B2" s="25" t="s">
        <v>143</v>
      </c>
      <c r="C2" s="26"/>
      <c r="D2" s="34"/>
      <c r="E2" s="34"/>
      <c r="F2" s="34"/>
      <c r="G2" s="36" t="s">
        <v>209</v>
      </c>
      <c r="H2" s="34"/>
    </row>
    <row r="3" spans="1:9" ht="16.5" x14ac:dyDescent="0.35">
      <c r="A3" s="35" t="s">
        <v>141</v>
      </c>
      <c r="B3" s="27" t="s">
        <v>144</v>
      </c>
      <c r="C3" s="28"/>
      <c r="D3" s="29"/>
      <c r="E3" s="37" t="s">
        <v>142</v>
      </c>
      <c r="F3" s="16"/>
      <c r="G3" s="38"/>
      <c r="H3" s="34"/>
      <c r="I3" s="18" t="s">
        <v>151</v>
      </c>
    </row>
    <row r="4" spans="1:9" customFormat="1" ht="6" customHeight="1" x14ac:dyDescent="0.35">
      <c r="A4" s="39"/>
      <c r="B4" s="39"/>
      <c r="C4" s="39"/>
      <c r="D4" s="39"/>
      <c r="E4" s="39"/>
      <c r="F4" s="39"/>
      <c r="G4" s="39"/>
      <c r="H4" s="39"/>
    </row>
    <row r="5" spans="1:9" x14ac:dyDescent="0.3">
      <c r="A5" s="40" t="s">
        <v>55</v>
      </c>
      <c r="B5" s="41"/>
      <c r="C5" s="42"/>
      <c r="D5" s="42"/>
      <c r="E5" s="41"/>
      <c r="F5" s="43" t="s">
        <v>56</v>
      </c>
      <c r="G5" s="44"/>
      <c r="H5" s="34"/>
      <c r="I5" s="19"/>
    </row>
    <row r="6" spans="1:9" x14ac:dyDescent="0.3">
      <c r="A6" s="45" t="s">
        <v>57</v>
      </c>
      <c r="B6" s="46"/>
      <c r="C6" s="47" t="s">
        <v>58</v>
      </c>
      <c r="D6" s="48"/>
      <c r="E6" s="49" t="s">
        <v>59</v>
      </c>
      <c r="F6" s="50" t="s">
        <v>60</v>
      </c>
      <c r="G6" s="51"/>
      <c r="H6" s="34"/>
      <c r="I6" s="19"/>
    </row>
    <row r="7" spans="1:9" x14ac:dyDescent="0.3">
      <c r="A7" s="52"/>
      <c r="B7" s="53">
        <f>C7-1</f>
        <v>2020</v>
      </c>
      <c r="C7" s="53">
        <f>D7-1</f>
        <v>2021</v>
      </c>
      <c r="D7" s="24">
        <v>2022</v>
      </c>
      <c r="E7" s="54" t="s">
        <v>61</v>
      </c>
      <c r="F7" s="54"/>
      <c r="G7" s="51"/>
      <c r="H7" s="34"/>
      <c r="I7" s="19" t="s">
        <v>211</v>
      </c>
    </row>
    <row r="8" spans="1:9" x14ac:dyDescent="0.3">
      <c r="A8" s="55" t="s">
        <v>62</v>
      </c>
      <c r="B8" s="56" t="s">
        <v>63</v>
      </c>
      <c r="C8" s="56" t="s">
        <v>63</v>
      </c>
      <c r="D8" s="56" t="s">
        <v>63</v>
      </c>
      <c r="E8" s="56" t="s">
        <v>63</v>
      </c>
      <c r="F8" s="57" t="s">
        <v>63</v>
      </c>
      <c r="G8" s="51"/>
      <c r="H8" s="34"/>
      <c r="I8" s="19"/>
    </row>
    <row r="9" spans="1:9" x14ac:dyDescent="0.3">
      <c r="A9" s="58" t="s">
        <v>188</v>
      </c>
      <c r="B9" s="5">
        <v>0</v>
      </c>
      <c r="C9" s="5">
        <v>0</v>
      </c>
      <c r="D9" s="5">
        <v>0</v>
      </c>
      <c r="E9" s="59">
        <f t="shared" ref="E9:E17" si="0">AVERAGE(B9:D9)</f>
        <v>0</v>
      </c>
      <c r="F9" s="60"/>
      <c r="G9" s="51"/>
      <c r="H9" s="34"/>
      <c r="I9" s="19"/>
    </row>
    <row r="10" spans="1:9" ht="15.5" x14ac:dyDescent="0.35">
      <c r="A10" s="61" t="s">
        <v>64</v>
      </c>
      <c r="B10" s="62"/>
      <c r="C10" s="62"/>
      <c r="D10" s="62"/>
      <c r="E10" s="63"/>
      <c r="F10" s="60"/>
      <c r="G10" s="51"/>
      <c r="H10" s="34"/>
      <c r="I10" s="19"/>
    </row>
    <row r="11" spans="1:9" x14ac:dyDescent="0.3">
      <c r="A11" s="58" t="s">
        <v>189</v>
      </c>
      <c r="B11" s="6">
        <v>0</v>
      </c>
      <c r="C11" s="6">
        <v>0</v>
      </c>
      <c r="D11" s="6">
        <v>0</v>
      </c>
      <c r="E11" s="64">
        <f>AVERAGE(B11:D11)</f>
        <v>0</v>
      </c>
      <c r="F11" s="60"/>
      <c r="G11" s="51"/>
      <c r="H11" s="34"/>
      <c r="I11" s="19"/>
    </row>
    <row r="12" spans="1:9" x14ac:dyDescent="0.3">
      <c r="A12" s="58" t="s">
        <v>190</v>
      </c>
      <c r="B12" s="6">
        <v>0</v>
      </c>
      <c r="C12" s="6">
        <v>0</v>
      </c>
      <c r="D12" s="6">
        <v>0</v>
      </c>
      <c r="E12" s="65">
        <f t="shared" si="0"/>
        <v>0</v>
      </c>
      <c r="F12" s="60"/>
      <c r="G12" s="51"/>
      <c r="H12" s="34"/>
      <c r="I12" s="19"/>
    </row>
    <row r="13" spans="1:9" x14ac:dyDescent="0.3">
      <c r="A13" s="58" t="s">
        <v>196</v>
      </c>
      <c r="B13" s="6">
        <v>0</v>
      </c>
      <c r="C13" s="6">
        <v>0</v>
      </c>
      <c r="D13" s="6">
        <v>0</v>
      </c>
      <c r="E13" s="64">
        <f t="shared" si="0"/>
        <v>0</v>
      </c>
      <c r="F13" s="60"/>
      <c r="G13" s="51"/>
      <c r="H13" s="34"/>
      <c r="I13" s="19"/>
    </row>
    <row r="14" spans="1:9" x14ac:dyDescent="0.3">
      <c r="A14" s="58" t="s">
        <v>191</v>
      </c>
      <c r="B14" s="6">
        <v>0</v>
      </c>
      <c r="C14" s="6">
        <v>0</v>
      </c>
      <c r="D14" s="6">
        <v>0</v>
      </c>
      <c r="E14" s="64">
        <f t="shared" si="0"/>
        <v>0</v>
      </c>
      <c r="F14" s="60"/>
      <c r="G14" s="51"/>
      <c r="H14" s="34"/>
      <c r="I14" s="19"/>
    </row>
    <row r="15" spans="1:9" x14ac:dyDescent="0.3">
      <c r="A15" s="66" t="s">
        <v>192</v>
      </c>
      <c r="B15" s="6">
        <v>0</v>
      </c>
      <c r="C15" s="6">
        <v>0</v>
      </c>
      <c r="D15" s="6">
        <v>0</v>
      </c>
      <c r="E15" s="64">
        <f t="shared" si="0"/>
        <v>0</v>
      </c>
      <c r="F15" s="60"/>
      <c r="G15" s="51"/>
      <c r="H15" s="34"/>
      <c r="I15" s="19"/>
    </row>
    <row r="16" spans="1:9" ht="15.5" x14ac:dyDescent="0.35">
      <c r="A16" s="66" t="s">
        <v>193</v>
      </c>
      <c r="B16" s="6">
        <v>0</v>
      </c>
      <c r="C16" s="6">
        <v>0</v>
      </c>
      <c r="D16" s="6">
        <v>0</v>
      </c>
      <c r="E16" s="64">
        <f t="shared" si="0"/>
        <v>0</v>
      </c>
      <c r="F16" s="60"/>
      <c r="G16" s="51"/>
      <c r="H16" s="34"/>
      <c r="I16" s="19"/>
    </row>
    <row r="17" spans="1:9" ht="15.5" x14ac:dyDescent="0.35">
      <c r="A17" s="66" t="s">
        <v>194</v>
      </c>
      <c r="B17" s="5">
        <v>0</v>
      </c>
      <c r="C17" s="5">
        <v>0</v>
      </c>
      <c r="D17" s="5">
        <v>0</v>
      </c>
      <c r="E17" s="67">
        <f t="shared" si="0"/>
        <v>0</v>
      </c>
      <c r="F17" s="60"/>
      <c r="G17" s="51"/>
      <c r="H17" s="34"/>
      <c r="I17" s="19"/>
    </row>
    <row r="18" spans="1:9" x14ac:dyDescent="0.3">
      <c r="A18" s="61" t="s">
        <v>65</v>
      </c>
      <c r="B18" s="63"/>
      <c r="C18" s="63"/>
      <c r="D18" s="63"/>
      <c r="E18" s="63"/>
      <c r="F18" s="60"/>
      <c r="G18" s="51"/>
      <c r="H18" s="34"/>
      <c r="I18" s="19"/>
    </row>
    <row r="19" spans="1:9" x14ac:dyDescent="0.3">
      <c r="A19" s="66" t="s">
        <v>66</v>
      </c>
      <c r="B19" s="68">
        <f>B9-SUM(B11:B15)+SUM(B16:B17)</f>
        <v>0</v>
      </c>
      <c r="C19" s="68">
        <f>C9-SUM(C11:C15)+SUM(C16:C17)</f>
        <v>0</v>
      </c>
      <c r="D19" s="68">
        <f>D9-SUM(D11:D15)+SUM(D16:D17)</f>
        <v>0</v>
      </c>
      <c r="E19" s="69">
        <f>AVERAGE(B19:D19)</f>
        <v>0</v>
      </c>
      <c r="F19" s="60"/>
      <c r="G19" s="51"/>
      <c r="H19" s="34"/>
      <c r="I19" s="19"/>
    </row>
    <row r="20" spans="1:9" x14ac:dyDescent="0.3">
      <c r="A20" s="55" t="s">
        <v>67</v>
      </c>
      <c r="B20" s="63"/>
      <c r="C20" s="63"/>
      <c r="D20" s="63"/>
      <c r="E20" s="63"/>
      <c r="F20" s="60"/>
      <c r="G20" s="51"/>
      <c r="H20" s="34"/>
      <c r="I20" s="19"/>
    </row>
    <row r="21" spans="1:9" x14ac:dyDescent="0.3">
      <c r="A21" s="66" t="s">
        <v>195</v>
      </c>
      <c r="B21" s="68">
        <f>B13</f>
        <v>0</v>
      </c>
      <c r="C21" s="68">
        <f t="shared" ref="C21:D21" si="1">C13</f>
        <v>0</v>
      </c>
      <c r="D21" s="68">
        <f t="shared" si="1"/>
        <v>0</v>
      </c>
      <c r="E21" s="64">
        <f>AVERAGE(B21:D21)</f>
        <v>0</v>
      </c>
      <c r="F21" s="60"/>
      <c r="G21" s="51"/>
      <c r="H21" s="34"/>
      <c r="I21" s="19"/>
    </row>
    <row r="22" spans="1:9" x14ac:dyDescent="0.3">
      <c r="A22" s="61" t="s">
        <v>68</v>
      </c>
      <c r="B22" s="63"/>
      <c r="C22" s="63"/>
      <c r="D22" s="63"/>
      <c r="E22" s="63"/>
      <c r="F22" s="60"/>
      <c r="G22" s="51"/>
      <c r="H22" s="34"/>
      <c r="I22" s="19"/>
    </row>
    <row r="23" spans="1:9" x14ac:dyDescent="0.3">
      <c r="A23" s="58" t="s">
        <v>69</v>
      </c>
      <c r="B23" s="6">
        <v>0</v>
      </c>
      <c r="C23" s="6">
        <v>0</v>
      </c>
      <c r="D23" s="6">
        <v>0</v>
      </c>
      <c r="E23" s="64">
        <f>AVERAGE(B23:D23)</f>
        <v>0</v>
      </c>
      <c r="F23" s="60"/>
      <c r="G23" s="51"/>
      <c r="H23" s="34"/>
      <c r="I23" s="19"/>
    </row>
    <row r="24" spans="1:9" x14ac:dyDescent="0.3">
      <c r="A24" s="58" t="s">
        <v>70</v>
      </c>
      <c r="B24" s="6">
        <v>0</v>
      </c>
      <c r="C24" s="6">
        <v>0</v>
      </c>
      <c r="D24" s="6">
        <v>0</v>
      </c>
      <c r="E24" s="65">
        <f>AVERAGE(B24:D24)</f>
        <v>0</v>
      </c>
      <c r="F24" s="60"/>
      <c r="G24" s="51"/>
      <c r="H24" s="34"/>
      <c r="I24" s="19"/>
    </row>
    <row r="25" spans="1:9" x14ac:dyDescent="0.3">
      <c r="A25" s="58" t="s">
        <v>71</v>
      </c>
      <c r="B25" s="6">
        <v>0</v>
      </c>
      <c r="C25" s="6">
        <v>0</v>
      </c>
      <c r="D25" s="6">
        <v>0</v>
      </c>
      <c r="E25" s="69">
        <f>AVERAGE(B25:D25)</f>
        <v>0</v>
      </c>
      <c r="F25" s="60"/>
      <c r="G25" s="51"/>
      <c r="H25" s="34"/>
      <c r="I25" s="19"/>
    </row>
    <row r="26" spans="1:9" x14ac:dyDescent="0.3">
      <c r="A26" s="61" t="s">
        <v>197</v>
      </c>
      <c r="B26" s="70">
        <f>SUM(B23:B25)-B21</f>
        <v>0</v>
      </c>
      <c r="C26" s="70">
        <f>SUM(C23:C25)-C21</f>
        <v>0</v>
      </c>
      <c r="D26" s="70">
        <f>SUM(D23:D25)-D21</f>
        <v>0</v>
      </c>
      <c r="E26" s="70"/>
      <c r="F26" s="60"/>
      <c r="G26" s="51"/>
      <c r="H26" s="34"/>
      <c r="I26" s="19"/>
    </row>
    <row r="27" spans="1:9" x14ac:dyDescent="0.3">
      <c r="A27" s="71" t="s">
        <v>72</v>
      </c>
      <c r="B27" s="72"/>
      <c r="C27" s="72"/>
      <c r="D27" s="72"/>
      <c r="E27" s="73"/>
      <c r="F27" s="74">
        <f>E12+E24</f>
        <v>0</v>
      </c>
      <c r="G27" s="51"/>
      <c r="H27" s="34"/>
      <c r="I27" s="19"/>
    </row>
    <row r="28" spans="1:9" x14ac:dyDescent="0.3">
      <c r="A28" s="71" t="s">
        <v>73</v>
      </c>
      <c r="B28" s="72"/>
      <c r="C28" s="72"/>
      <c r="D28" s="72"/>
      <c r="E28" s="73"/>
      <c r="F28" s="75">
        <f>E19+E25</f>
        <v>0</v>
      </c>
      <c r="G28" s="51"/>
      <c r="H28" s="34"/>
      <c r="I28" s="19"/>
    </row>
    <row r="29" spans="1:9" ht="15" customHeight="1" x14ac:dyDescent="0.3">
      <c r="A29" s="76"/>
      <c r="B29" s="77"/>
      <c r="C29" s="77"/>
      <c r="D29" s="77"/>
      <c r="E29" s="78"/>
      <c r="F29" s="79"/>
      <c r="G29" s="80"/>
      <c r="H29" s="34"/>
      <c r="I29" s="19"/>
    </row>
    <row r="30" spans="1:9" x14ac:dyDescent="0.3">
      <c r="A30" s="38"/>
      <c r="B30" s="81"/>
      <c r="C30" s="81"/>
      <c r="D30" s="81"/>
      <c r="E30" s="81"/>
      <c r="F30" s="34"/>
      <c r="G30" s="34"/>
      <c r="H30" s="34"/>
      <c r="I30" s="19"/>
    </row>
    <row r="31" spans="1:9" x14ac:dyDescent="0.3">
      <c r="A31" s="82" t="s">
        <v>74</v>
      </c>
      <c r="B31" s="83"/>
      <c r="C31" s="83"/>
      <c r="D31" s="83"/>
      <c r="E31" s="83"/>
      <c r="F31" s="84" t="s">
        <v>75</v>
      </c>
      <c r="G31" s="85"/>
      <c r="H31" s="34"/>
      <c r="I31" s="19"/>
    </row>
    <row r="32" spans="1:9" x14ac:dyDescent="0.3">
      <c r="A32" s="86" t="s">
        <v>76</v>
      </c>
      <c r="B32" s="87"/>
      <c r="C32" s="88" t="s">
        <v>77</v>
      </c>
      <c r="D32" s="88" t="s">
        <v>78</v>
      </c>
      <c r="E32" s="88" t="s">
        <v>79</v>
      </c>
      <c r="F32" s="88" t="s">
        <v>80</v>
      </c>
      <c r="G32" s="89"/>
      <c r="H32" s="34"/>
      <c r="I32" s="19"/>
    </row>
    <row r="33" spans="1:9" ht="41.25" customHeight="1" x14ac:dyDescent="0.3">
      <c r="A33" s="90" t="s">
        <v>81</v>
      </c>
      <c r="B33" s="91" t="s">
        <v>82</v>
      </c>
      <c r="C33" s="92"/>
      <c r="D33" s="92"/>
      <c r="E33" s="92"/>
      <c r="F33" s="92"/>
      <c r="G33" s="89"/>
      <c r="H33" s="34"/>
      <c r="I33" s="19"/>
    </row>
    <row r="34" spans="1:9" ht="6" customHeight="1" x14ac:dyDescent="0.3">
      <c r="A34" s="90"/>
      <c r="B34" s="91"/>
      <c r="C34" s="91"/>
      <c r="D34" s="91"/>
      <c r="E34" s="91"/>
      <c r="F34" s="91"/>
      <c r="G34" s="89"/>
      <c r="H34" s="34"/>
      <c r="I34" s="19"/>
    </row>
    <row r="35" spans="1:9" x14ac:dyDescent="0.3">
      <c r="A35" s="93" t="s">
        <v>83</v>
      </c>
      <c r="B35" s="56" t="s">
        <v>0</v>
      </c>
      <c r="C35" s="56" t="s">
        <v>84</v>
      </c>
      <c r="D35" s="56" t="s">
        <v>1</v>
      </c>
      <c r="E35" s="94" t="s">
        <v>1</v>
      </c>
      <c r="F35" s="57" t="s">
        <v>63</v>
      </c>
      <c r="G35" s="89"/>
      <c r="H35" s="34"/>
      <c r="I35" s="19"/>
    </row>
    <row r="36" spans="1:9" x14ac:dyDescent="0.3">
      <c r="A36" s="58" t="s">
        <v>85</v>
      </c>
      <c r="B36" s="7">
        <v>0</v>
      </c>
      <c r="C36" s="95">
        <v>33</v>
      </c>
      <c r="D36" s="96">
        <v>1</v>
      </c>
      <c r="E36" s="97">
        <v>1</v>
      </c>
      <c r="F36" s="67">
        <f>B36/C36*D36*E36</f>
        <v>0</v>
      </c>
      <c r="G36" s="89"/>
      <c r="H36" s="34"/>
      <c r="I36" s="19"/>
    </row>
    <row r="37" spans="1:9" x14ac:dyDescent="0.3">
      <c r="A37" s="58" t="s">
        <v>86</v>
      </c>
      <c r="B37" s="8">
        <v>0</v>
      </c>
      <c r="C37" s="98">
        <v>50</v>
      </c>
      <c r="D37" s="99">
        <v>1</v>
      </c>
      <c r="E37" s="100">
        <v>1</v>
      </c>
      <c r="F37" s="64">
        <f t="shared" ref="F37:F49" si="2">B37/C37*D37*E37</f>
        <v>0</v>
      </c>
      <c r="G37" s="89"/>
      <c r="H37" s="34"/>
      <c r="I37" s="19"/>
    </row>
    <row r="38" spans="1:9" x14ac:dyDescent="0.3">
      <c r="A38" s="58" t="s">
        <v>87</v>
      </c>
      <c r="B38" s="8">
        <v>0</v>
      </c>
      <c r="C38" s="98">
        <v>80</v>
      </c>
      <c r="D38" s="99">
        <v>1</v>
      </c>
      <c r="E38" s="100">
        <v>1</v>
      </c>
      <c r="F38" s="64">
        <f t="shared" si="2"/>
        <v>0</v>
      </c>
      <c r="G38" s="89"/>
      <c r="H38" s="34"/>
      <c r="I38" s="19"/>
    </row>
    <row r="39" spans="1:9" x14ac:dyDescent="0.3">
      <c r="A39" s="58" t="s">
        <v>88</v>
      </c>
      <c r="B39" s="8">
        <v>0</v>
      </c>
      <c r="C39" s="98">
        <v>33</v>
      </c>
      <c r="D39" s="99">
        <v>1</v>
      </c>
      <c r="E39" s="9">
        <v>0</v>
      </c>
      <c r="F39" s="64">
        <f t="shared" si="2"/>
        <v>0</v>
      </c>
      <c r="G39" s="89"/>
      <c r="H39" s="34"/>
      <c r="I39" s="19"/>
    </row>
    <row r="40" spans="1:9" x14ac:dyDescent="0.3">
      <c r="A40" s="58" t="s">
        <v>89</v>
      </c>
      <c r="B40" s="8">
        <v>0</v>
      </c>
      <c r="C40" s="98">
        <v>50</v>
      </c>
      <c r="D40" s="99">
        <v>1</v>
      </c>
      <c r="E40" s="9">
        <v>0</v>
      </c>
      <c r="F40" s="64">
        <f t="shared" si="2"/>
        <v>0</v>
      </c>
      <c r="G40" s="89"/>
      <c r="H40" s="34"/>
      <c r="I40" s="19"/>
    </row>
    <row r="41" spans="1:9" x14ac:dyDescent="0.3">
      <c r="A41" s="58" t="s">
        <v>90</v>
      </c>
      <c r="B41" s="8">
        <v>0</v>
      </c>
      <c r="C41" s="98">
        <v>80</v>
      </c>
      <c r="D41" s="99">
        <v>1</v>
      </c>
      <c r="E41" s="9">
        <v>0</v>
      </c>
      <c r="F41" s="64">
        <f t="shared" si="2"/>
        <v>0</v>
      </c>
      <c r="G41" s="89"/>
      <c r="H41" s="34"/>
      <c r="I41" s="19"/>
    </row>
    <row r="42" spans="1:9" ht="6" customHeight="1" x14ac:dyDescent="0.3">
      <c r="A42" s="52"/>
      <c r="B42" s="101"/>
      <c r="C42" s="102"/>
      <c r="D42" s="103"/>
      <c r="E42" s="104"/>
      <c r="F42" s="105"/>
      <c r="G42" s="89"/>
      <c r="H42" s="34"/>
      <c r="I42" s="19"/>
    </row>
    <row r="43" spans="1:9" x14ac:dyDescent="0.3">
      <c r="A43" s="93" t="s">
        <v>91</v>
      </c>
      <c r="B43" s="106"/>
      <c r="C43" s="60"/>
      <c r="D43" s="103"/>
      <c r="E43" s="107"/>
      <c r="F43" s="105"/>
      <c r="G43" s="89"/>
      <c r="H43" s="34"/>
      <c r="I43" s="19"/>
    </row>
    <row r="44" spans="1:9" x14ac:dyDescent="0.3">
      <c r="A44" s="58" t="s">
        <v>85</v>
      </c>
      <c r="B44" s="8">
        <v>0</v>
      </c>
      <c r="C44" s="98">
        <v>33</v>
      </c>
      <c r="D44" s="108">
        <v>0.6</v>
      </c>
      <c r="E44" s="100">
        <v>1</v>
      </c>
      <c r="F44" s="64">
        <f t="shared" si="2"/>
        <v>0</v>
      </c>
      <c r="G44" s="89"/>
      <c r="H44" s="34"/>
      <c r="I44" s="19"/>
    </row>
    <row r="45" spans="1:9" x14ac:dyDescent="0.3">
      <c r="A45" s="58" t="s">
        <v>86</v>
      </c>
      <c r="B45" s="8">
        <v>0</v>
      </c>
      <c r="C45" s="98">
        <v>50</v>
      </c>
      <c r="D45" s="108">
        <v>0.6</v>
      </c>
      <c r="E45" s="100">
        <v>1</v>
      </c>
      <c r="F45" s="64">
        <f t="shared" si="2"/>
        <v>0</v>
      </c>
      <c r="G45" s="89"/>
      <c r="H45" s="34"/>
      <c r="I45" s="19"/>
    </row>
    <row r="46" spans="1:9" x14ac:dyDescent="0.3">
      <c r="A46" s="58" t="s">
        <v>87</v>
      </c>
      <c r="B46" s="8">
        <v>0</v>
      </c>
      <c r="C46" s="98">
        <v>80</v>
      </c>
      <c r="D46" s="108">
        <v>0.6</v>
      </c>
      <c r="E46" s="100">
        <v>1</v>
      </c>
      <c r="F46" s="64">
        <f t="shared" si="2"/>
        <v>0</v>
      </c>
      <c r="G46" s="89"/>
      <c r="H46" s="34"/>
      <c r="I46" s="19"/>
    </row>
    <row r="47" spans="1:9" x14ac:dyDescent="0.3">
      <c r="A47" s="58" t="s">
        <v>88</v>
      </c>
      <c r="B47" s="8">
        <v>0</v>
      </c>
      <c r="C47" s="98">
        <v>33</v>
      </c>
      <c r="D47" s="108">
        <v>0.6</v>
      </c>
      <c r="E47" s="9">
        <v>0</v>
      </c>
      <c r="F47" s="64">
        <f t="shared" si="2"/>
        <v>0</v>
      </c>
      <c r="G47" s="89"/>
      <c r="H47" s="34"/>
      <c r="I47" s="19"/>
    </row>
    <row r="48" spans="1:9" x14ac:dyDescent="0.3">
      <c r="A48" s="58" t="s">
        <v>89</v>
      </c>
      <c r="B48" s="8">
        <v>0</v>
      </c>
      <c r="C48" s="98">
        <v>50</v>
      </c>
      <c r="D48" s="108">
        <v>0.6</v>
      </c>
      <c r="E48" s="9">
        <v>0</v>
      </c>
      <c r="F48" s="64">
        <f t="shared" si="2"/>
        <v>0</v>
      </c>
      <c r="G48" s="89"/>
      <c r="H48" s="34"/>
      <c r="I48" s="19"/>
    </row>
    <row r="49" spans="1:9" x14ac:dyDescent="0.3">
      <c r="A49" s="58" t="s">
        <v>90</v>
      </c>
      <c r="B49" s="8">
        <v>0</v>
      </c>
      <c r="C49" s="98">
        <v>80</v>
      </c>
      <c r="D49" s="108">
        <v>0.6</v>
      </c>
      <c r="E49" s="9">
        <v>0</v>
      </c>
      <c r="F49" s="64">
        <f t="shared" si="2"/>
        <v>0</v>
      </c>
      <c r="G49" s="89"/>
      <c r="H49" s="34"/>
      <c r="I49" s="19"/>
    </row>
    <row r="50" spans="1:9" x14ac:dyDescent="0.3">
      <c r="A50" s="71" t="s">
        <v>92</v>
      </c>
      <c r="B50" s="109"/>
      <c r="C50" s="109"/>
      <c r="D50" s="109"/>
      <c r="E50" s="110"/>
      <c r="F50" s="111">
        <f>SUM(F36:F49)</f>
        <v>0</v>
      </c>
      <c r="G50" s="89"/>
      <c r="H50" s="34"/>
      <c r="I50" s="19"/>
    </row>
    <row r="51" spans="1:9" ht="6" customHeight="1" x14ac:dyDescent="0.3">
      <c r="A51" s="55"/>
      <c r="B51" s="60"/>
      <c r="C51" s="60"/>
      <c r="D51" s="60"/>
      <c r="E51" s="112"/>
      <c r="F51" s="105"/>
      <c r="G51" s="89"/>
      <c r="H51" s="34"/>
      <c r="I51" s="19"/>
    </row>
    <row r="52" spans="1:9" x14ac:dyDescent="0.3">
      <c r="A52" s="61" t="s">
        <v>93</v>
      </c>
      <c r="B52" s="60"/>
      <c r="C52" s="60"/>
      <c r="D52" s="60"/>
      <c r="E52" s="112"/>
      <c r="F52" s="105"/>
      <c r="G52" s="89"/>
      <c r="H52" s="34"/>
      <c r="I52" s="19"/>
    </row>
    <row r="53" spans="1:9" x14ac:dyDescent="0.3">
      <c r="A53" s="71" t="s">
        <v>94</v>
      </c>
      <c r="B53" s="72"/>
      <c r="C53" s="72"/>
      <c r="D53" s="72"/>
      <c r="E53" s="73"/>
      <c r="F53" s="74">
        <f>F27</f>
        <v>0</v>
      </c>
      <c r="G53" s="89"/>
      <c r="H53" s="34"/>
      <c r="I53" s="19"/>
    </row>
    <row r="54" spans="1:9" ht="14.5" thickBot="1" x14ac:dyDescent="0.35">
      <c r="A54" s="71" t="s">
        <v>95</v>
      </c>
      <c r="B54" s="72"/>
      <c r="C54" s="72"/>
      <c r="D54" s="72"/>
      <c r="E54" s="73"/>
      <c r="F54" s="113">
        <f>F28</f>
        <v>0</v>
      </c>
      <c r="G54" s="89"/>
      <c r="H54" s="34"/>
      <c r="I54" s="19"/>
    </row>
    <row r="55" spans="1:9" x14ac:dyDescent="0.3">
      <c r="A55" s="114" t="s">
        <v>96</v>
      </c>
      <c r="B55" s="115"/>
      <c r="C55" s="115"/>
      <c r="D55" s="115"/>
      <c r="E55" s="116" t="s">
        <v>2</v>
      </c>
      <c r="F55" s="117">
        <f>SUM(F50:F54)</f>
        <v>0</v>
      </c>
      <c r="G55" s="118"/>
      <c r="H55" s="34"/>
      <c r="I55" s="19"/>
    </row>
    <row r="56" spans="1:9" x14ac:dyDescent="0.3">
      <c r="A56" s="38"/>
      <c r="B56" s="34"/>
      <c r="C56" s="34"/>
      <c r="D56" s="34"/>
      <c r="E56" s="34"/>
      <c r="F56" s="34"/>
      <c r="G56" s="34"/>
      <c r="H56" s="34"/>
      <c r="I56" s="19"/>
    </row>
    <row r="57" spans="1:9" x14ac:dyDescent="0.3">
      <c r="A57" s="119" t="s">
        <v>97</v>
      </c>
      <c r="B57" s="120"/>
      <c r="C57" s="120"/>
      <c r="D57" s="120"/>
      <c r="E57" s="121"/>
      <c r="F57" s="122" t="s">
        <v>98</v>
      </c>
      <c r="G57" s="123"/>
      <c r="H57" s="34"/>
      <c r="I57" s="19"/>
    </row>
    <row r="58" spans="1:9" x14ac:dyDescent="0.3">
      <c r="A58" s="124" t="s">
        <v>99</v>
      </c>
      <c r="B58" s="87"/>
      <c r="C58" s="88" t="s">
        <v>100</v>
      </c>
      <c r="D58" s="88" t="s">
        <v>78</v>
      </c>
      <c r="E58" s="88" t="s">
        <v>79</v>
      </c>
      <c r="F58" s="88" t="s">
        <v>101</v>
      </c>
      <c r="G58" s="125"/>
      <c r="H58" s="34"/>
      <c r="I58" s="19"/>
    </row>
    <row r="59" spans="1:9" ht="39.75" customHeight="1" x14ac:dyDescent="0.3">
      <c r="A59" s="90" t="s">
        <v>102</v>
      </c>
      <c r="B59" s="91" t="s">
        <v>103</v>
      </c>
      <c r="C59" s="92"/>
      <c r="D59" s="92"/>
      <c r="E59" s="92"/>
      <c r="F59" s="92"/>
      <c r="G59" s="125"/>
      <c r="H59" s="34"/>
      <c r="I59" s="19"/>
    </row>
    <row r="60" spans="1:9" ht="6" customHeight="1" x14ac:dyDescent="0.3">
      <c r="A60" s="90"/>
      <c r="B60" s="91"/>
      <c r="C60" s="91"/>
      <c r="D60" s="91"/>
      <c r="E60" s="91"/>
      <c r="F60" s="91"/>
      <c r="G60" s="125"/>
      <c r="H60" s="34"/>
      <c r="I60" s="19"/>
    </row>
    <row r="61" spans="1:9" x14ac:dyDescent="0.3">
      <c r="A61" s="93" t="s">
        <v>104</v>
      </c>
      <c r="B61" s="56" t="s">
        <v>0</v>
      </c>
      <c r="C61" s="56" t="s">
        <v>84</v>
      </c>
      <c r="D61" s="56" t="s">
        <v>1</v>
      </c>
      <c r="E61" s="94" t="s">
        <v>1</v>
      </c>
      <c r="F61" s="56" t="s">
        <v>63</v>
      </c>
      <c r="G61" s="125"/>
      <c r="H61" s="34"/>
      <c r="I61" s="19"/>
    </row>
    <row r="62" spans="1:9" x14ac:dyDescent="0.3">
      <c r="A62" s="58" t="s">
        <v>105</v>
      </c>
      <c r="B62" s="10">
        <v>0</v>
      </c>
      <c r="C62" s="95">
        <v>33</v>
      </c>
      <c r="D62" s="96">
        <v>1</v>
      </c>
      <c r="E62" s="97">
        <v>1</v>
      </c>
      <c r="F62" s="67">
        <f>B62/C62*D62*E62</f>
        <v>0</v>
      </c>
      <c r="G62" s="125"/>
      <c r="H62" s="34"/>
      <c r="I62" s="19"/>
    </row>
    <row r="63" spans="1:9" x14ac:dyDescent="0.3">
      <c r="A63" s="58" t="s">
        <v>106</v>
      </c>
      <c r="B63" s="11">
        <v>0</v>
      </c>
      <c r="C63" s="98">
        <v>50</v>
      </c>
      <c r="D63" s="99">
        <v>1</v>
      </c>
      <c r="E63" s="100">
        <v>1</v>
      </c>
      <c r="F63" s="64">
        <f>B63/C63*D63*E63</f>
        <v>0</v>
      </c>
      <c r="G63" s="125"/>
      <c r="H63" s="34"/>
      <c r="I63" s="19"/>
    </row>
    <row r="64" spans="1:9" x14ac:dyDescent="0.3">
      <c r="A64" s="58" t="s">
        <v>107</v>
      </c>
      <c r="B64" s="11">
        <v>0</v>
      </c>
      <c r="C64" s="98">
        <v>80</v>
      </c>
      <c r="D64" s="99">
        <v>1</v>
      </c>
      <c r="E64" s="100">
        <v>1</v>
      </c>
      <c r="F64" s="64">
        <f t="shared" ref="F64:F70" si="3">B64/C64*D64*E64</f>
        <v>0</v>
      </c>
      <c r="G64" s="125"/>
      <c r="H64" s="34"/>
      <c r="I64" s="19"/>
    </row>
    <row r="65" spans="1:9" x14ac:dyDescent="0.3">
      <c r="A65" s="58" t="s">
        <v>108</v>
      </c>
      <c r="B65" s="11">
        <v>0</v>
      </c>
      <c r="C65" s="98">
        <v>80</v>
      </c>
      <c r="D65" s="99">
        <v>1</v>
      </c>
      <c r="E65" s="100">
        <v>1</v>
      </c>
      <c r="F65" s="64">
        <f t="shared" si="3"/>
        <v>0</v>
      </c>
      <c r="G65" s="125"/>
      <c r="H65" s="34"/>
      <c r="I65" s="19"/>
    </row>
    <row r="66" spans="1:9" x14ac:dyDescent="0.3">
      <c r="A66" s="58" t="s">
        <v>109</v>
      </c>
      <c r="B66" s="11">
        <v>0</v>
      </c>
      <c r="C66" s="98">
        <v>80</v>
      </c>
      <c r="D66" s="99">
        <v>0.6</v>
      </c>
      <c r="E66" s="100">
        <v>1</v>
      </c>
      <c r="F66" s="64">
        <f t="shared" si="3"/>
        <v>0</v>
      </c>
      <c r="G66" s="125"/>
      <c r="H66" s="34"/>
      <c r="I66" s="19"/>
    </row>
    <row r="67" spans="1:9" x14ac:dyDescent="0.3">
      <c r="A67" s="58" t="s">
        <v>110</v>
      </c>
      <c r="B67" s="11">
        <v>0</v>
      </c>
      <c r="C67" s="98">
        <v>33</v>
      </c>
      <c r="D67" s="99">
        <v>1</v>
      </c>
      <c r="E67" s="12">
        <v>0</v>
      </c>
      <c r="F67" s="64">
        <f t="shared" si="3"/>
        <v>0</v>
      </c>
      <c r="G67" s="125"/>
      <c r="H67" s="34"/>
      <c r="I67" s="19"/>
    </row>
    <row r="68" spans="1:9" x14ac:dyDescent="0.3">
      <c r="A68" s="58" t="s">
        <v>111</v>
      </c>
      <c r="B68" s="11">
        <v>0</v>
      </c>
      <c r="C68" s="98">
        <v>50</v>
      </c>
      <c r="D68" s="99">
        <v>1</v>
      </c>
      <c r="E68" s="12">
        <v>0</v>
      </c>
      <c r="F68" s="64">
        <f>B68/C68*D68*E68</f>
        <v>0</v>
      </c>
      <c r="G68" s="125"/>
      <c r="H68" s="34"/>
      <c r="I68" s="19"/>
    </row>
    <row r="69" spans="1:9" x14ac:dyDescent="0.3">
      <c r="A69" s="58" t="s">
        <v>112</v>
      </c>
      <c r="B69" s="11">
        <v>0</v>
      </c>
      <c r="C69" s="98">
        <v>80</v>
      </c>
      <c r="D69" s="99">
        <v>1</v>
      </c>
      <c r="E69" s="12">
        <v>0</v>
      </c>
      <c r="F69" s="64">
        <f t="shared" si="3"/>
        <v>0</v>
      </c>
      <c r="G69" s="125"/>
      <c r="H69" s="34"/>
      <c r="I69" s="19"/>
    </row>
    <row r="70" spans="1:9" x14ac:dyDescent="0.3">
      <c r="A70" s="58" t="s">
        <v>113</v>
      </c>
      <c r="B70" s="11">
        <v>0</v>
      </c>
      <c r="C70" s="98">
        <v>80</v>
      </c>
      <c r="D70" s="99">
        <v>0.6</v>
      </c>
      <c r="E70" s="12">
        <v>0</v>
      </c>
      <c r="F70" s="64">
        <f t="shared" si="3"/>
        <v>0</v>
      </c>
      <c r="G70" s="125"/>
      <c r="H70" s="34"/>
      <c r="I70" s="19"/>
    </row>
    <row r="71" spans="1:9" ht="17" x14ac:dyDescent="0.3">
      <c r="A71" s="52" t="s">
        <v>162</v>
      </c>
      <c r="B71" s="126"/>
      <c r="C71" s="11">
        <v>0</v>
      </c>
      <c r="D71" s="99">
        <v>1</v>
      </c>
      <c r="E71" s="127" t="s">
        <v>163</v>
      </c>
      <c r="F71" s="105">
        <f>-C71*D71</f>
        <v>0</v>
      </c>
      <c r="G71" s="125"/>
      <c r="H71" s="34"/>
      <c r="I71" s="19"/>
    </row>
    <row r="72" spans="1:9" ht="6" customHeight="1" x14ac:dyDescent="0.3">
      <c r="A72" s="52"/>
      <c r="B72" s="126"/>
      <c r="C72" s="102"/>
      <c r="D72" s="103"/>
      <c r="E72" s="128"/>
      <c r="F72" s="105"/>
      <c r="G72" s="125"/>
      <c r="H72" s="34"/>
      <c r="I72" s="19"/>
    </row>
    <row r="73" spans="1:9" x14ac:dyDescent="0.3">
      <c r="A73" s="93" t="s">
        <v>3</v>
      </c>
      <c r="B73" s="126"/>
      <c r="C73" s="102"/>
      <c r="D73" s="103"/>
      <c r="E73" s="104"/>
      <c r="F73" s="105"/>
      <c r="G73" s="125"/>
      <c r="H73" s="34"/>
      <c r="I73" s="19"/>
    </row>
    <row r="74" spans="1:9" x14ac:dyDescent="0.3">
      <c r="A74" s="58" t="s">
        <v>105</v>
      </c>
      <c r="B74" s="11">
        <v>0</v>
      </c>
      <c r="C74" s="98">
        <v>33</v>
      </c>
      <c r="D74" s="99">
        <v>0.6</v>
      </c>
      <c r="E74" s="100">
        <v>1</v>
      </c>
      <c r="F74" s="64">
        <f>B74/C74*D74*E74</f>
        <v>0</v>
      </c>
      <c r="G74" s="125"/>
      <c r="H74" s="34"/>
      <c r="I74" s="19"/>
    </row>
    <row r="75" spans="1:9" x14ac:dyDescent="0.3">
      <c r="A75" s="58" t="s">
        <v>106</v>
      </c>
      <c r="B75" s="11">
        <v>0</v>
      </c>
      <c r="C75" s="98">
        <v>50</v>
      </c>
      <c r="D75" s="99">
        <v>0.6</v>
      </c>
      <c r="E75" s="100">
        <v>1</v>
      </c>
      <c r="F75" s="64">
        <f>B75/C75*D75*E75</f>
        <v>0</v>
      </c>
      <c r="G75" s="125"/>
      <c r="H75" s="34"/>
      <c r="I75" s="19"/>
    </row>
    <row r="76" spans="1:9" x14ac:dyDescent="0.3">
      <c r="A76" s="58" t="s">
        <v>107</v>
      </c>
      <c r="B76" s="11">
        <v>0</v>
      </c>
      <c r="C76" s="98">
        <v>80</v>
      </c>
      <c r="D76" s="99">
        <v>0.6</v>
      </c>
      <c r="E76" s="100">
        <v>1</v>
      </c>
      <c r="F76" s="64">
        <f t="shared" ref="F76:F81" si="4">B76/C76*D76*E76</f>
        <v>0</v>
      </c>
      <c r="G76" s="125"/>
      <c r="H76" s="34"/>
      <c r="I76" s="19"/>
    </row>
    <row r="77" spans="1:9" x14ac:dyDescent="0.3">
      <c r="A77" s="58" t="s">
        <v>108</v>
      </c>
      <c r="B77" s="11">
        <v>0</v>
      </c>
      <c r="C77" s="98">
        <v>80</v>
      </c>
      <c r="D77" s="99">
        <v>0.6</v>
      </c>
      <c r="E77" s="100">
        <v>1</v>
      </c>
      <c r="F77" s="64">
        <f t="shared" si="4"/>
        <v>0</v>
      </c>
      <c r="G77" s="125"/>
      <c r="H77" s="34"/>
      <c r="I77" s="19"/>
    </row>
    <row r="78" spans="1:9" x14ac:dyDescent="0.3">
      <c r="A78" s="58" t="s">
        <v>109</v>
      </c>
      <c r="B78" s="11">
        <v>0</v>
      </c>
      <c r="C78" s="98">
        <v>80</v>
      </c>
      <c r="D78" s="99">
        <v>0</v>
      </c>
      <c r="E78" s="100">
        <v>1</v>
      </c>
      <c r="F78" s="64">
        <f t="shared" si="4"/>
        <v>0</v>
      </c>
      <c r="G78" s="125"/>
      <c r="H78" s="34"/>
      <c r="I78" s="19"/>
    </row>
    <row r="79" spans="1:9" x14ac:dyDescent="0.3">
      <c r="A79" s="58" t="s">
        <v>110</v>
      </c>
      <c r="B79" s="11">
        <v>0</v>
      </c>
      <c r="C79" s="98">
        <v>33</v>
      </c>
      <c r="D79" s="99">
        <v>0.6</v>
      </c>
      <c r="E79" s="12">
        <v>0</v>
      </c>
      <c r="F79" s="64">
        <f t="shared" si="4"/>
        <v>0</v>
      </c>
      <c r="G79" s="125"/>
      <c r="H79" s="34"/>
      <c r="I79" s="19"/>
    </row>
    <row r="80" spans="1:9" x14ac:dyDescent="0.3">
      <c r="A80" s="58" t="s">
        <v>111</v>
      </c>
      <c r="B80" s="11">
        <v>0</v>
      </c>
      <c r="C80" s="98">
        <v>50</v>
      </c>
      <c r="D80" s="99">
        <v>0.6</v>
      </c>
      <c r="E80" s="12">
        <v>0</v>
      </c>
      <c r="F80" s="64">
        <f>B80/C80*D80*E80</f>
        <v>0</v>
      </c>
      <c r="G80" s="125"/>
      <c r="H80" s="34"/>
      <c r="I80" s="19"/>
    </row>
    <row r="81" spans="1:9" x14ac:dyDescent="0.3">
      <c r="A81" s="58" t="s">
        <v>112</v>
      </c>
      <c r="B81" s="11">
        <v>0</v>
      </c>
      <c r="C81" s="98">
        <v>80</v>
      </c>
      <c r="D81" s="99">
        <v>0.6</v>
      </c>
      <c r="E81" s="12">
        <v>0</v>
      </c>
      <c r="F81" s="64">
        <f t="shared" si="4"/>
        <v>0</v>
      </c>
      <c r="G81" s="125"/>
      <c r="H81" s="34"/>
      <c r="I81" s="19"/>
    </row>
    <row r="82" spans="1:9" x14ac:dyDescent="0.3">
      <c r="A82" s="58" t="s">
        <v>113</v>
      </c>
      <c r="B82" s="11">
        <v>0</v>
      </c>
      <c r="C82" s="98">
        <v>80</v>
      </c>
      <c r="D82" s="99">
        <v>0</v>
      </c>
      <c r="E82" s="12">
        <v>0</v>
      </c>
      <c r="F82" s="64">
        <f>B82/C82*D82*E82</f>
        <v>0</v>
      </c>
      <c r="G82" s="125"/>
      <c r="H82" s="34"/>
      <c r="I82" s="19"/>
    </row>
    <row r="83" spans="1:9" ht="17" x14ac:dyDescent="0.3">
      <c r="A83" s="52" t="s">
        <v>164</v>
      </c>
      <c r="B83" s="126"/>
      <c r="C83" s="11">
        <v>0</v>
      </c>
      <c r="D83" s="99">
        <v>0.6</v>
      </c>
      <c r="E83" s="127" t="s">
        <v>163</v>
      </c>
      <c r="F83" s="105">
        <f>-C83*D83</f>
        <v>0</v>
      </c>
      <c r="G83" s="125"/>
      <c r="H83" s="34"/>
      <c r="I83" s="19"/>
    </row>
    <row r="84" spans="1:9" x14ac:dyDescent="0.3">
      <c r="A84" s="71" t="s">
        <v>114</v>
      </c>
      <c r="B84" s="109"/>
      <c r="C84" s="109"/>
      <c r="D84" s="109"/>
      <c r="E84" s="110"/>
      <c r="F84" s="111">
        <f>SUM(F62:F70) + SUM(F74:F82) + AVERAGE(F71,F83)</f>
        <v>0</v>
      </c>
      <c r="G84" s="125"/>
      <c r="H84" s="34"/>
      <c r="I84" s="19"/>
    </row>
    <row r="85" spans="1:9" ht="6" customHeight="1" x14ac:dyDescent="0.3">
      <c r="A85" s="55"/>
      <c r="B85" s="60"/>
      <c r="C85" s="60"/>
      <c r="D85" s="60"/>
      <c r="E85" s="112"/>
      <c r="F85" s="105"/>
      <c r="G85" s="125"/>
      <c r="H85" s="34"/>
      <c r="I85" s="19"/>
    </row>
    <row r="86" spans="1:9" x14ac:dyDescent="0.3">
      <c r="A86" s="61" t="s">
        <v>115</v>
      </c>
      <c r="B86" s="60"/>
      <c r="C86" s="60"/>
      <c r="D86" s="60"/>
      <c r="E86" s="112"/>
      <c r="F86" s="105"/>
      <c r="G86" s="125"/>
      <c r="H86" s="34"/>
      <c r="I86" s="19"/>
    </row>
    <row r="87" spans="1:9" x14ac:dyDescent="0.3">
      <c r="A87" s="129" t="s">
        <v>96</v>
      </c>
      <c r="B87" s="130"/>
      <c r="C87" s="131"/>
      <c r="D87" s="130"/>
      <c r="E87" s="132"/>
      <c r="F87" s="133">
        <f>F55</f>
        <v>0</v>
      </c>
      <c r="G87" s="125"/>
      <c r="H87" s="34"/>
      <c r="I87" s="19"/>
    </row>
    <row r="88" spans="1:9" x14ac:dyDescent="0.3">
      <c r="A88" s="61" t="s">
        <v>116</v>
      </c>
      <c r="B88" s="105"/>
      <c r="C88" s="134"/>
      <c r="D88" s="105"/>
      <c r="E88" s="135"/>
      <c r="F88" s="136"/>
      <c r="G88" s="125"/>
      <c r="H88" s="34"/>
      <c r="I88" s="19"/>
    </row>
    <row r="89" spans="1:9" x14ac:dyDescent="0.3">
      <c r="A89" s="137" t="s">
        <v>117</v>
      </c>
      <c r="B89" s="11">
        <v>0</v>
      </c>
      <c r="C89" s="138" t="s">
        <v>118</v>
      </c>
      <c r="D89" s="139"/>
      <c r="E89" s="38"/>
      <c r="F89" s="38"/>
      <c r="G89" s="125"/>
      <c r="H89" s="34"/>
      <c r="I89" s="19"/>
    </row>
    <row r="90" spans="1:9" ht="14.5" thickBot="1" x14ac:dyDescent="0.35">
      <c r="A90" s="137" t="s">
        <v>119</v>
      </c>
      <c r="B90" s="11">
        <v>0</v>
      </c>
      <c r="C90" s="140"/>
      <c r="D90" s="13">
        <v>0</v>
      </c>
      <c r="E90" s="141" t="s">
        <v>120</v>
      </c>
      <c r="F90" s="142">
        <f>B89+B90*D90</f>
        <v>0</v>
      </c>
      <c r="G90" s="125"/>
      <c r="H90" s="34"/>
      <c r="I90" s="19"/>
    </row>
    <row r="91" spans="1:9" x14ac:dyDescent="0.3">
      <c r="A91" s="143" t="s">
        <v>121</v>
      </c>
      <c r="B91" s="144"/>
      <c r="C91" s="144"/>
      <c r="D91" s="144"/>
      <c r="E91" s="145" t="s">
        <v>2</v>
      </c>
      <c r="F91" s="146">
        <f>SUM(F84:F90)</f>
        <v>0</v>
      </c>
      <c r="G91" s="147"/>
      <c r="H91" s="34"/>
      <c r="I91" s="19"/>
    </row>
    <row r="92" spans="1:9" x14ac:dyDescent="0.3">
      <c r="A92" s="38"/>
      <c r="B92" s="34"/>
      <c r="C92" s="34"/>
      <c r="D92" s="34"/>
      <c r="E92" s="34"/>
      <c r="F92" s="34"/>
      <c r="G92" s="34"/>
      <c r="H92" s="34"/>
      <c r="I92" s="19"/>
    </row>
    <row r="93" spans="1:9" x14ac:dyDescent="0.3">
      <c r="A93" s="148" t="s">
        <v>122</v>
      </c>
      <c r="B93" s="149"/>
      <c r="C93" s="149"/>
      <c r="D93" s="149"/>
      <c r="E93" s="149"/>
      <c r="F93" s="149"/>
      <c r="G93" s="150"/>
      <c r="H93" s="34"/>
      <c r="I93" s="19"/>
    </row>
    <row r="94" spans="1:9" s="4" customFormat="1" x14ac:dyDescent="0.3">
      <c r="A94" s="151" t="s">
        <v>123</v>
      </c>
      <c r="B94" s="152"/>
      <c r="C94" s="152"/>
      <c r="D94" s="152"/>
      <c r="E94" s="152"/>
      <c r="F94" s="152"/>
      <c r="G94" s="153"/>
      <c r="H94" s="154"/>
      <c r="I94" s="20"/>
    </row>
    <row r="95" spans="1:9" s="4" customFormat="1" ht="6" customHeight="1" x14ac:dyDescent="0.3">
      <c r="A95" s="155"/>
      <c r="B95" s="152"/>
      <c r="C95" s="152"/>
      <c r="D95" s="152"/>
      <c r="E95" s="152"/>
      <c r="F95" s="152"/>
      <c r="G95" s="153"/>
      <c r="H95" s="154"/>
      <c r="I95" s="20"/>
    </row>
    <row r="96" spans="1:9" x14ac:dyDescent="0.3">
      <c r="A96" s="156" t="s">
        <v>124</v>
      </c>
      <c r="B96" s="109"/>
      <c r="C96" s="157"/>
      <c r="D96" s="157"/>
      <c r="E96" s="109"/>
      <c r="F96" s="158">
        <f>F91</f>
        <v>0</v>
      </c>
      <c r="G96" s="153"/>
      <c r="H96" s="34"/>
      <c r="I96" s="19"/>
    </row>
    <row r="97" spans="1:9" s="4" customFormat="1" ht="5.25" customHeight="1" x14ac:dyDescent="0.3">
      <c r="A97" s="155"/>
      <c r="B97" s="152"/>
      <c r="C97" s="159"/>
      <c r="D97" s="160"/>
      <c r="E97" s="152"/>
      <c r="F97" s="152"/>
      <c r="G97" s="153"/>
      <c r="H97" s="154"/>
      <c r="I97" s="20"/>
    </row>
    <row r="98" spans="1:9" x14ac:dyDescent="0.3">
      <c r="A98" s="161" t="s">
        <v>125</v>
      </c>
      <c r="B98" s="162" t="s">
        <v>126</v>
      </c>
      <c r="C98" s="14">
        <v>0</v>
      </c>
      <c r="D98" s="163"/>
      <c r="E98" s="164" t="s">
        <v>127</v>
      </c>
      <c r="F98" s="64">
        <f>F96*C98</f>
        <v>0</v>
      </c>
      <c r="G98" s="153"/>
      <c r="H98" s="34"/>
      <c r="I98" s="19"/>
    </row>
    <row r="99" spans="1:9" x14ac:dyDescent="0.3">
      <c r="A99" s="165" t="s">
        <v>128</v>
      </c>
      <c r="B99" s="166" t="s">
        <v>129</v>
      </c>
      <c r="C99" s="167">
        <f>1-C98</f>
        <v>1</v>
      </c>
      <c r="D99" s="163"/>
      <c r="E99" s="164" t="s">
        <v>127</v>
      </c>
      <c r="F99" s="64">
        <f>F96*C99</f>
        <v>0</v>
      </c>
      <c r="G99" s="153"/>
      <c r="H99" s="34"/>
      <c r="I99" s="19"/>
    </row>
    <row r="100" spans="1:9" ht="6" customHeight="1" x14ac:dyDescent="0.3">
      <c r="A100" s="52"/>
      <c r="B100" s="60"/>
      <c r="C100" s="60"/>
      <c r="D100" s="60"/>
      <c r="E100" s="168"/>
      <c r="F100" s="60"/>
      <c r="G100" s="153"/>
      <c r="H100" s="34"/>
      <c r="I100" s="19"/>
    </row>
    <row r="101" spans="1:9" ht="15" customHeight="1" x14ac:dyDescent="0.3">
      <c r="A101" s="169" t="s">
        <v>130</v>
      </c>
      <c r="B101" s="109"/>
      <c r="C101" s="109"/>
      <c r="D101" s="109"/>
      <c r="E101" s="170"/>
      <c r="F101" s="171"/>
      <c r="G101" s="153"/>
      <c r="H101" s="34"/>
      <c r="I101" s="19"/>
    </row>
    <row r="102" spans="1:9" x14ac:dyDescent="0.3">
      <c r="A102" s="58" t="s">
        <v>131</v>
      </c>
      <c r="B102" s="166" t="s">
        <v>5</v>
      </c>
      <c r="C102" s="15">
        <v>1</v>
      </c>
      <c r="D102" s="172"/>
      <c r="E102" s="166" t="s">
        <v>132</v>
      </c>
      <c r="F102" s="173">
        <f>F99/C102</f>
        <v>0</v>
      </c>
      <c r="G102" s="153"/>
      <c r="H102" s="34"/>
      <c r="I102" s="19"/>
    </row>
    <row r="103" spans="1:9" x14ac:dyDescent="0.3">
      <c r="A103" s="174" t="s">
        <v>133</v>
      </c>
      <c r="B103" s="175"/>
      <c r="C103" s="176">
        <f>F102</f>
        <v>0</v>
      </c>
      <c r="D103" s="177" t="s">
        <v>4</v>
      </c>
      <c r="E103" s="178"/>
      <c r="F103" s="179"/>
      <c r="G103" s="153"/>
      <c r="H103" s="34"/>
      <c r="I103" s="19"/>
    </row>
    <row r="104" spans="1:9" x14ac:dyDescent="0.3">
      <c r="A104" s="180" t="s">
        <v>134</v>
      </c>
      <c r="B104" s="181" t="s">
        <v>135</v>
      </c>
      <c r="C104" s="182">
        <f>F102*0.75</f>
        <v>0</v>
      </c>
      <c r="D104" s="183" t="s">
        <v>4</v>
      </c>
      <c r="E104" s="181" t="s">
        <v>136</v>
      </c>
      <c r="F104" s="184">
        <f>F102*1.25</f>
        <v>0</v>
      </c>
      <c r="G104" s="185"/>
      <c r="H104" s="34"/>
      <c r="I104" s="19"/>
    </row>
  </sheetData>
  <sheetProtection algorithmName="SHA-512" hashValue="g1CThy5/y5n7ADOotFhVhiy8QbzZlmqIjUoxQte9++c457GG6UQsDLOKAtxKYzNxVZMfVNubUHtYTSFx1QDqqg==" saltValue="AMF/cdbaQY8mdGaIb0iVSw==" spinCount="100000" sheet="1" objects="1" scenarios="1"/>
  <mergeCells count="11">
    <mergeCell ref="B2:C2"/>
    <mergeCell ref="B3:D3"/>
    <mergeCell ref="C89:C90"/>
    <mergeCell ref="C32:C33"/>
    <mergeCell ref="D32:D33"/>
    <mergeCell ref="E32:E33"/>
    <mergeCell ref="F32:F33"/>
    <mergeCell ref="C58:C59"/>
    <mergeCell ref="D58:D59"/>
    <mergeCell ref="E58:E59"/>
    <mergeCell ref="F58:F59"/>
  </mergeCells>
  <printOptions gridLines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&amp;L&amp;F&amp;R&amp;P / &amp;N</oddFooter>
  </headerFooter>
  <rowBreaks count="3" manualBreakCount="3">
    <brk id="30" max="8" man="1"/>
    <brk id="56" max="8" man="1"/>
    <brk id="92" max="8" man="1"/>
  </row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zoomScaleNormal="100" workbookViewId="0">
      <pane ySplit="4" topLeftCell="A62" activePane="bottomLeft" state="frozen"/>
      <selection pane="bottomLeft" activeCell="F71" sqref="F71"/>
    </sheetView>
  </sheetViews>
  <sheetFormatPr baseColWidth="10" defaultColWidth="11.453125" defaultRowHeight="14" x14ac:dyDescent="0.3"/>
  <cols>
    <col min="1" max="1" width="45.26953125" style="1" customWidth="1"/>
    <col min="2" max="4" width="11.81640625" style="2" customWidth="1"/>
    <col min="5" max="5" width="12.7265625" style="2" customWidth="1"/>
    <col min="6" max="6" width="11.453125" style="2"/>
    <col min="7" max="7" width="1.26953125" style="2" customWidth="1"/>
    <col min="8" max="8" width="3.26953125" style="2" customWidth="1"/>
    <col min="9" max="9" width="70.7265625" style="1" customWidth="1"/>
    <col min="10" max="16384" width="11.453125" style="1"/>
  </cols>
  <sheetData>
    <row r="1" spans="1:9" ht="16.5" x14ac:dyDescent="0.35">
      <c r="A1" s="33" t="s">
        <v>199</v>
      </c>
      <c r="B1" s="34"/>
      <c r="C1" s="34"/>
      <c r="D1" s="34"/>
      <c r="E1" s="34"/>
      <c r="F1" s="34"/>
      <c r="G1" s="34"/>
    </row>
    <row r="2" spans="1:9" ht="16.5" x14ac:dyDescent="0.35">
      <c r="A2" s="35" t="s">
        <v>146</v>
      </c>
      <c r="B2" s="25" t="s">
        <v>137</v>
      </c>
      <c r="C2" s="26"/>
      <c r="D2" s="34"/>
      <c r="E2" s="34"/>
      <c r="F2" s="34"/>
      <c r="G2" s="36" t="s">
        <v>210</v>
      </c>
    </row>
    <row r="3" spans="1:9" ht="16.5" x14ac:dyDescent="0.35">
      <c r="A3" s="35" t="s">
        <v>145</v>
      </c>
      <c r="B3" s="30" t="s">
        <v>139</v>
      </c>
      <c r="C3" s="31"/>
      <c r="D3" s="32"/>
      <c r="E3" s="37" t="s">
        <v>138</v>
      </c>
      <c r="F3" s="16"/>
      <c r="G3" s="36"/>
      <c r="I3" s="18" t="s">
        <v>152</v>
      </c>
    </row>
    <row r="4" spans="1:9" customFormat="1" ht="6" customHeight="1" x14ac:dyDescent="0.35">
      <c r="A4" s="39"/>
      <c r="B4" s="39"/>
      <c r="C4" s="39"/>
      <c r="D4" s="39"/>
      <c r="E4" s="39"/>
      <c r="F4" s="39"/>
      <c r="G4" s="39"/>
    </row>
    <row r="5" spans="1:9" x14ac:dyDescent="0.3">
      <c r="A5" s="40" t="s">
        <v>178</v>
      </c>
      <c r="B5" s="41"/>
      <c r="C5" s="42"/>
      <c r="D5" s="42"/>
      <c r="E5" s="186"/>
      <c r="F5" s="43" t="s">
        <v>12</v>
      </c>
      <c r="G5" s="44"/>
      <c r="I5" s="21"/>
    </row>
    <row r="6" spans="1:9" x14ac:dyDescent="0.3">
      <c r="A6" s="45" t="s">
        <v>16</v>
      </c>
      <c r="B6" s="187"/>
      <c r="C6" s="188" t="s">
        <v>9</v>
      </c>
      <c r="D6" s="189"/>
      <c r="E6" s="190" t="s">
        <v>6</v>
      </c>
      <c r="F6" s="190" t="s">
        <v>8</v>
      </c>
      <c r="G6" s="51"/>
      <c r="I6" s="21"/>
    </row>
    <row r="7" spans="1:9" x14ac:dyDescent="0.3">
      <c r="A7" s="52"/>
      <c r="B7" s="191">
        <f>C7-1</f>
        <v>2020</v>
      </c>
      <c r="C7" s="191">
        <f>D7-1</f>
        <v>2021</v>
      </c>
      <c r="D7" s="23">
        <v>2022</v>
      </c>
      <c r="E7" s="192" t="s">
        <v>10</v>
      </c>
      <c r="F7" s="193"/>
      <c r="G7" s="51"/>
      <c r="H7" s="2" t="s">
        <v>212</v>
      </c>
      <c r="I7" s="21"/>
    </row>
    <row r="8" spans="1:9" x14ac:dyDescent="0.3">
      <c r="A8" s="194" t="s">
        <v>147</v>
      </c>
      <c r="B8" s="195" t="s">
        <v>7</v>
      </c>
      <c r="C8" s="195" t="s">
        <v>7</v>
      </c>
      <c r="D8" s="195" t="s">
        <v>7</v>
      </c>
      <c r="E8" s="195" t="s">
        <v>7</v>
      </c>
      <c r="F8" s="195" t="s">
        <v>7</v>
      </c>
      <c r="G8" s="51"/>
      <c r="I8" s="21"/>
    </row>
    <row r="9" spans="1:9" x14ac:dyDescent="0.3">
      <c r="A9" s="196" t="s">
        <v>198</v>
      </c>
      <c r="B9" s="5">
        <v>0</v>
      </c>
      <c r="C9" s="5">
        <v>0</v>
      </c>
      <c r="D9" s="5">
        <v>0</v>
      </c>
      <c r="E9" s="59">
        <f t="shared" ref="E9:E17" si="0">AVERAGE(B9:D9)</f>
        <v>0</v>
      </c>
      <c r="F9" s="60"/>
      <c r="G9" s="51"/>
      <c r="I9" s="21"/>
    </row>
    <row r="10" spans="1:9" ht="15.5" x14ac:dyDescent="0.35">
      <c r="A10" s="197" t="s">
        <v>179</v>
      </c>
      <c r="B10" s="62"/>
      <c r="C10" s="62"/>
      <c r="D10" s="62"/>
      <c r="E10" s="63"/>
      <c r="F10" s="60"/>
      <c r="G10" s="51"/>
      <c r="I10" s="21"/>
    </row>
    <row r="11" spans="1:9" x14ac:dyDescent="0.3">
      <c r="A11" s="196" t="s">
        <v>200</v>
      </c>
      <c r="B11" s="6">
        <v>0</v>
      </c>
      <c r="C11" s="6">
        <v>0</v>
      </c>
      <c r="D11" s="6">
        <v>0</v>
      </c>
      <c r="E11" s="64">
        <f>AVERAGE(B11:D11)</f>
        <v>0</v>
      </c>
      <c r="F11" s="60"/>
      <c r="G11" s="51"/>
      <c r="I11" s="21"/>
    </row>
    <row r="12" spans="1:9" x14ac:dyDescent="0.3">
      <c r="A12" s="196" t="s">
        <v>201</v>
      </c>
      <c r="B12" s="6">
        <v>0</v>
      </c>
      <c r="C12" s="6">
        <v>0</v>
      </c>
      <c r="D12" s="6">
        <v>0</v>
      </c>
      <c r="E12" s="65">
        <f t="shared" si="0"/>
        <v>0</v>
      </c>
      <c r="F12" s="60"/>
      <c r="G12" s="51"/>
      <c r="I12" s="21"/>
    </row>
    <row r="13" spans="1:9" x14ac:dyDescent="0.3">
      <c r="A13" s="196" t="s">
        <v>202</v>
      </c>
      <c r="B13" s="6">
        <v>0</v>
      </c>
      <c r="C13" s="6">
        <v>0</v>
      </c>
      <c r="D13" s="6">
        <v>0</v>
      </c>
      <c r="E13" s="64">
        <f t="shared" si="0"/>
        <v>0</v>
      </c>
      <c r="F13" s="60"/>
      <c r="G13" s="51"/>
      <c r="I13" s="21"/>
    </row>
    <row r="14" spans="1:9" x14ac:dyDescent="0.3">
      <c r="A14" s="196" t="s">
        <v>203</v>
      </c>
      <c r="B14" s="6">
        <v>0</v>
      </c>
      <c r="C14" s="6">
        <v>0</v>
      </c>
      <c r="D14" s="6">
        <v>0</v>
      </c>
      <c r="E14" s="64">
        <f t="shared" si="0"/>
        <v>0</v>
      </c>
      <c r="F14" s="60"/>
      <c r="G14" s="51"/>
      <c r="I14" s="21"/>
    </row>
    <row r="15" spans="1:9" x14ac:dyDescent="0.3">
      <c r="A15" s="198" t="s">
        <v>204</v>
      </c>
      <c r="B15" s="6">
        <v>0</v>
      </c>
      <c r="C15" s="6">
        <v>0</v>
      </c>
      <c r="D15" s="6">
        <v>0</v>
      </c>
      <c r="E15" s="64">
        <f t="shared" si="0"/>
        <v>0</v>
      </c>
      <c r="F15" s="60"/>
      <c r="G15" s="51"/>
      <c r="I15" s="21"/>
    </row>
    <row r="16" spans="1:9" ht="15.5" x14ac:dyDescent="0.35">
      <c r="A16" s="198" t="s">
        <v>205</v>
      </c>
      <c r="B16" s="6">
        <v>0</v>
      </c>
      <c r="C16" s="6">
        <v>0</v>
      </c>
      <c r="D16" s="6">
        <v>0</v>
      </c>
      <c r="E16" s="64">
        <f t="shared" si="0"/>
        <v>0</v>
      </c>
      <c r="F16" s="60"/>
      <c r="G16" s="51"/>
      <c r="I16" s="21"/>
    </row>
    <row r="17" spans="1:9" ht="15.5" x14ac:dyDescent="0.35">
      <c r="A17" s="198" t="s">
        <v>206</v>
      </c>
      <c r="B17" s="5">
        <v>0</v>
      </c>
      <c r="C17" s="5">
        <v>0</v>
      </c>
      <c r="D17" s="5">
        <v>0</v>
      </c>
      <c r="E17" s="67">
        <f t="shared" si="0"/>
        <v>0</v>
      </c>
      <c r="F17" s="60"/>
      <c r="G17" s="51"/>
      <c r="I17" s="21"/>
    </row>
    <row r="18" spans="1:9" x14ac:dyDescent="0.3">
      <c r="A18" s="197" t="s">
        <v>13</v>
      </c>
      <c r="B18" s="63"/>
      <c r="C18" s="63"/>
      <c r="D18" s="63"/>
      <c r="E18" s="63"/>
      <c r="F18" s="60"/>
      <c r="G18" s="51"/>
      <c r="I18" s="21"/>
    </row>
    <row r="19" spans="1:9" x14ac:dyDescent="0.3">
      <c r="A19" s="198" t="s">
        <v>153</v>
      </c>
      <c r="B19" s="68">
        <f>B9-SUM(B11:B15)+SUM(B16:B17)</f>
        <v>0</v>
      </c>
      <c r="C19" s="68">
        <f>C9-SUM(C11:C15)+SUM(C16:C17)</f>
        <v>0</v>
      </c>
      <c r="D19" s="68">
        <f>D9-SUM(D11:D15)+SUM(D16:D17)</f>
        <v>0</v>
      </c>
      <c r="E19" s="69">
        <f>AVERAGE(B19:D19)</f>
        <v>0</v>
      </c>
      <c r="F19" s="60"/>
      <c r="G19" s="51"/>
      <c r="I19" s="21"/>
    </row>
    <row r="20" spans="1:9" x14ac:dyDescent="0.3">
      <c r="A20" s="194" t="s">
        <v>174</v>
      </c>
      <c r="B20" s="63"/>
      <c r="C20" s="63"/>
      <c r="D20" s="63"/>
      <c r="E20" s="63"/>
      <c r="F20" s="60"/>
      <c r="G20" s="51"/>
      <c r="I20" s="21"/>
    </row>
    <row r="21" spans="1:9" x14ac:dyDescent="0.3">
      <c r="A21" s="198" t="s">
        <v>207</v>
      </c>
      <c r="B21" s="68">
        <f>B13</f>
        <v>0</v>
      </c>
      <c r="C21" s="68">
        <f t="shared" ref="C21:D21" si="1">C13</f>
        <v>0</v>
      </c>
      <c r="D21" s="68">
        <f t="shared" si="1"/>
        <v>0</v>
      </c>
      <c r="E21" s="64">
        <f>AVERAGE(B21:D21)</f>
        <v>0</v>
      </c>
      <c r="F21" s="60"/>
      <c r="G21" s="51"/>
      <c r="I21" s="21"/>
    </row>
    <row r="22" spans="1:9" x14ac:dyDescent="0.3">
      <c r="A22" s="197" t="s">
        <v>11</v>
      </c>
      <c r="B22" s="63"/>
      <c r="C22" s="63"/>
      <c r="D22" s="63"/>
      <c r="E22" s="63"/>
      <c r="F22" s="60"/>
      <c r="G22" s="51"/>
      <c r="I22" s="21"/>
    </row>
    <row r="23" spans="1:9" x14ac:dyDescent="0.3">
      <c r="A23" s="196" t="s">
        <v>154</v>
      </c>
      <c r="B23" s="6">
        <v>0</v>
      </c>
      <c r="C23" s="6">
        <v>0</v>
      </c>
      <c r="D23" s="6">
        <v>0</v>
      </c>
      <c r="E23" s="64">
        <f>AVERAGE(B23:D23)</f>
        <v>0</v>
      </c>
      <c r="F23" s="60"/>
      <c r="G23" s="51"/>
      <c r="I23" s="21"/>
    </row>
    <row r="24" spans="1:9" x14ac:dyDescent="0.3">
      <c r="A24" s="196" t="s">
        <v>155</v>
      </c>
      <c r="B24" s="6">
        <v>0</v>
      </c>
      <c r="C24" s="6">
        <v>0</v>
      </c>
      <c r="D24" s="6">
        <v>0</v>
      </c>
      <c r="E24" s="65">
        <f>AVERAGE(B24:D24)</f>
        <v>0</v>
      </c>
      <c r="F24" s="60"/>
      <c r="G24" s="51"/>
      <c r="I24" s="21"/>
    </row>
    <row r="25" spans="1:9" x14ac:dyDescent="0.3">
      <c r="A25" s="196" t="s">
        <v>156</v>
      </c>
      <c r="B25" s="6">
        <v>0</v>
      </c>
      <c r="C25" s="6">
        <v>0</v>
      </c>
      <c r="D25" s="6">
        <v>0</v>
      </c>
      <c r="E25" s="69">
        <f>AVERAGE(B25:D25)</f>
        <v>0</v>
      </c>
      <c r="F25" s="60"/>
      <c r="G25" s="51"/>
      <c r="I25" s="21"/>
    </row>
    <row r="26" spans="1:9" x14ac:dyDescent="0.3">
      <c r="A26" s="197" t="s">
        <v>208</v>
      </c>
      <c r="B26" s="70">
        <f>SUM(B23:B25)-B21</f>
        <v>0</v>
      </c>
      <c r="C26" s="70">
        <f>SUM(C23:C25)-C21</f>
        <v>0</v>
      </c>
      <c r="D26" s="70">
        <f>SUM(D23:D25)-D21</f>
        <v>0</v>
      </c>
      <c r="E26" s="70"/>
      <c r="F26" s="60"/>
      <c r="G26" s="51"/>
      <c r="I26" s="21"/>
    </row>
    <row r="27" spans="1:9" x14ac:dyDescent="0.3">
      <c r="A27" s="199" t="s">
        <v>167</v>
      </c>
      <c r="B27" s="200"/>
      <c r="C27" s="200"/>
      <c r="D27" s="200"/>
      <c r="E27" s="201"/>
      <c r="F27" s="74">
        <f>E12+E24</f>
        <v>0</v>
      </c>
      <c r="G27" s="51"/>
      <c r="I27" s="21"/>
    </row>
    <row r="28" spans="1:9" x14ac:dyDescent="0.3">
      <c r="A28" s="199" t="s">
        <v>168</v>
      </c>
      <c r="B28" s="200"/>
      <c r="C28" s="200"/>
      <c r="D28" s="200"/>
      <c r="E28" s="201"/>
      <c r="F28" s="75">
        <f>E19+E25</f>
        <v>0</v>
      </c>
      <c r="G28" s="51"/>
      <c r="I28" s="21"/>
    </row>
    <row r="29" spans="1:9" ht="15" customHeight="1" x14ac:dyDescent="0.3">
      <c r="A29" s="76"/>
      <c r="B29" s="77"/>
      <c r="C29" s="77"/>
      <c r="D29" s="77"/>
      <c r="E29" s="78"/>
      <c r="F29" s="79"/>
      <c r="G29" s="80"/>
      <c r="I29" s="21"/>
    </row>
    <row r="30" spans="1:9" x14ac:dyDescent="0.3">
      <c r="A30" s="38"/>
      <c r="B30" s="81"/>
      <c r="C30" s="81"/>
      <c r="D30" s="81"/>
      <c r="E30" s="81"/>
      <c r="F30" s="34"/>
      <c r="G30" s="34"/>
      <c r="I30" s="21"/>
    </row>
    <row r="31" spans="1:9" x14ac:dyDescent="0.3">
      <c r="A31" s="82" t="s">
        <v>157</v>
      </c>
      <c r="B31" s="83"/>
      <c r="C31" s="83"/>
      <c r="D31" s="83"/>
      <c r="E31" s="83"/>
      <c r="F31" s="84" t="s">
        <v>14</v>
      </c>
      <c r="G31" s="85"/>
      <c r="I31" s="21"/>
    </row>
    <row r="32" spans="1:9" x14ac:dyDescent="0.3">
      <c r="A32" s="86" t="s">
        <v>15</v>
      </c>
      <c r="B32" s="87"/>
      <c r="C32" s="88" t="s">
        <v>20</v>
      </c>
      <c r="D32" s="88" t="s">
        <v>22</v>
      </c>
      <c r="E32" s="88" t="s">
        <v>23</v>
      </c>
      <c r="F32" s="88" t="s">
        <v>24</v>
      </c>
      <c r="G32" s="89"/>
      <c r="I32" s="21"/>
    </row>
    <row r="33" spans="1:9" ht="41.25" customHeight="1" x14ac:dyDescent="0.3">
      <c r="A33" s="90" t="s">
        <v>186</v>
      </c>
      <c r="B33" s="91" t="s">
        <v>184</v>
      </c>
      <c r="C33" s="92"/>
      <c r="D33" s="92"/>
      <c r="E33" s="92"/>
      <c r="F33" s="92"/>
      <c r="G33" s="89"/>
      <c r="I33" s="21"/>
    </row>
    <row r="34" spans="1:9" ht="6" customHeight="1" x14ac:dyDescent="0.3">
      <c r="A34" s="90"/>
      <c r="B34" s="91"/>
      <c r="C34" s="91"/>
      <c r="D34" s="91"/>
      <c r="E34" s="91"/>
      <c r="F34" s="91"/>
      <c r="G34" s="89"/>
      <c r="I34" s="21"/>
    </row>
    <row r="35" spans="1:9" x14ac:dyDescent="0.3">
      <c r="A35" s="202" t="s">
        <v>185</v>
      </c>
      <c r="B35" s="56" t="s">
        <v>0</v>
      </c>
      <c r="C35" s="56" t="s">
        <v>21</v>
      </c>
      <c r="D35" s="56" t="s">
        <v>1</v>
      </c>
      <c r="E35" s="94" t="s">
        <v>1</v>
      </c>
      <c r="F35" s="57" t="s">
        <v>7</v>
      </c>
      <c r="G35" s="89"/>
      <c r="I35" s="21"/>
    </row>
    <row r="36" spans="1:9" x14ac:dyDescent="0.3">
      <c r="A36" s="58" t="s">
        <v>18</v>
      </c>
      <c r="B36" s="7">
        <v>0</v>
      </c>
      <c r="C36" s="95">
        <v>33</v>
      </c>
      <c r="D36" s="96">
        <v>1</v>
      </c>
      <c r="E36" s="97">
        <v>1</v>
      </c>
      <c r="F36" s="67">
        <f>B36/C36*D36*E36</f>
        <v>0</v>
      </c>
      <c r="G36" s="89"/>
      <c r="I36" s="21"/>
    </row>
    <row r="37" spans="1:9" x14ac:dyDescent="0.3">
      <c r="A37" s="58" t="s">
        <v>19</v>
      </c>
      <c r="B37" s="8">
        <v>0</v>
      </c>
      <c r="C37" s="98">
        <v>50</v>
      </c>
      <c r="D37" s="99">
        <v>1</v>
      </c>
      <c r="E37" s="100">
        <v>1</v>
      </c>
      <c r="F37" s="64">
        <f t="shared" ref="F37:F49" si="2">B37/C37*D37*E37</f>
        <v>0</v>
      </c>
      <c r="G37" s="89"/>
      <c r="I37" s="21"/>
    </row>
    <row r="38" spans="1:9" x14ac:dyDescent="0.3">
      <c r="A38" s="58" t="s">
        <v>25</v>
      </c>
      <c r="B38" s="8">
        <v>0</v>
      </c>
      <c r="C38" s="98">
        <v>80</v>
      </c>
      <c r="D38" s="99">
        <v>1</v>
      </c>
      <c r="E38" s="100">
        <v>1</v>
      </c>
      <c r="F38" s="64">
        <f t="shared" si="2"/>
        <v>0</v>
      </c>
      <c r="G38" s="89"/>
      <c r="I38" s="21"/>
    </row>
    <row r="39" spans="1:9" x14ac:dyDescent="0.3">
      <c r="A39" s="58" t="s">
        <v>183</v>
      </c>
      <c r="B39" s="8">
        <v>0</v>
      </c>
      <c r="C39" s="98">
        <v>33</v>
      </c>
      <c r="D39" s="99">
        <v>1</v>
      </c>
      <c r="E39" s="9">
        <v>0</v>
      </c>
      <c r="F39" s="64">
        <f t="shared" si="2"/>
        <v>0</v>
      </c>
      <c r="G39" s="89"/>
      <c r="I39" s="21"/>
    </row>
    <row r="40" spans="1:9" x14ac:dyDescent="0.3">
      <c r="A40" s="58" t="s">
        <v>158</v>
      </c>
      <c r="B40" s="8">
        <v>0</v>
      </c>
      <c r="C40" s="98">
        <v>50</v>
      </c>
      <c r="D40" s="99">
        <v>1</v>
      </c>
      <c r="E40" s="9">
        <v>0</v>
      </c>
      <c r="F40" s="64">
        <f t="shared" si="2"/>
        <v>0</v>
      </c>
      <c r="G40" s="89"/>
      <c r="I40" s="21"/>
    </row>
    <row r="41" spans="1:9" x14ac:dyDescent="0.3">
      <c r="A41" s="58" t="s">
        <v>159</v>
      </c>
      <c r="B41" s="8">
        <v>0</v>
      </c>
      <c r="C41" s="98">
        <v>80</v>
      </c>
      <c r="D41" s="99">
        <v>1</v>
      </c>
      <c r="E41" s="9">
        <v>0</v>
      </c>
      <c r="F41" s="64">
        <f t="shared" si="2"/>
        <v>0</v>
      </c>
      <c r="G41" s="89"/>
      <c r="I41" s="21"/>
    </row>
    <row r="42" spans="1:9" ht="6" customHeight="1" x14ac:dyDescent="0.3">
      <c r="A42" s="52"/>
      <c r="B42" s="101"/>
      <c r="C42" s="102"/>
      <c r="D42" s="103"/>
      <c r="E42" s="104"/>
      <c r="F42" s="105"/>
      <c r="G42" s="89"/>
      <c r="I42" s="21"/>
    </row>
    <row r="43" spans="1:9" x14ac:dyDescent="0.3">
      <c r="A43" s="61" t="s">
        <v>29</v>
      </c>
      <c r="B43" s="106"/>
      <c r="C43" s="60"/>
      <c r="D43" s="103"/>
      <c r="E43" s="107"/>
      <c r="F43" s="105"/>
      <c r="G43" s="89"/>
      <c r="I43" s="21"/>
    </row>
    <row r="44" spans="1:9" x14ac:dyDescent="0.3">
      <c r="A44" s="58" t="s">
        <v>18</v>
      </c>
      <c r="B44" s="8">
        <v>0</v>
      </c>
      <c r="C44" s="98">
        <v>33</v>
      </c>
      <c r="D44" s="108">
        <v>0.6</v>
      </c>
      <c r="E44" s="100">
        <v>1</v>
      </c>
      <c r="F44" s="64">
        <f t="shared" si="2"/>
        <v>0</v>
      </c>
      <c r="G44" s="89"/>
      <c r="I44" s="21"/>
    </row>
    <row r="45" spans="1:9" x14ac:dyDescent="0.3">
      <c r="A45" s="58" t="s">
        <v>19</v>
      </c>
      <c r="B45" s="8">
        <v>0</v>
      </c>
      <c r="C45" s="98">
        <v>50</v>
      </c>
      <c r="D45" s="108">
        <v>0.6</v>
      </c>
      <c r="E45" s="100">
        <v>1</v>
      </c>
      <c r="F45" s="64">
        <f t="shared" si="2"/>
        <v>0</v>
      </c>
      <c r="G45" s="89"/>
      <c r="I45" s="21"/>
    </row>
    <row r="46" spans="1:9" x14ac:dyDescent="0.3">
      <c r="A46" s="58" t="s">
        <v>25</v>
      </c>
      <c r="B46" s="8">
        <v>0</v>
      </c>
      <c r="C46" s="98">
        <v>80</v>
      </c>
      <c r="D46" s="108">
        <v>0.6</v>
      </c>
      <c r="E46" s="100">
        <v>1</v>
      </c>
      <c r="F46" s="64">
        <f t="shared" si="2"/>
        <v>0</v>
      </c>
      <c r="G46" s="89"/>
      <c r="I46" s="21"/>
    </row>
    <row r="47" spans="1:9" x14ac:dyDescent="0.3">
      <c r="A47" s="58" t="s">
        <v>183</v>
      </c>
      <c r="B47" s="8">
        <v>0</v>
      </c>
      <c r="C47" s="98">
        <v>33</v>
      </c>
      <c r="D47" s="108">
        <v>0.6</v>
      </c>
      <c r="E47" s="9">
        <v>0</v>
      </c>
      <c r="F47" s="64">
        <f t="shared" si="2"/>
        <v>0</v>
      </c>
      <c r="G47" s="89"/>
      <c r="I47" s="21"/>
    </row>
    <row r="48" spans="1:9" x14ac:dyDescent="0.3">
      <c r="A48" s="58" t="s">
        <v>158</v>
      </c>
      <c r="B48" s="8">
        <v>0</v>
      </c>
      <c r="C48" s="98">
        <v>50</v>
      </c>
      <c r="D48" s="108">
        <v>0.6</v>
      </c>
      <c r="E48" s="9">
        <v>0</v>
      </c>
      <c r="F48" s="64">
        <f t="shared" si="2"/>
        <v>0</v>
      </c>
      <c r="G48" s="89"/>
      <c r="I48" s="21"/>
    </row>
    <row r="49" spans="1:9" x14ac:dyDescent="0.3">
      <c r="A49" s="58" t="s">
        <v>159</v>
      </c>
      <c r="B49" s="8">
        <v>0</v>
      </c>
      <c r="C49" s="98">
        <v>80</v>
      </c>
      <c r="D49" s="108">
        <v>0.6</v>
      </c>
      <c r="E49" s="9">
        <v>0</v>
      </c>
      <c r="F49" s="64">
        <f t="shared" si="2"/>
        <v>0</v>
      </c>
      <c r="G49" s="89"/>
      <c r="I49" s="21"/>
    </row>
    <row r="50" spans="1:9" x14ac:dyDescent="0.3">
      <c r="A50" s="71" t="s">
        <v>26</v>
      </c>
      <c r="B50" s="109"/>
      <c r="C50" s="109"/>
      <c r="D50" s="109"/>
      <c r="E50" s="110"/>
      <c r="F50" s="111">
        <f>SUM(F36:F49)</f>
        <v>0</v>
      </c>
      <c r="G50" s="89"/>
      <c r="I50" s="21"/>
    </row>
    <row r="51" spans="1:9" ht="6" customHeight="1" x14ac:dyDescent="0.3">
      <c r="A51" s="55"/>
      <c r="B51" s="60"/>
      <c r="C51" s="60"/>
      <c r="D51" s="60"/>
      <c r="E51" s="112"/>
      <c r="F51" s="105"/>
      <c r="G51" s="89"/>
      <c r="I51" s="21"/>
    </row>
    <row r="52" spans="1:9" x14ac:dyDescent="0.3">
      <c r="A52" s="61" t="s">
        <v>175</v>
      </c>
      <c r="B52" s="60"/>
      <c r="C52" s="60"/>
      <c r="D52" s="60"/>
      <c r="E52" s="112"/>
      <c r="F52" s="105"/>
      <c r="G52" s="89"/>
      <c r="I52" s="21"/>
    </row>
    <row r="53" spans="1:9" x14ac:dyDescent="0.3">
      <c r="A53" s="71" t="s">
        <v>169</v>
      </c>
      <c r="B53" s="72"/>
      <c r="C53" s="72"/>
      <c r="D53" s="72"/>
      <c r="E53" s="73"/>
      <c r="F53" s="74">
        <f>F27</f>
        <v>0</v>
      </c>
      <c r="G53" s="89"/>
      <c r="I53" s="21"/>
    </row>
    <row r="54" spans="1:9" ht="14.5" thickBot="1" x14ac:dyDescent="0.35">
      <c r="A54" s="71" t="s">
        <v>170</v>
      </c>
      <c r="B54" s="72"/>
      <c r="C54" s="72"/>
      <c r="D54" s="72"/>
      <c r="E54" s="73"/>
      <c r="F54" s="113">
        <f>F28</f>
        <v>0</v>
      </c>
      <c r="G54" s="89"/>
      <c r="I54" s="21"/>
    </row>
    <row r="55" spans="1:9" x14ac:dyDescent="0.3">
      <c r="A55" s="114" t="s">
        <v>28</v>
      </c>
      <c r="B55" s="115"/>
      <c r="C55" s="115"/>
      <c r="D55" s="115"/>
      <c r="E55" s="116" t="s">
        <v>27</v>
      </c>
      <c r="F55" s="117">
        <f>SUM(F50:F54)</f>
        <v>0</v>
      </c>
      <c r="G55" s="118"/>
      <c r="I55" s="21"/>
    </row>
    <row r="56" spans="1:9" x14ac:dyDescent="0.3">
      <c r="A56" s="38"/>
      <c r="B56" s="34"/>
      <c r="C56" s="34"/>
      <c r="D56" s="34"/>
      <c r="E56" s="34"/>
      <c r="F56" s="34"/>
      <c r="G56" s="34"/>
      <c r="I56" s="21"/>
    </row>
    <row r="57" spans="1:9" x14ac:dyDescent="0.3">
      <c r="A57" s="119" t="s">
        <v>180</v>
      </c>
      <c r="B57" s="120"/>
      <c r="C57" s="120"/>
      <c r="D57" s="120"/>
      <c r="E57" s="120"/>
      <c r="F57" s="122" t="s">
        <v>30</v>
      </c>
      <c r="G57" s="123"/>
      <c r="I57" s="21"/>
    </row>
    <row r="58" spans="1:9" ht="16.5" customHeight="1" x14ac:dyDescent="0.3">
      <c r="A58" s="124" t="s">
        <v>17</v>
      </c>
      <c r="B58" s="88" t="s">
        <v>33</v>
      </c>
      <c r="C58" s="88" t="s">
        <v>20</v>
      </c>
      <c r="D58" s="88" t="s">
        <v>22</v>
      </c>
      <c r="E58" s="88" t="s">
        <v>23</v>
      </c>
      <c r="F58" s="88" t="s">
        <v>24</v>
      </c>
      <c r="G58" s="125"/>
      <c r="I58" s="21"/>
    </row>
    <row r="59" spans="1:9" ht="39.75" customHeight="1" x14ac:dyDescent="0.3">
      <c r="A59" s="90" t="s">
        <v>31</v>
      </c>
      <c r="B59" s="92"/>
      <c r="C59" s="92"/>
      <c r="D59" s="92"/>
      <c r="E59" s="92"/>
      <c r="F59" s="92"/>
      <c r="G59" s="125"/>
      <c r="I59" s="21"/>
    </row>
    <row r="60" spans="1:9" ht="6" customHeight="1" x14ac:dyDescent="0.3">
      <c r="A60" s="90"/>
      <c r="B60" s="91"/>
      <c r="C60" s="91"/>
      <c r="D60" s="91"/>
      <c r="E60" s="91"/>
      <c r="F60" s="91"/>
      <c r="G60" s="125"/>
      <c r="I60" s="21"/>
    </row>
    <row r="61" spans="1:9" x14ac:dyDescent="0.3">
      <c r="A61" s="61" t="s">
        <v>32</v>
      </c>
      <c r="B61" s="56" t="s">
        <v>0</v>
      </c>
      <c r="C61" s="56" t="s">
        <v>21</v>
      </c>
      <c r="D61" s="56" t="s">
        <v>1</v>
      </c>
      <c r="E61" s="94" t="s">
        <v>1</v>
      </c>
      <c r="F61" s="56" t="s">
        <v>7</v>
      </c>
      <c r="G61" s="125"/>
      <c r="I61" s="21"/>
    </row>
    <row r="62" spans="1:9" x14ac:dyDescent="0.3">
      <c r="A62" s="58" t="s">
        <v>34</v>
      </c>
      <c r="B62" s="10">
        <v>0</v>
      </c>
      <c r="C62" s="95">
        <v>33</v>
      </c>
      <c r="D62" s="96">
        <v>1</v>
      </c>
      <c r="E62" s="97">
        <v>1</v>
      </c>
      <c r="F62" s="67">
        <f>B62/C62*D62*E62</f>
        <v>0</v>
      </c>
      <c r="G62" s="125"/>
      <c r="I62" s="21"/>
    </row>
    <row r="63" spans="1:9" x14ac:dyDescent="0.3">
      <c r="A63" s="58" t="s">
        <v>35</v>
      </c>
      <c r="B63" s="11">
        <v>0</v>
      </c>
      <c r="C63" s="98">
        <v>50</v>
      </c>
      <c r="D63" s="99">
        <v>1</v>
      </c>
      <c r="E63" s="100">
        <v>1</v>
      </c>
      <c r="F63" s="64">
        <f>B63/C63*D63*E63</f>
        <v>0</v>
      </c>
      <c r="G63" s="125"/>
      <c r="I63" s="21"/>
    </row>
    <row r="64" spans="1:9" x14ac:dyDescent="0.3">
      <c r="A64" s="58" t="s">
        <v>36</v>
      </c>
      <c r="B64" s="11">
        <v>0</v>
      </c>
      <c r="C64" s="98">
        <v>80</v>
      </c>
      <c r="D64" s="99">
        <v>1</v>
      </c>
      <c r="E64" s="100">
        <v>1</v>
      </c>
      <c r="F64" s="64">
        <f t="shared" ref="F64:F69" si="3">B64/C64*D64*E64</f>
        <v>0</v>
      </c>
      <c r="G64" s="125"/>
      <c r="I64" s="21"/>
    </row>
    <row r="65" spans="1:9" x14ac:dyDescent="0.3">
      <c r="A65" s="58" t="s">
        <v>37</v>
      </c>
      <c r="B65" s="11">
        <v>0</v>
      </c>
      <c r="C65" s="98">
        <v>80</v>
      </c>
      <c r="D65" s="99">
        <v>1</v>
      </c>
      <c r="E65" s="100">
        <v>1</v>
      </c>
      <c r="F65" s="64">
        <f t="shared" si="3"/>
        <v>0</v>
      </c>
      <c r="G65" s="125"/>
      <c r="I65" s="21"/>
    </row>
    <row r="66" spans="1:9" x14ac:dyDescent="0.3">
      <c r="A66" s="58" t="s">
        <v>38</v>
      </c>
      <c r="B66" s="11">
        <v>0</v>
      </c>
      <c r="C66" s="98">
        <v>80</v>
      </c>
      <c r="D66" s="99">
        <v>0.6</v>
      </c>
      <c r="E66" s="100">
        <v>1</v>
      </c>
      <c r="F66" s="64">
        <f t="shared" si="3"/>
        <v>0</v>
      </c>
      <c r="G66" s="125"/>
      <c r="I66" s="21"/>
    </row>
    <row r="67" spans="1:9" x14ac:dyDescent="0.3">
      <c r="A67" s="58" t="s">
        <v>172</v>
      </c>
      <c r="B67" s="11">
        <v>0</v>
      </c>
      <c r="C67" s="98">
        <v>33</v>
      </c>
      <c r="D67" s="99">
        <v>1</v>
      </c>
      <c r="E67" s="12">
        <v>0</v>
      </c>
      <c r="F67" s="64">
        <f t="shared" si="3"/>
        <v>0</v>
      </c>
      <c r="G67" s="125"/>
      <c r="I67" s="21"/>
    </row>
    <row r="68" spans="1:9" x14ac:dyDescent="0.3">
      <c r="A68" s="58" t="s">
        <v>171</v>
      </c>
      <c r="B68" s="11">
        <v>0</v>
      </c>
      <c r="C68" s="98">
        <v>50</v>
      </c>
      <c r="D68" s="99">
        <v>1</v>
      </c>
      <c r="E68" s="12">
        <v>0</v>
      </c>
      <c r="F68" s="64">
        <f>B68/C68*D68*E68</f>
        <v>0</v>
      </c>
      <c r="G68" s="125"/>
      <c r="I68" s="21"/>
    </row>
    <row r="69" spans="1:9" x14ac:dyDescent="0.3">
      <c r="A69" s="58" t="s">
        <v>173</v>
      </c>
      <c r="B69" s="11">
        <v>0</v>
      </c>
      <c r="C69" s="98">
        <v>80</v>
      </c>
      <c r="D69" s="99">
        <v>1</v>
      </c>
      <c r="E69" s="12">
        <v>0</v>
      </c>
      <c r="F69" s="64">
        <f t="shared" si="3"/>
        <v>0</v>
      </c>
      <c r="G69" s="125"/>
      <c r="I69" s="21"/>
    </row>
    <row r="70" spans="1:9" x14ac:dyDescent="0.3">
      <c r="A70" s="58" t="s">
        <v>39</v>
      </c>
      <c r="B70" s="11">
        <v>0</v>
      </c>
      <c r="C70" s="98">
        <v>80</v>
      </c>
      <c r="D70" s="99">
        <v>0.6</v>
      </c>
      <c r="E70" s="12">
        <v>0</v>
      </c>
      <c r="F70" s="64">
        <f t="shared" ref="F70" si="4">B70/C70*D70*E70</f>
        <v>0</v>
      </c>
      <c r="G70" s="125"/>
      <c r="I70" s="21"/>
    </row>
    <row r="71" spans="1:9" x14ac:dyDescent="0.3">
      <c r="A71" s="52" t="s">
        <v>165</v>
      </c>
      <c r="B71" s="126"/>
      <c r="C71" s="11">
        <v>0</v>
      </c>
      <c r="D71" s="99">
        <v>1</v>
      </c>
      <c r="E71" s="127" t="s">
        <v>13</v>
      </c>
      <c r="F71" s="105">
        <f>-C71*D71</f>
        <v>0</v>
      </c>
      <c r="G71" s="125"/>
      <c r="I71" s="19"/>
    </row>
    <row r="72" spans="1:9" ht="6" customHeight="1" x14ac:dyDescent="0.3">
      <c r="A72" s="52"/>
      <c r="B72" s="126"/>
      <c r="C72" s="102"/>
      <c r="D72" s="103"/>
      <c r="E72" s="128"/>
      <c r="F72" s="105"/>
      <c r="G72" s="125"/>
      <c r="I72" s="21"/>
    </row>
    <row r="73" spans="1:9" x14ac:dyDescent="0.3">
      <c r="A73" s="61" t="s">
        <v>148</v>
      </c>
      <c r="B73" s="126"/>
      <c r="C73" s="102"/>
      <c r="D73" s="103"/>
      <c r="E73" s="104"/>
      <c r="F73" s="105"/>
      <c r="G73" s="125"/>
      <c r="I73" s="21"/>
    </row>
    <row r="74" spans="1:9" x14ac:dyDescent="0.3">
      <c r="A74" s="58" t="s">
        <v>34</v>
      </c>
      <c r="B74" s="11">
        <v>0</v>
      </c>
      <c r="C74" s="98">
        <v>33</v>
      </c>
      <c r="D74" s="99">
        <v>0.6</v>
      </c>
      <c r="E74" s="100">
        <v>1</v>
      </c>
      <c r="F74" s="64">
        <f>B74/C74*D74*E74</f>
        <v>0</v>
      </c>
      <c r="G74" s="125"/>
      <c r="I74" s="21"/>
    </row>
    <row r="75" spans="1:9" x14ac:dyDescent="0.3">
      <c r="A75" s="58" t="s">
        <v>35</v>
      </c>
      <c r="B75" s="11">
        <v>0</v>
      </c>
      <c r="C75" s="98">
        <v>50</v>
      </c>
      <c r="D75" s="99">
        <v>0.6</v>
      </c>
      <c r="E75" s="100">
        <v>1</v>
      </c>
      <c r="F75" s="64">
        <f>B75/C75*D75*E75</f>
        <v>0</v>
      </c>
      <c r="G75" s="125"/>
      <c r="I75" s="21"/>
    </row>
    <row r="76" spans="1:9" x14ac:dyDescent="0.3">
      <c r="A76" s="58" t="s">
        <v>36</v>
      </c>
      <c r="B76" s="11">
        <v>0</v>
      </c>
      <c r="C76" s="98">
        <v>80</v>
      </c>
      <c r="D76" s="99">
        <v>0.6</v>
      </c>
      <c r="E76" s="100">
        <v>1</v>
      </c>
      <c r="F76" s="64">
        <f t="shared" ref="F76:F81" si="5">B76/C76*D76*E76</f>
        <v>0</v>
      </c>
      <c r="G76" s="125"/>
      <c r="I76" s="21"/>
    </row>
    <row r="77" spans="1:9" x14ac:dyDescent="0.3">
      <c r="A77" s="58" t="s">
        <v>37</v>
      </c>
      <c r="B77" s="11">
        <v>0</v>
      </c>
      <c r="C77" s="98">
        <v>80</v>
      </c>
      <c r="D77" s="99">
        <v>0.6</v>
      </c>
      <c r="E77" s="100">
        <v>1</v>
      </c>
      <c r="F77" s="64">
        <f t="shared" si="5"/>
        <v>0</v>
      </c>
      <c r="G77" s="125"/>
      <c r="I77" s="21"/>
    </row>
    <row r="78" spans="1:9" x14ac:dyDescent="0.3">
      <c r="A78" s="58" t="s">
        <v>38</v>
      </c>
      <c r="B78" s="11">
        <v>0</v>
      </c>
      <c r="C78" s="98">
        <v>80</v>
      </c>
      <c r="D78" s="99">
        <v>0</v>
      </c>
      <c r="E78" s="100">
        <v>1</v>
      </c>
      <c r="F78" s="64">
        <f t="shared" si="5"/>
        <v>0</v>
      </c>
      <c r="G78" s="125"/>
      <c r="I78" s="21"/>
    </row>
    <row r="79" spans="1:9" x14ac:dyDescent="0.3">
      <c r="A79" s="58" t="s">
        <v>172</v>
      </c>
      <c r="B79" s="11">
        <v>0</v>
      </c>
      <c r="C79" s="98">
        <v>33</v>
      </c>
      <c r="D79" s="99">
        <v>0.6</v>
      </c>
      <c r="E79" s="12">
        <v>0</v>
      </c>
      <c r="F79" s="64">
        <f t="shared" si="5"/>
        <v>0</v>
      </c>
      <c r="G79" s="125"/>
      <c r="I79" s="21"/>
    </row>
    <row r="80" spans="1:9" x14ac:dyDescent="0.3">
      <c r="A80" s="58" t="s">
        <v>171</v>
      </c>
      <c r="B80" s="11">
        <v>0</v>
      </c>
      <c r="C80" s="98">
        <v>50</v>
      </c>
      <c r="D80" s="99">
        <v>0.6</v>
      </c>
      <c r="E80" s="12">
        <v>0</v>
      </c>
      <c r="F80" s="64">
        <f>B80/C80*D80*E80</f>
        <v>0</v>
      </c>
      <c r="G80" s="125"/>
      <c r="I80" s="21"/>
    </row>
    <row r="81" spans="1:9" x14ac:dyDescent="0.3">
      <c r="A81" s="58" t="s">
        <v>173</v>
      </c>
      <c r="B81" s="11">
        <v>0</v>
      </c>
      <c r="C81" s="98">
        <v>80</v>
      </c>
      <c r="D81" s="99">
        <v>0.6</v>
      </c>
      <c r="E81" s="12">
        <v>0</v>
      </c>
      <c r="F81" s="64">
        <f t="shared" si="5"/>
        <v>0</v>
      </c>
      <c r="G81" s="125"/>
      <c r="I81" s="21"/>
    </row>
    <row r="82" spans="1:9" x14ac:dyDescent="0.3">
      <c r="A82" s="58" t="s">
        <v>39</v>
      </c>
      <c r="B82" s="11">
        <v>0</v>
      </c>
      <c r="C82" s="98">
        <v>80</v>
      </c>
      <c r="D82" s="99">
        <v>0</v>
      </c>
      <c r="E82" s="12">
        <v>0</v>
      </c>
      <c r="F82" s="64">
        <f>B82/C82*D82*E82</f>
        <v>0</v>
      </c>
      <c r="G82" s="125"/>
      <c r="I82" s="21"/>
    </row>
    <row r="83" spans="1:9" x14ac:dyDescent="0.3">
      <c r="A83" s="52" t="s">
        <v>166</v>
      </c>
      <c r="B83" s="126"/>
      <c r="C83" s="11">
        <v>0</v>
      </c>
      <c r="D83" s="99">
        <v>0.6</v>
      </c>
      <c r="E83" s="127" t="s">
        <v>13</v>
      </c>
      <c r="F83" s="105">
        <f>-C83*D83</f>
        <v>0</v>
      </c>
      <c r="G83" s="125"/>
      <c r="I83" s="19"/>
    </row>
    <row r="84" spans="1:9" x14ac:dyDescent="0.3">
      <c r="A84" s="71" t="s">
        <v>181</v>
      </c>
      <c r="B84" s="109"/>
      <c r="C84" s="109"/>
      <c r="D84" s="109"/>
      <c r="E84" s="110"/>
      <c r="F84" s="111">
        <f>SUM(F62:F70) + SUM(F74:F82) + AVERAGE(F71,F83)</f>
        <v>0</v>
      </c>
      <c r="G84" s="125"/>
      <c r="I84" s="21"/>
    </row>
    <row r="85" spans="1:9" ht="6" customHeight="1" x14ac:dyDescent="0.3">
      <c r="A85" s="55"/>
      <c r="B85" s="60"/>
      <c r="C85" s="60"/>
      <c r="D85" s="60"/>
      <c r="E85" s="112"/>
      <c r="F85" s="105"/>
      <c r="G85" s="125"/>
      <c r="I85" s="21"/>
    </row>
    <row r="86" spans="1:9" x14ac:dyDescent="0.3">
      <c r="A86" s="61" t="s">
        <v>176</v>
      </c>
      <c r="B86" s="60"/>
      <c r="C86" s="60"/>
      <c r="D86" s="60"/>
      <c r="E86" s="112"/>
      <c r="F86" s="105"/>
      <c r="G86" s="125"/>
      <c r="I86" s="21"/>
    </row>
    <row r="87" spans="1:9" x14ac:dyDescent="0.3">
      <c r="A87" s="129" t="s">
        <v>28</v>
      </c>
      <c r="B87" s="130"/>
      <c r="C87" s="131"/>
      <c r="D87" s="130"/>
      <c r="E87" s="132"/>
      <c r="F87" s="133">
        <f>F55</f>
        <v>0</v>
      </c>
      <c r="G87" s="125"/>
      <c r="I87" s="21"/>
    </row>
    <row r="88" spans="1:9" x14ac:dyDescent="0.3">
      <c r="A88" s="61" t="s">
        <v>182</v>
      </c>
      <c r="B88" s="105"/>
      <c r="C88" s="134"/>
      <c r="D88" s="105"/>
      <c r="E88" s="135"/>
      <c r="F88" s="136"/>
      <c r="G88" s="125"/>
      <c r="I88" s="21"/>
    </row>
    <row r="89" spans="1:9" x14ac:dyDescent="0.3">
      <c r="A89" s="137" t="s">
        <v>40</v>
      </c>
      <c r="B89" s="11">
        <v>0</v>
      </c>
      <c r="C89" s="138" t="s">
        <v>42</v>
      </c>
      <c r="D89" s="139"/>
      <c r="E89" s="38"/>
      <c r="F89" s="38"/>
      <c r="G89" s="125"/>
      <c r="I89" s="21"/>
    </row>
    <row r="90" spans="1:9" ht="14.5" thickBot="1" x14ac:dyDescent="0.35">
      <c r="A90" s="137" t="s">
        <v>41</v>
      </c>
      <c r="B90" s="11">
        <v>0</v>
      </c>
      <c r="C90" s="140"/>
      <c r="D90" s="13">
        <v>0</v>
      </c>
      <c r="E90" s="141" t="s">
        <v>43</v>
      </c>
      <c r="F90" s="142">
        <f>B89+B90*D90</f>
        <v>0</v>
      </c>
      <c r="G90" s="125"/>
      <c r="I90" s="21"/>
    </row>
    <row r="91" spans="1:9" x14ac:dyDescent="0.3">
      <c r="A91" s="143" t="s">
        <v>44</v>
      </c>
      <c r="B91" s="144"/>
      <c r="C91" s="144"/>
      <c r="D91" s="144"/>
      <c r="E91" s="145" t="s">
        <v>27</v>
      </c>
      <c r="F91" s="146">
        <f>SUM(F84:F90)</f>
        <v>0</v>
      </c>
      <c r="G91" s="147"/>
      <c r="I91" s="21"/>
    </row>
    <row r="92" spans="1:9" x14ac:dyDescent="0.3">
      <c r="A92" s="38"/>
      <c r="B92" s="34"/>
      <c r="C92" s="34"/>
      <c r="D92" s="34"/>
      <c r="E92" s="34"/>
      <c r="F92" s="34"/>
      <c r="G92" s="34"/>
      <c r="I92" s="21"/>
    </row>
    <row r="93" spans="1:9" x14ac:dyDescent="0.3">
      <c r="A93" s="148" t="s">
        <v>45</v>
      </c>
      <c r="B93" s="149"/>
      <c r="C93" s="149"/>
      <c r="D93" s="149"/>
      <c r="E93" s="149"/>
      <c r="F93" s="149"/>
      <c r="G93" s="150"/>
      <c r="I93" s="21"/>
    </row>
    <row r="94" spans="1:9" s="4" customFormat="1" x14ac:dyDescent="0.3">
      <c r="A94" s="151" t="s">
        <v>149</v>
      </c>
      <c r="B94" s="152"/>
      <c r="C94" s="152"/>
      <c r="D94" s="152"/>
      <c r="E94" s="152"/>
      <c r="F94" s="152"/>
      <c r="G94" s="153"/>
      <c r="H94" s="3"/>
      <c r="I94" s="22"/>
    </row>
    <row r="95" spans="1:9" s="4" customFormat="1" ht="6" customHeight="1" x14ac:dyDescent="0.3">
      <c r="A95" s="155"/>
      <c r="B95" s="152"/>
      <c r="C95" s="152"/>
      <c r="D95" s="152"/>
      <c r="E95" s="152"/>
      <c r="F95" s="152"/>
      <c r="G95" s="153"/>
      <c r="H95" s="3"/>
      <c r="I95" s="22"/>
    </row>
    <row r="96" spans="1:9" x14ac:dyDescent="0.3">
      <c r="A96" s="156" t="s">
        <v>177</v>
      </c>
      <c r="B96" s="109"/>
      <c r="C96" s="157"/>
      <c r="D96" s="157"/>
      <c r="E96" s="109"/>
      <c r="F96" s="158">
        <f>F91</f>
        <v>0</v>
      </c>
      <c r="G96" s="153"/>
      <c r="I96" s="21"/>
    </row>
    <row r="97" spans="1:9" s="4" customFormat="1" ht="5.25" customHeight="1" x14ac:dyDescent="0.3">
      <c r="A97" s="155"/>
      <c r="B97" s="152"/>
      <c r="C97" s="159"/>
      <c r="D97" s="160"/>
      <c r="E97" s="152"/>
      <c r="F97" s="152"/>
      <c r="G97" s="153"/>
      <c r="H97" s="3"/>
      <c r="I97" s="22"/>
    </row>
    <row r="98" spans="1:9" x14ac:dyDescent="0.3">
      <c r="A98" s="161" t="s">
        <v>46</v>
      </c>
      <c r="B98" s="162" t="s">
        <v>48</v>
      </c>
      <c r="C98" s="14">
        <v>0</v>
      </c>
      <c r="D98" s="163"/>
      <c r="E98" s="203" t="s">
        <v>150</v>
      </c>
      <c r="F98" s="64">
        <f>F96*C98</f>
        <v>0</v>
      </c>
      <c r="G98" s="153"/>
      <c r="I98" s="21"/>
    </row>
    <row r="99" spans="1:9" x14ac:dyDescent="0.3">
      <c r="A99" s="165" t="s">
        <v>47</v>
      </c>
      <c r="B99" s="166" t="s">
        <v>49</v>
      </c>
      <c r="C99" s="167">
        <f>1-C98</f>
        <v>1</v>
      </c>
      <c r="D99" s="163"/>
      <c r="E99" s="203" t="s">
        <v>150</v>
      </c>
      <c r="F99" s="64">
        <f>F96*C99</f>
        <v>0</v>
      </c>
      <c r="G99" s="153"/>
      <c r="I99" s="21"/>
    </row>
    <row r="100" spans="1:9" ht="6" customHeight="1" x14ac:dyDescent="0.3">
      <c r="A100" s="52"/>
      <c r="B100" s="60"/>
      <c r="C100" s="60"/>
      <c r="D100" s="60"/>
      <c r="E100" s="168"/>
      <c r="F100" s="60"/>
      <c r="G100" s="153"/>
      <c r="I100" s="21"/>
    </row>
    <row r="101" spans="1:9" ht="15" customHeight="1" x14ac:dyDescent="0.3">
      <c r="A101" s="169" t="s">
        <v>160</v>
      </c>
      <c r="B101" s="109"/>
      <c r="C101" s="109"/>
      <c r="D101" s="109"/>
      <c r="E101" s="170"/>
      <c r="F101" s="171"/>
      <c r="G101" s="153"/>
      <c r="I101" s="21"/>
    </row>
    <row r="102" spans="1:9" x14ac:dyDescent="0.3">
      <c r="A102" s="58" t="s">
        <v>161</v>
      </c>
      <c r="B102" s="166" t="s">
        <v>5</v>
      </c>
      <c r="C102" s="15">
        <v>1</v>
      </c>
      <c r="D102" s="172"/>
      <c r="E102" s="166" t="s">
        <v>50</v>
      </c>
      <c r="F102" s="173">
        <f>F99/C102</f>
        <v>0</v>
      </c>
      <c r="G102" s="153"/>
      <c r="I102" s="21"/>
    </row>
    <row r="103" spans="1:9" x14ac:dyDescent="0.3">
      <c r="A103" s="174" t="s">
        <v>51</v>
      </c>
      <c r="B103" s="175"/>
      <c r="C103" s="176">
        <f>F102</f>
        <v>0</v>
      </c>
      <c r="D103" s="177" t="s">
        <v>4</v>
      </c>
      <c r="E103" s="178"/>
      <c r="F103" s="179"/>
      <c r="G103" s="153"/>
      <c r="I103" s="21"/>
    </row>
    <row r="104" spans="1:9" x14ac:dyDescent="0.3">
      <c r="A104" s="180" t="s">
        <v>54</v>
      </c>
      <c r="B104" s="181" t="s">
        <v>52</v>
      </c>
      <c r="C104" s="182">
        <f>F102*0.75</f>
        <v>0</v>
      </c>
      <c r="D104" s="183" t="s">
        <v>4</v>
      </c>
      <c r="E104" s="181" t="s">
        <v>53</v>
      </c>
      <c r="F104" s="184">
        <f>F102*1.25</f>
        <v>0</v>
      </c>
      <c r="G104" s="185"/>
      <c r="I104" s="21"/>
    </row>
  </sheetData>
  <sheetProtection algorithmName="SHA-512" hashValue="T44m6q45+g2K+CzPndU3qnwFcT1r4OLfQsZ6wi4QSogJPLfjaBTkEJyZcrgw8rSjHEFxvuSqFnOMeFUiqyS2fg==" saltValue="h1YZ4NEe8HyUuEjrLfgpsQ==" spinCount="100000" sheet="1" objects="1" scenarios="1"/>
  <mergeCells count="12">
    <mergeCell ref="B2:C2"/>
    <mergeCell ref="B3:D3"/>
    <mergeCell ref="B58:B59"/>
    <mergeCell ref="C89:C90"/>
    <mergeCell ref="C32:C33"/>
    <mergeCell ref="D32:D33"/>
    <mergeCell ref="E32:E33"/>
    <mergeCell ref="F32:F33"/>
    <mergeCell ref="C58:C59"/>
    <mergeCell ref="D58:D59"/>
    <mergeCell ref="E58:E59"/>
    <mergeCell ref="F58:F59"/>
  </mergeCells>
  <printOptions gridLines="1"/>
  <pageMargins left="0.70866141732283472" right="0.70866141732283472" top="0.74803149606299213" bottom="0.74803149606299213" header="0.31496062992125984" footer="0.31496062992125984"/>
  <pageSetup paperSize="9" scale="72" fitToHeight="0" orientation="landscape" cellComments="asDisplayed" r:id="rId1"/>
  <headerFooter>
    <oddFooter>&amp;L&amp;F&amp;R&amp;P / &amp;N</oddFooter>
  </headerFooter>
  <rowBreaks count="3" manualBreakCount="3">
    <brk id="30" max="8" man="1"/>
    <brk id="56" max="8" man="1"/>
    <brk id="92" max="8" man="1"/>
  </row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FR</vt:lpstr>
      <vt:lpstr>DE</vt:lpstr>
      <vt:lpstr>DE!Impression_des_titres</vt:lpstr>
      <vt:lpstr>FR!Impression_des_titres</vt:lpstr>
      <vt:lpstr>DE!Zone_d_impression</vt:lpstr>
      <vt:lpstr>FR!Zone_d_impression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chaix</dc:creator>
  <cp:lastModifiedBy>Amaranta SANTISTEBAN</cp:lastModifiedBy>
  <cp:lastPrinted>2019-05-06T13:24:17Z</cp:lastPrinted>
  <dcterms:created xsi:type="dcterms:W3CDTF">2018-09-15T09:48:31Z</dcterms:created>
  <dcterms:modified xsi:type="dcterms:W3CDTF">2023-08-11T13:53:02Z</dcterms:modified>
</cp:coreProperties>
</file>